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serviziagcom-my.sharepoint.com/personal/n_capodaglio_agcom_it/Documents/Documenti/Documenti Excel/OSSERVATORIO TRIMESTRALE/IF 2023/OT 2023 06/"/>
    </mc:Choice>
  </mc:AlternateContent>
  <xr:revisionPtr revIDLastSave="0" documentId="8_{56F49D82-0230-4D0A-99B6-F527FA70ADD9}" xr6:coauthVersionLast="47" xr6:coauthVersionMax="47" xr10:uidLastSave="{00000000-0000-0000-0000-000000000000}"/>
  <bookViews>
    <workbookView xWindow="-120" yWindow="-120" windowWidth="29040" windowHeight="15840" tabRatio="815" xr2:uid="{00000000-000D-0000-FFFF-FFFF00000000}"/>
  </bookViews>
  <sheets>
    <sheet name="Indice-Index" sheetId="22" r:id="rId1"/>
    <sheet name="1.1" sheetId="137" r:id="rId2"/>
    <sheet name="1.2" sheetId="11" r:id="rId3"/>
    <sheet name="1.3" sheetId="5" r:id="rId4"/>
    <sheet name="1.4" sheetId="138" r:id="rId5"/>
    <sheet name="1.5" sheetId="61" r:id="rId6"/>
    <sheet name="1.6" sheetId="76" r:id="rId7"/>
    <sheet name="1.7" sheetId="75" r:id="rId8"/>
    <sheet name="1.8" sheetId="105" r:id="rId9"/>
    <sheet name="1.9" sheetId="56" r:id="rId10"/>
    <sheet name="1.10" sheetId="9" r:id="rId11"/>
    <sheet name="1.11" sheetId="10" r:id="rId12"/>
    <sheet name="1.12" sheetId="78" r:id="rId13"/>
    <sheet name="1.13" sheetId="77" r:id="rId14"/>
    <sheet name="1.14" sheetId="106" r:id="rId15"/>
    <sheet name="1.15" sheetId="28" r:id="rId16"/>
    <sheet name="Principali serie storiche" sheetId="71" r:id="rId17"/>
    <sheet name="2.1" sheetId="36" r:id="rId18"/>
    <sheet name="2.2" sheetId="39" r:id="rId19"/>
    <sheet name="2.3" sheetId="98" r:id="rId20"/>
    <sheet name="2.4" sheetId="64" r:id="rId21"/>
    <sheet name="2.5" sheetId="92" r:id="rId22"/>
    <sheet name="2.6" sheetId="85" r:id="rId23"/>
    <sheet name="2.7" sheetId="86" r:id="rId24"/>
    <sheet name="2.8" sheetId="87" r:id="rId25"/>
    <sheet name="2.9" sheetId="133" r:id="rId26"/>
    <sheet name="2.10" sheetId="88" r:id="rId27"/>
    <sheet name="2.11" sheetId="89" r:id="rId28"/>
    <sheet name="2.12" sheetId="90" r:id="rId29"/>
    <sheet name="2.13" sheetId="91" r:id="rId30"/>
    <sheet name="2.14" sheetId="93" r:id="rId31"/>
    <sheet name="2.15" sheetId="96" r:id="rId32"/>
    <sheet name="2.16" sheetId="97" r:id="rId33"/>
    <sheet name="Principali  serie  storiche" sheetId="136" r:id="rId34"/>
    <sheet name="3.1" sheetId="139" r:id="rId35"/>
    <sheet name="3.2" sheetId="140" r:id="rId36"/>
    <sheet name="3.3" sheetId="141" r:id="rId37"/>
    <sheet name="3.4" sheetId="142" r:id="rId38"/>
    <sheet name="3.5" sheetId="143" r:id="rId39"/>
    <sheet name="3.6" sheetId="144" r:id="rId40"/>
    <sheet name="3.7" sheetId="145" r:id="rId41"/>
    <sheet name="3.8" sheetId="146" r:id="rId42"/>
    <sheet name="3.9" sheetId="147" r:id="rId43"/>
    <sheet name="3.10" sheetId="148" r:id="rId44"/>
    <sheet name=" Principali serie storiche" sheetId="149" r:id="rId45"/>
    <sheet name="4.1" sheetId="31" r:id="rId46"/>
    <sheet name="4.2" sheetId="17" r:id="rId47"/>
    <sheet name="4.3" sheetId="30" r:id="rId48"/>
    <sheet name="4.4" sheetId="19" r:id="rId49"/>
  </sheets>
  <externalReferences>
    <externalReference r:id="rId50"/>
    <externalReference r:id="rId51"/>
    <externalReference r:id="rId52"/>
    <externalReference r:id="rId53"/>
  </externalReferences>
  <definedNames>
    <definedName name="_xlnm.Print_Area" localSheetId="43">'3.10'!$A$1:$I$13</definedName>
    <definedName name="Pubblicità2004_2015">#REF!</definedName>
    <definedName name="q">#REF!</definedName>
    <definedName name="QueryRicaviConRepertorio">#REF!</definedName>
    <definedName name="QuerySICIESnoSIC20122016_CI">#REF!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48" l="1"/>
  <c r="I12" i="142"/>
  <c r="K12" i="92" l="1"/>
  <c r="J24" i="78" l="1"/>
  <c r="J23" i="78"/>
  <c r="J29" i="78" s="1"/>
  <c r="J22" i="78"/>
  <c r="J28" i="78" s="1"/>
  <c r="J21" i="78"/>
  <c r="J27" i="78" s="1"/>
  <c r="J20" i="78"/>
  <c r="J30" i="78" s="1"/>
  <c r="J13" i="78"/>
  <c r="J11" i="78"/>
  <c r="J10" i="78"/>
  <c r="J16" i="78" s="1"/>
  <c r="J9" i="78"/>
  <c r="J14" i="78" s="1"/>
  <c r="J8" i="78"/>
  <c r="J7" i="78"/>
  <c r="J17" i="78" s="1"/>
  <c r="E29" i="78"/>
  <c r="E28" i="78"/>
  <c r="E24" i="78"/>
  <c r="E23" i="78"/>
  <c r="E22" i="78"/>
  <c r="E21" i="78"/>
  <c r="E27" i="78" s="1"/>
  <c r="E20" i="78"/>
  <c r="E26" i="78" s="1"/>
  <c r="E17" i="78"/>
  <c r="E11" i="78"/>
  <c r="E10" i="78"/>
  <c r="E16" i="78" s="1"/>
  <c r="E9" i="78"/>
  <c r="E15" i="78" s="1"/>
  <c r="E8" i="78"/>
  <c r="E14" i="78" s="1"/>
  <c r="E7" i="78"/>
  <c r="E13" i="78" s="1"/>
  <c r="I4" i="78"/>
  <c r="H4" i="78"/>
  <c r="G4" i="78"/>
  <c r="D4" i="78"/>
  <c r="C4" i="78"/>
  <c r="B4" i="78"/>
  <c r="I3" i="78"/>
  <c r="H3" i="78"/>
  <c r="G3" i="78"/>
  <c r="D3" i="78"/>
  <c r="C3" i="78"/>
  <c r="B3" i="78"/>
  <c r="J26" i="76"/>
  <c r="J27" i="76"/>
  <c r="J28" i="76"/>
  <c r="J29" i="76"/>
  <c r="J30" i="76"/>
  <c r="J24" i="76"/>
  <c r="J23" i="76"/>
  <c r="J22" i="76"/>
  <c r="J21" i="76"/>
  <c r="J20" i="76"/>
  <c r="E26" i="76"/>
  <c r="E27" i="76"/>
  <c r="E28" i="76"/>
  <c r="E29" i="76"/>
  <c r="E30" i="76"/>
  <c r="J8" i="76"/>
  <c r="J14" i="76" s="1"/>
  <c r="J9" i="76"/>
  <c r="J15" i="76" s="1"/>
  <c r="J10" i="76"/>
  <c r="J16" i="76" s="1"/>
  <c r="J11" i="76"/>
  <c r="J7" i="76"/>
  <c r="J13" i="76" s="1"/>
  <c r="E24" i="76"/>
  <c r="E23" i="76"/>
  <c r="E22" i="76"/>
  <c r="E21" i="76"/>
  <c r="E20" i="76"/>
  <c r="E8" i="76"/>
  <c r="E9" i="76"/>
  <c r="E15" i="76" s="1"/>
  <c r="E10" i="76"/>
  <c r="E16" i="76" s="1"/>
  <c r="E11" i="76"/>
  <c r="E7" i="76"/>
  <c r="E17" i="76" s="1"/>
  <c r="D7" i="28"/>
  <c r="E7" i="28"/>
  <c r="F7" i="28"/>
  <c r="C7" i="28"/>
  <c r="Q9" i="56"/>
  <c r="R9" i="56" s="1"/>
  <c r="Q8" i="56"/>
  <c r="R8" i="56" s="1"/>
  <c r="N8" i="56"/>
  <c r="K8" i="56"/>
  <c r="J11" i="39"/>
  <c r="H13" i="39"/>
  <c r="U9" i="39"/>
  <c r="J15" i="78" l="1"/>
  <c r="J26" i="78"/>
  <c r="E30" i="78"/>
  <c r="J17" i="76"/>
  <c r="E13" i="76"/>
  <c r="E14" i="76"/>
  <c r="H6" i="92"/>
  <c r="K6" i="92" s="1"/>
  <c r="I30" i="76"/>
  <c r="L20" i="76"/>
  <c r="H13" i="92"/>
  <c r="G12" i="92"/>
  <c r="G11" i="92"/>
  <c r="H20" i="11" l="1"/>
  <c r="G20" i="11"/>
  <c r="H18" i="11"/>
  <c r="G18" i="11"/>
  <c r="G19" i="5"/>
  <c r="G17" i="5"/>
  <c r="D15" i="137" l="1"/>
  <c r="T7" i="31"/>
  <c r="U7" i="31"/>
  <c r="U5" i="149"/>
  <c r="B43" i="144"/>
  <c r="C43" i="145"/>
  <c r="D43" i="145"/>
  <c r="E43" i="145"/>
  <c r="F43" i="145"/>
  <c r="G43" i="145"/>
  <c r="B43" i="145"/>
  <c r="C30" i="145"/>
  <c r="D30" i="145"/>
  <c r="E30" i="145"/>
  <c r="F30" i="145"/>
  <c r="G30" i="145"/>
  <c r="B30" i="145"/>
  <c r="C43" i="144"/>
  <c r="D43" i="144"/>
  <c r="E43" i="144"/>
  <c r="F43" i="144"/>
  <c r="G43" i="144"/>
  <c r="C30" i="144"/>
  <c r="D30" i="144"/>
  <c r="E30" i="144"/>
  <c r="F30" i="144"/>
  <c r="G30" i="144"/>
  <c r="B30" i="144"/>
  <c r="B30" i="141"/>
  <c r="B43" i="141"/>
  <c r="C43" i="141"/>
  <c r="D43" i="141"/>
  <c r="E43" i="141"/>
  <c r="F43" i="141"/>
  <c r="G43" i="141"/>
  <c r="C30" i="141"/>
  <c r="D30" i="141"/>
  <c r="E30" i="141"/>
  <c r="F30" i="141"/>
  <c r="G30" i="141"/>
  <c r="C44" i="140"/>
  <c r="D44" i="140"/>
  <c r="E44" i="140"/>
  <c r="F44" i="140"/>
  <c r="G44" i="140"/>
  <c r="B44" i="140"/>
  <c r="C30" i="140"/>
  <c r="D30" i="140"/>
  <c r="E30" i="140"/>
  <c r="F30" i="140"/>
  <c r="G30" i="140"/>
  <c r="B30" i="140"/>
  <c r="B29" i="140"/>
  <c r="B28" i="140"/>
  <c r="B27" i="140"/>
  <c r="B26" i="140"/>
  <c r="I5" i="133"/>
  <c r="H5" i="133"/>
  <c r="B14" i="86"/>
  <c r="I6" i="85"/>
  <c r="G17" i="92"/>
  <c r="H17" i="92"/>
  <c r="E13" i="77" l="1"/>
  <c r="F13" i="77"/>
  <c r="G13" i="77"/>
  <c r="E14" i="77"/>
  <c r="F14" i="77"/>
  <c r="G14" i="77"/>
  <c r="E15" i="77"/>
  <c r="F15" i="77"/>
  <c r="G15" i="77"/>
  <c r="E16" i="77"/>
  <c r="F16" i="77"/>
  <c r="G16" i="77"/>
  <c r="E17" i="77"/>
  <c r="F17" i="77"/>
  <c r="G17" i="77"/>
  <c r="E26" i="77"/>
  <c r="F26" i="77"/>
  <c r="G26" i="77"/>
  <c r="E27" i="77"/>
  <c r="F27" i="77"/>
  <c r="G27" i="77"/>
  <c r="E28" i="77"/>
  <c r="F28" i="77"/>
  <c r="G28" i="77"/>
  <c r="E29" i="77"/>
  <c r="F29" i="77"/>
  <c r="G29" i="77"/>
  <c r="E30" i="77"/>
  <c r="F30" i="77"/>
  <c r="G30" i="77"/>
  <c r="E3" i="77"/>
  <c r="F3" i="77"/>
  <c r="G3" i="77"/>
  <c r="E4" i="77"/>
  <c r="F4" i="77"/>
  <c r="G4" i="77"/>
  <c r="L24" i="78"/>
  <c r="L23" i="78"/>
  <c r="L22" i="78"/>
  <c r="L21" i="78"/>
  <c r="L20" i="78"/>
  <c r="L8" i="78"/>
  <c r="L9" i="78"/>
  <c r="L10" i="78"/>
  <c r="L11" i="78"/>
  <c r="L7" i="78"/>
  <c r="G13" i="78"/>
  <c r="H13" i="78"/>
  <c r="I13" i="78"/>
  <c r="G14" i="78"/>
  <c r="H14" i="78"/>
  <c r="I14" i="78"/>
  <c r="G15" i="78"/>
  <c r="H15" i="78"/>
  <c r="I15" i="78"/>
  <c r="G16" i="78"/>
  <c r="H16" i="78"/>
  <c r="I16" i="78"/>
  <c r="G17" i="78"/>
  <c r="H17" i="78"/>
  <c r="I17" i="78"/>
  <c r="G26" i="78"/>
  <c r="H26" i="78"/>
  <c r="I26" i="78"/>
  <c r="G27" i="78"/>
  <c r="H27" i="78"/>
  <c r="I27" i="78"/>
  <c r="G28" i="78"/>
  <c r="H28" i="78"/>
  <c r="I28" i="78"/>
  <c r="G29" i="78"/>
  <c r="H29" i="78"/>
  <c r="I29" i="78"/>
  <c r="G30" i="78"/>
  <c r="H30" i="78"/>
  <c r="I30" i="78"/>
  <c r="L24" i="76"/>
  <c r="L23" i="76"/>
  <c r="L22" i="76"/>
  <c r="L21" i="76"/>
  <c r="L8" i="76"/>
  <c r="L9" i="76"/>
  <c r="L10" i="76"/>
  <c r="L11" i="76"/>
  <c r="L7" i="76"/>
  <c r="C3" i="76"/>
  <c r="D3" i="76"/>
  <c r="G3" i="76"/>
  <c r="H3" i="76"/>
  <c r="I3" i="76"/>
  <c r="C4" i="76"/>
  <c r="D4" i="76"/>
  <c r="G4" i="76"/>
  <c r="H4" i="76"/>
  <c r="I4" i="76"/>
  <c r="G13" i="76"/>
  <c r="H13" i="76"/>
  <c r="I13" i="76"/>
  <c r="G14" i="76"/>
  <c r="H14" i="76"/>
  <c r="I14" i="76"/>
  <c r="G15" i="76"/>
  <c r="H15" i="76"/>
  <c r="I15" i="76"/>
  <c r="G16" i="76"/>
  <c r="H16" i="76"/>
  <c r="I16" i="76"/>
  <c r="G17" i="76"/>
  <c r="H17" i="76"/>
  <c r="I17" i="76"/>
  <c r="G26" i="76"/>
  <c r="H26" i="76"/>
  <c r="I26" i="76"/>
  <c r="G27" i="76"/>
  <c r="H27" i="76"/>
  <c r="I27" i="76"/>
  <c r="G28" i="76"/>
  <c r="H28" i="76"/>
  <c r="I28" i="76"/>
  <c r="G29" i="76"/>
  <c r="H29" i="76"/>
  <c r="I29" i="76"/>
  <c r="G30" i="76"/>
  <c r="H30" i="76"/>
  <c r="E28" i="75"/>
  <c r="F28" i="75"/>
  <c r="G28" i="75"/>
  <c r="E29" i="75"/>
  <c r="F29" i="75"/>
  <c r="G29" i="75"/>
  <c r="E30" i="75"/>
  <c r="F30" i="75"/>
  <c r="G30" i="75"/>
  <c r="E31" i="75"/>
  <c r="F31" i="75"/>
  <c r="G31" i="75"/>
  <c r="E32" i="75"/>
  <c r="F32" i="75"/>
  <c r="G32" i="75"/>
  <c r="E13" i="75"/>
  <c r="F13" i="75"/>
  <c r="G13" i="75"/>
  <c r="E14" i="75"/>
  <c r="F14" i="75"/>
  <c r="G14" i="75"/>
  <c r="E15" i="75"/>
  <c r="F15" i="75"/>
  <c r="G15" i="75"/>
  <c r="E16" i="75"/>
  <c r="F16" i="75"/>
  <c r="G16" i="75"/>
  <c r="E17" i="75"/>
  <c r="F17" i="75"/>
  <c r="G17" i="75"/>
  <c r="A1" i="148" l="1"/>
  <c r="A1" i="147"/>
  <c r="A1" i="146"/>
  <c r="A1" i="145"/>
  <c r="A1" i="144"/>
  <c r="A1" i="143"/>
  <c r="A1" i="142"/>
  <c r="A1" i="141"/>
  <c r="A1" i="140"/>
  <c r="A1" i="139"/>
  <c r="U16" i="149"/>
  <c r="T16" i="149"/>
  <c r="S16" i="149"/>
  <c r="R16" i="149"/>
  <c r="Q16" i="149"/>
  <c r="P16" i="149"/>
  <c r="O16" i="149"/>
  <c r="N16" i="149"/>
  <c r="M16" i="149"/>
  <c r="L16" i="149"/>
  <c r="K16" i="149"/>
  <c r="J16" i="149"/>
  <c r="I16" i="149"/>
  <c r="H16" i="149"/>
  <c r="G16" i="149"/>
  <c r="F16" i="149"/>
  <c r="E16" i="149"/>
  <c r="D16" i="149"/>
  <c r="C16" i="149"/>
  <c r="B16" i="149"/>
  <c r="U13" i="149"/>
  <c r="T13" i="149"/>
  <c r="S13" i="149"/>
  <c r="R13" i="149"/>
  <c r="Q13" i="149"/>
  <c r="P13" i="149"/>
  <c r="O13" i="149"/>
  <c r="N13" i="149"/>
  <c r="M13" i="149"/>
  <c r="L13" i="149"/>
  <c r="K13" i="149"/>
  <c r="J13" i="149"/>
  <c r="I13" i="149"/>
  <c r="H13" i="149"/>
  <c r="G13" i="149"/>
  <c r="F13" i="149"/>
  <c r="E13" i="149"/>
  <c r="D13" i="149"/>
  <c r="C13" i="149"/>
  <c r="B13" i="149"/>
  <c r="U8" i="149"/>
  <c r="T8" i="149"/>
  <c r="S8" i="149"/>
  <c r="R8" i="149"/>
  <c r="Q8" i="149"/>
  <c r="P8" i="149"/>
  <c r="O8" i="149"/>
  <c r="N8" i="149"/>
  <c r="M8" i="149"/>
  <c r="L8" i="149"/>
  <c r="K8" i="149"/>
  <c r="J8" i="149"/>
  <c r="I8" i="149"/>
  <c r="H8" i="149"/>
  <c r="G8" i="149"/>
  <c r="F8" i="149"/>
  <c r="E8" i="149"/>
  <c r="D8" i="149"/>
  <c r="C8" i="149"/>
  <c r="B8" i="149"/>
  <c r="T5" i="149"/>
  <c r="S5" i="149"/>
  <c r="R5" i="149"/>
  <c r="Q5" i="149"/>
  <c r="P5" i="149"/>
  <c r="O5" i="149"/>
  <c r="N5" i="149"/>
  <c r="M5" i="149"/>
  <c r="L5" i="149"/>
  <c r="K5" i="149"/>
  <c r="J5" i="149"/>
  <c r="I5" i="149"/>
  <c r="H5" i="149"/>
  <c r="G5" i="149"/>
  <c r="F5" i="149"/>
  <c r="E5" i="149"/>
  <c r="D5" i="149"/>
  <c r="C5" i="149"/>
  <c r="B5" i="149"/>
  <c r="U3" i="149"/>
  <c r="T3" i="149"/>
  <c r="S3" i="149"/>
  <c r="R3" i="149"/>
  <c r="Q3" i="149"/>
  <c r="P3" i="149"/>
  <c r="O3" i="149"/>
  <c r="N3" i="149"/>
  <c r="M3" i="149"/>
  <c r="L3" i="149"/>
  <c r="K3" i="149"/>
  <c r="J3" i="149"/>
  <c r="I3" i="149"/>
  <c r="H3" i="149"/>
  <c r="G3" i="149"/>
  <c r="F3" i="149"/>
  <c r="E3" i="149"/>
  <c r="D3" i="149"/>
  <c r="C3" i="149"/>
  <c r="I16" i="148"/>
  <c r="H16" i="148"/>
  <c r="I13" i="148"/>
  <c r="H13" i="148"/>
  <c r="I12" i="148"/>
  <c r="H12" i="148"/>
  <c r="I9" i="148"/>
  <c r="H9" i="148"/>
  <c r="I8" i="148"/>
  <c r="H8" i="148"/>
  <c r="H7" i="148"/>
  <c r="K15" i="147"/>
  <c r="J15" i="147"/>
  <c r="C15" i="147"/>
  <c r="B15" i="147"/>
  <c r="G10" i="147"/>
  <c r="F10" i="147"/>
  <c r="G5" i="147"/>
  <c r="K5" i="147" s="1"/>
  <c r="B5" i="147"/>
  <c r="F5" i="147" s="1"/>
  <c r="J5" i="147" s="1"/>
  <c r="I25" i="146"/>
  <c r="H25" i="146"/>
  <c r="I24" i="146"/>
  <c r="H24" i="146"/>
  <c r="F23" i="146"/>
  <c r="I23" i="146" s="1"/>
  <c r="E23" i="146"/>
  <c r="D23" i="146"/>
  <c r="C23" i="146"/>
  <c r="B23" i="146"/>
  <c r="I21" i="146"/>
  <c r="H21" i="146"/>
  <c r="I20" i="146"/>
  <c r="H20" i="146"/>
  <c r="F19" i="146"/>
  <c r="E19" i="146"/>
  <c r="I19" i="146" s="1"/>
  <c r="D19" i="146"/>
  <c r="C19" i="146"/>
  <c r="B19" i="146"/>
  <c r="H19" i="146" s="1"/>
  <c r="F16" i="146"/>
  <c r="E16" i="146"/>
  <c r="D16" i="146"/>
  <c r="C16" i="146"/>
  <c r="B16" i="146"/>
  <c r="F15" i="146"/>
  <c r="E15" i="146"/>
  <c r="D15" i="146"/>
  <c r="C15" i="146"/>
  <c r="B15" i="146"/>
  <c r="I12" i="146"/>
  <c r="H12" i="146"/>
  <c r="I11" i="146"/>
  <c r="H11" i="146"/>
  <c r="F10" i="146"/>
  <c r="I10" i="146" s="1"/>
  <c r="E10" i="146"/>
  <c r="D10" i="146"/>
  <c r="C10" i="146"/>
  <c r="B10" i="146"/>
  <c r="I8" i="146"/>
  <c r="H8" i="146"/>
  <c r="I7" i="146"/>
  <c r="H7" i="146"/>
  <c r="F6" i="146"/>
  <c r="E6" i="146"/>
  <c r="I6" i="146" s="1"/>
  <c r="D6" i="146"/>
  <c r="C6" i="146"/>
  <c r="B6" i="146"/>
  <c r="F3" i="146"/>
  <c r="F3" i="148" s="1"/>
  <c r="E3" i="146"/>
  <c r="E3" i="148" s="1"/>
  <c r="D3" i="146"/>
  <c r="D3" i="148" s="1"/>
  <c r="C3" i="146"/>
  <c r="C3" i="148" s="1"/>
  <c r="B3" i="146"/>
  <c r="B3" i="148" s="1"/>
  <c r="G42" i="145"/>
  <c r="F42" i="145"/>
  <c r="E42" i="145"/>
  <c r="D42" i="145"/>
  <c r="C42" i="145"/>
  <c r="B42" i="145"/>
  <c r="I41" i="145"/>
  <c r="G41" i="145"/>
  <c r="F41" i="145"/>
  <c r="E41" i="145"/>
  <c r="D41" i="145"/>
  <c r="C41" i="145"/>
  <c r="B41" i="145"/>
  <c r="G40" i="145"/>
  <c r="F40" i="145"/>
  <c r="E40" i="145"/>
  <c r="D40" i="145"/>
  <c r="C40" i="145"/>
  <c r="B40" i="145"/>
  <c r="G39" i="145"/>
  <c r="F39" i="145"/>
  <c r="E39" i="145"/>
  <c r="D39" i="145"/>
  <c r="C39" i="145"/>
  <c r="B39" i="145"/>
  <c r="I37" i="145"/>
  <c r="I42" i="145" s="1"/>
  <c r="I36" i="145"/>
  <c r="I35" i="145"/>
  <c r="I34" i="145"/>
  <c r="I40" i="145" s="1"/>
  <c r="I33" i="145"/>
  <c r="I39" i="145" s="1"/>
  <c r="I29" i="145"/>
  <c r="G29" i="145"/>
  <c r="F29" i="145"/>
  <c r="E29" i="145"/>
  <c r="D29" i="145"/>
  <c r="C29" i="145"/>
  <c r="B29" i="145"/>
  <c r="I28" i="145"/>
  <c r="G28" i="145"/>
  <c r="F28" i="145"/>
  <c r="E28" i="145"/>
  <c r="D28" i="145"/>
  <c r="C28" i="145"/>
  <c r="B28" i="145"/>
  <c r="G27" i="145"/>
  <c r="F27" i="145"/>
  <c r="E27" i="145"/>
  <c r="D27" i="145"/>
  <c r="C27" i="145"/>
  <c r="B27" i="145"/>
  <c r="G26" i="145"/>
  <c r="F26" i="145"/>
  <c r="E26" i="145"/>
  <c r="D26" i="145"/>
  <c r="C26" i="145"/>
  <c r="B26" i="145"/>
  <c r="I24" i="145"/>
  <c r="I23" i="145"/>
  <c r="I22" i="145"/>
  <c r="I21" i="145"/>
  <c r="I27" i="145" s="1"/>
  <c r="I20" i="145"/>
  <c r="I26" i="145" s="1"/>
  <c r="F16" i="145"/>
  <c r="G11" i="145"/>
  <c r="F11" i="145"/>
  <c r="E11" i="145"/>
  <c r="E16" i="145" s="1"/>
  <c r="D11" i="145"/>
  <c r="C11" i="145"/>
  <c r="B11" i="145"/>
  <c r="I11" i="145" s="1"/>
  <c r="G10" i="145"/>
  <c r="G16" i="145" s="1"/>
  <c r="F10" i="145"/>
  <c r="E10" i="145"/>
  <c r="D10" i="145"/>
  <c r="D16" i="145" s="1"/>
  <c r="C10" i="145"/>
  <c r="C16" i="145" s="1"/>
  <c r="B10" i="145"/>
  <c r="G9" i="145"/>
  <c r="G15" i="145" s="1"/>
  <c r="F9" i="145"/>
  <c r="F15" i="145" s="1"/>
  <c r="E9" i="145"/>
  <c r="E15" i="145" s="1"/>
  <c r="D9" i="145"/>
  <c r="C9" i="145"/>
  <c r="C15" i="145" s="1"/>
  <c r="B9" i="145"/>
  <c r="B15" i="145" s="1"/>
  <c r="G8" i="145"/>
  <c r="F8" i="145"/>
  <c r="F14" i="145" s="1"/>
  <c r="E8" i="145"/>
  <c r="E13" i="145" s="1"/>
  <c r="D8" i="145"/>
  <c r="D14" i="145" s="1"/>
  <c r="C8" i="145"/>
  <c r="B8" i="145"/>
  <c r="B14" i="145" s="1"/>
  <c r="G7" i="145"/>
  <c r="F7" i="145"/>
  <c r="E7" i="145"/>
  <c r="E17" i="145" s="1"/>
  <c r="D7" i="145"/>
  <c r="D17" i="145" s="1"/>
  <c r="C7" i="145"/>
  <c r="C17" i="145" s="1"/>
  <c r="B7" i="145"/>
  <c r="B17" i="145" s="1"/>
  <c r="G42" i="144"/>
  <c r="F42" i="144"/>
  <c r="E42" i="144"/>
  <c r="D42" i="144"/>
  <c r="C42" i="144"/>
  <c r="B42" i="144"/>
  <c r="G41" i="144"/>
  <c r="F41" i="144"/>
  <c r="E41" i="144"/>
  <c r="D41" i="144"/>
  <c r="C41" i="144"/>
  <c r="B41" i="144"/>
  <c r="G40" i="144"/>
  <c r="F40" i="144"/>
  <c r="E40" i="144"/>
  <c r="D40" i="144"/>
  <c r="C40" i="144"/>
  <c r="B40" i="144"/>
  <c r="G39" i="144"/>
  <c r="F39" i="144"/>
  <c r="E39" i="144"/>
  <c r="D39" i="144"/>
  <c r="C39" i="144"/>
  <c r="B39" i="144"/>
  <c r="I37" i="144"/>
  <c r="I36" i="144"/>
  <c r="I42" i="144" s="1"/>
  <c r="I35" i="144"/>
  <c r="I41" i="144" s="1"/>
  <c r="I34" i="144"/>
  <c r="I33" i="144"/>
  <c r="I43" i="144" s="1"/>
  <c r="G29" i="144"/>
  <c r="F29" i="144"/>
  <c r="E29" i="144"/>
  <c r="D29" i="144"/>
  <c r="C29" i="144"/>
  <c r="B29" i="144"/>
  <c r="G28" i="144"/>
  <c r="F28" i="144"/>
  <c r="E28" i="144"/>
  <c r="D28" i="144"/>
  <c r="C28" i="144"/>
  <c r="B28" i="144"/>
  <c r="G27" i="144"/>
  <c r="F27" i="144"/>
  <c r="E27" i="144"/>
  <c r="D27" i="144"/>
  <c r="C27" i="144"/>
  <c r="B27" i="144"/>
  <c r="G26" i="144"/>
  <c r="F26" i="144"/>
  <c r="E26" i="144"/>
  <c r="D26" i="144"/>
  <c r="C26" i="144"/>
  <c r="B26" i="144"/>
  <c r="I24" i="144"/>
  <c r="I23" i="144"/>
  <c r="I29" i="144" s="1"/>
  <c r="I22" i="144"/>
  <c r="I28" i="144" s="1"/>
  <c r="I21" i="144"/>
  <c r="I20" i="144"/>
  <c r="I30" i="144" s="1"/>
  <c r="D16" i="144"/>
  <c r="B15" i="144"/>
  <c r="G11" i="144"/>
  <c r="F11" i="144"/>
  <c r="E11" i="144"/>
  <c r="D11" i="144"/>
  <c r="C11" i="144"/>
  <c r="B11" i="144"/>
  <c r="G10" i="144"/>
  <c r="F10" i="144"/>
  <c r="F16" i="144" s="1"/>
  <c r="E10" i="144"/>
  <c r="E16" i="144" s="1"/>
  <c r="D10" i="144"/>
  <c r="C10" i="144"/>
  <c r="C16" i="144" s="1"/>
  <c r="B10" i="144"/>
  <c r="G9" i="144"/>
  <c r="F9" i="144"/>
  <c r="E9" i="144"/>
  <c r="D9" i="144"/>
  <c r="D15" i="144" s="1"/>
  <c r="C9" i="144"/>
  <c r="C15" i="144" s="1"/>
  <c r="B9" i="144"/>
  <c r="G8" i="144"/>
  <c r="F8" i="144"/>
  <c r="E8" i="144"/>
  <c r="D8" i="144"/>
  <c r="C8" i="144"/>
  <c r="C14" i="144" s="1"/>
  <c r="B8" i="144"/>
  <c r="B14" i="144" s="1"/>
  <c r="G7" i="144"/>
  <c r="G17" i="144" s="1"/>
  <c r="F7" i="144"/>
  <c r="E7" i="144"/>
  <c r="D7" i="144"/>
  <c r="C7" i="144"/>
  <c r="B7" i="144"/>
  <c r="I4" i="144"/>
  <c r="I4" i="145" s="1"/>
  <c r="G4" i="144"/>
  <c r="G4" i="145" s="1"/>
  <c r="F4" i="144"/>
  <c r="F4" i="145" s="1"/>
  <c r="E4" i="144"/>
  <c r="E4" i="145" s="1"/>
  <c r="D4" i="144"/>
  <c r="D4" i="145" s="1"/>
  <c r="C4" i="144"/>
  <c r="C4" i="145" s="1"/>
  <c r="B4" i="144"/>
  <c r="B4" i="145" s="1"/>
  <c r="I3" i="144"/>
  <c r="I3" i="145" s="1"/>
  <c r="G3" i="144"/>
  <c r="G3" i="145" s="1"/>
  <c r="F3" i="144"/>
  <c r="F3" i="145" s="1"/>
  <c r="E3" i="144"/>
  <c r="E3" i="145" s="1"/>
  <c r="D3" i="144"/>
  <c r="D3" i="145" s="1"/>
  <c r="C3" i="144"/>
  <c r="C3" i="145" s="1"/>
  <c r="B3" i="144"/>
  <c r="B3" i="145" s="1"/>
  <c r="E30" i="143"/>
  <c r="B28" i="143"/>
  <c r="B21" i="143"/>
  <c r="C11" i="143"/>
  <c r="B11" i="143"/>
  <c r="E11" i="143" s="1"/>
  <c r="E10" i="143"/>
  <c r="E9" i="143"/>
  <c r="C8" i="143"/>
  <c r="E8" i="143" s="1"/>
  <c r="B8" i="143"/>
  <c r="E7" i="143"/>
  <c r="E6" i="143"/>
  <c r="C3" i="143"/>
  <c r="B13" i="143" s="1"/>
  <c r="B23" i="143" s="1"/>
  <c r="B3" i="143"/>
  <c r="I29" i="142"/>
  <c r="H29" i="142"/>
  <c r="I28" i="142"/>
  <c r="H28" i="142"/>
  <c r="F27" i="142"/>
  <c r="H27" i="142" s="1"/>
  <c r="E27" i="142"/>
  <c r="E21" i="142" s="1"/>
  <c r="D27" i="142"/>
  <c r="C27" i="142"/>
  <c r="B27" i="142"/>
  <c r="B21" i="142" s="1"/>
  <c r="I25" i="142"/>
  <c r="H25" i="142"/>
  <c r="I24" i="142"/>
  <c r="H24" i="142"/>
  <c r="F23" i="142"/>
  <c r="H23" i="142" s="1"/>
  <c r="E23" i="142"/>
  <c r="D23" i="142"/>
  <c r="D21" i="142" s="1"/>
  <c r="C23" i="142"/>
  <c r="B23" i="142"/>
  <c r="C21" i="142"/>
  <c r="I14" i="142"/>
  <c r="H14" i="142"/>
  <c r="I13" i="142"/>
  <c r="H13" i="142"/>
  <c r="F12" i="142"/>
  <c r="E12" i="142"/>
  <c r="D12" i="142"/>
  <c r="C12" i="142"/>
  <c r="B12" i="142"/>
  <c r="B6" i="142" s="1"/>
  <c r="I10" i="142"/>
  <c r="H10" i="142"/>
  <c r="I9" i="142"/>
  <c r="H9" i="142"/>
  <c r="F8" i="142"/>
  <c r="I8" i="142" s="1"/>
  <c r="E8" i="142"/>
  <c r="D8" i="142"/>
  <c r="C8" i="142"/>
  <c r="B8" i="142"/>
  <c r="F6" i="142"/>
  <c r="G42" i="141"/>
  <c r="F42" i="141"/>
  <c r="E42" i="141"/>
  <c r="D42" i="141"/>
  <c r="C42" i="141"/>
  <c r="B42" i="141"/>
  <c r="G41" i="141"/>
  <c r="F41" i="141"/>
  <c r="E41" i="141"/>
  <c r="D41" i="141"/>
  <c r="C41" i="141"/>
  <c r="B41" i="141"/>
  <c r="G40" i="141"/>
  <c r="F40" i="141"/>
  <c r="E40" i="141"/>
  <c r="D40" i="141"/>
  <c r="C40" i="141"/>
  <c r="B40" i="141"/>
  <c r="G39" i="141"/>
  <c r="F39" i="141"/>
  <c r="E39" i="141"/>
  <c r="D39" i="141"/>
  <c r="C39" i="141"/>
  <c r="B39" i="141"/>
  <c r="I37" i="141"/>
  <c r="I36" i="141"/>
  <c r="I42" i="141" s="1"/>
  <c r="I35" i="141"/>
  <c r="I41" i="141" s="1"/>
  <c r="I34" i="141"/>
  <c r="I40" i="141" s="1"/>
  <c r="I33" i="141"/>
  <c r="G29" i="141"/>
  <c r="F29" i="141"/>
  <c r="E29" i="141"/>
  <c r="D29" i="141"/>
  <c r="C29" i="141"/>
  <c r="B29" i="141"/>
  <c r="G28" i="141"/>
  <c r="F28" i="141"/>
  <c r="E28" i="141"/>
  <c r="D28" i="141"/>
  <c r="C28" i="141"/>
  <c r="B28" i="141"/>
  <c r="G27" i="141"/>
  <c r="F27" i="141"/>
  <c r="E27" i="141"/>
  <c r="D27" i="141"/>
  <c r="C27" i="141"/>
  <c r="B27" i="141"/>
  <c r="G26" i="141"/>
  <c r="F26" i="141"/>
  <c r="E26" i="141"/>
  <c r="D26" i="141"/>
  <c r="C26" i="141"/>
  <c r="B26" i="141"/>
  <c r="I24" i="141"/>
  <c r="I23" i="141"/>
  <c r="I29" i="141" s="1"/>
  <c r="I22" i="141"/>
  <c r="I28" i="141" s="1"/>
  <c r="I21" i="141"/>
  <c r="I27" i="141" s="1"/>
  <c r="I20" i="141"/>
  <c r="I26" i="141" s="1"/>
  <c r="G16" i="141"/>
  <c r="D14" i="141"/>
  <c r="C14" i="141"/>
  <c r="G11" i="141"/>
  <c r="F11" i="141"/>
  <c r="E11" i="141"/>
  <c r="D11" i="141"/>
  <c r="D16" i="141" s="1"/>
  <c r="C11" i="141"/>
  <c r="B11" i="141"/>
  <c r="G10" i="141"/>
  <c r="F10" i="141"/>
  <c r="F16" i="141" s="1"/>
  <c r="E10" i="141"/>
  <c r="E16" i="141" s="1"/>
  <c r="D10" i="141"/>
  <c r="C10" i="141"/>
  <c r="B10" i="141"/>
  <c r="B16" i="141" s="1"/>
  <c r="G9" i="141"/>
  <c r="G15" i="141" s="1"/>
  <c r="F9" i="141"/>
  <c r="F15" i="141" s="1"/>
  <c r="E9" i="141"/>
  <c r="E15" i="141" s="1"/>
  <c r="D9" i="141"/>
  <c r="D15" i="141" s="1"/>
  <c r="C9" i="141"/>
  <c r="B9" i="141"/>
  <c r="G8" i="141"/>
  <c r="G14" i="141" s="1"/>
  <c r="F8" i="141"/>
  <c r="F14" i="141" s="1"/>
  <c r="E8" i="141"/>
  <c r="E14" i="141" s="1"/>
  <c r="D8" i="141"/>
  <c r="C8" i="141"/>
  <c r="B8" i="141"/>
  <c r="G7" i="141"/>
  <c r="F7" i="141"/>
  <c r="E7" i="141"/>
  <c r="D7" i="141"/>
  <c r="D17" i="141" s="1"/>
  <c r="C7" i="141"/>
  <c r="C13" i="141" s="1"/>
  <c r="B7" i="141"/>
  <c r="B17" i="141" s="1"/>
  <c r="I4" i="141"/>
  <c r="G4" i="141"/>
  <c r="F4" i="141"/>
  <c r="E4" i="141"/>
  <c r="D4" i="141"/>
  <c r="C4" i="141"/>
  <c r="B4" i="141"/>
  <c r="I3" i="141"/>
  <c r="G3" i="141"/>
  <c r="F3" i="141"/>
  <c r="E3" i="141"/>
  <c r="D3" i="141"/>
  <c r="C3" i="141"/>
  <c r="B3" i="141"/>
  <c r="G43" i="140"/>
  <c r="F43" i="140"/>
  <c r="E43" i="140"/>
  <c r="D43" i="140"/>
  <c r="C43" i="140"/>
  <c r="B43" i="140"/>
  <c r="G42" i="140"/>
  <c r="F42" i="140"/>
  <c r="E42" i="140"/>
  <c r="D42" i="140"/>
  <c r="C42" i="140"/>
  <c r="B42" i="140"/>
  <c r="G41" i="140"/>
  <c r="F41" i="140"/>
  <c r="E41" i="140"/>
  <c r="D41" i="140"/>
  <c r="C41" i="140"/>
  <c r="B41" i="140"/>
  <c r="G40" i="140"/>
  <c r="F40" i="140"/>
  <c r="E40" i="140"/>
  <c r="D40" i="140"/>
  <c r="C40" i="140"/>
  <c r="B40" i="140"/>
  <c r="I38" i="140"/>
  <c r="I37" i="140"/>
  <c r="I36" i="140"/>
  <c r="I41" i="140" s="1"/>
  <c r="I35" i="140"/>
  <c r="A35" i="140"/>
  <c r="I34" i="140"/>
  <c r="I44" i="140" s="1"/>
  <c r="G29" i="140"/>
  <c r="F29" i="140"/>
  <c r="E29" i="140"/>
  <c r="D29" i="140"/>
  <c r="C29" i="140"/>
  <c r="G28" i="140"/>
  <c r="F28" i="140"/>
  <c r="E28" i="140"/>
  <c r="D28" i="140"/>
  <c r="C28" i="140"/>
  <c r="G27" i="140"/>
  <c r="F27" i="140"/>
  <c r="E27" i="140"/>
  <c r="D27" i="140"/>
  <c r="C27" i="140"/>
  <c r="G26" i="140"/>
  <c r="F26" i="140"/>
  <c r="E26" i="140"/>
  <c r="D26" i="140"/>
  <c r="C26" i="140"/>
  <c r="I24" i="140"/>
  <c r="I23" i="140"/>
  <c r="I29" i="140" s="1"/>
  <c r="I22" i="140"/>
  <c r="I28" i="140" s="1"/>
  <c r="I21" i="140"/>
  <c r="I26" i="140" s="1"/>
  <c r="A21" i="140"/>
  <c r="I20" i="140"/>
  <c r="I30" i="140" s="1"/>
  <c r="C15" i="140"/>
  <c r="G11" i="140"/>
  <c r="F11" i="140"/>
  <c r="I11" i="140" s="1"/>
  <c r="E11" i="140"/>
  <c r="D11" i="140"/>
  <c r="C11" i="140"/>
  <c r="B11" i="140"/>
  <c r="G10" i="140"/>
  <c r="F10" i="140"/>
  <c r="F16" i="140" s="1"/>
  <c r="E10" i="140"/>
  <c r="E16" i="140" s="1"/>
  <c r="D10" i="140"/>
  <c r="D15" i="140" s="1"/>
  <c r="C10" i="140"/>
  <c r="B10" i="140"/>
  <c r="B16" i="140" s="1"/>
  <c r="G9" i="140"/>
  <c r="G15" i="140" s="1"/>
  <c r="F9" i="140"/>
  <c r="E9" i="140"/>
  <c r="E15" i="140" s="1"/>
  <c r="D9" i="140"/>
  <c r="C9" i="140"/>
  <c r="B9" i="140"/>
  <c r="G8" i="140"/>
  <c r="G14" i="140" s="1"/>
  <c r="F8" i="140"/>
  <c r="F14" i="140" s="1"/>
  <c r="E8" i="140"/>
  <c r="E14" i="140" s="1"/>
  <c r="D8" i="140"/>
  <c r="D14" i="140" s="1"/>
  <c r="C8" i="140"/>
  <c r="C14" i="140" s="1"/>
  <c r="B8" i="140"/>
  <c r="B14" i="140" s="1"/>
  <c r="G7" i="140"/>
  <c r="F7" i="140"/>
  <c r="E7" i="140"/>
  <c r="D7" i="140"/>
  <c r="C7" i="140"/>
  <c r="C17" i="140" s="1"/>
  <c r="B7" i="140"/>
  <c r="B13" i="140" s="1"/>
  <c r="B29" i="139"/>
  <c r="B22" i="139"/>
  <c r="B14" i="139"/>
  <c r="B24" i="139" s="1"/>
  <c r="C11" i="139"/>
  <c r="B11" i="139"/>
  <c r="E10" i="139"/>
  <c r="E9" i="139"/>
  <c r="C8" i="139"/>
  <c r="B8" i="139"/>
  <c r="E7" i="139"/>
  <c r="E6" i="139"/>
  <c r="H6" i="146" l="1"/>
  <c r="H23" i="146"/>
  <c r="H10" i="146"/>
  <c r="D13" i="145"/>
  <c r="I9" i="145"/>
  <c r="G14" i="145"/>
  <c r="B16" i="145"/>
  <c r="E14" i="145"/>
  <c r="F13" i="145"/>
  <c r="F17" i="145"/>
  <c r="G13" i="145"/>
  <c r="G17" i="145"/>
  <c r="C13" i="145"/>
  <c r="G16" i="144"/>
  <c r="C13" i="144"/>
  <c r="C17" i="144"/>
  <c r="E14" i="144"/>
  <c r="G15" i="144"/>
  <c r="B13" i="144"/>
  <c r="E15" i="144"/>
  <c r="I11" i="144"/>
  <c r="D13" i="144"/>
  <c r="D17" i="144"/>
  <c r="F14" i="144"/>
  <c r="I26" i="144"/>
  <c r="I7" i="144"/>
  <c r="I17" i="144" s="1"/>
  <c r="B17" i="144"/>
  <c r="D14" i="144"/>
  <c r="E13" i="144"/>
  <c r="E17" i="144"/>
  <c r="G14" i="144"/>
  <c r="F15" i="144"/>
  <c r="I39" i="144"/>
  <c r="F13" i="144"/>
  <c r="F17" i="144"/>
  <c r="C6" i="142"/>
  <c r="I27" i="142"/>
  <c r="H8" i="142"/>
  <c r="D6" i="142"/>
  <c r="E6" i="142"/>
  <c r="I6" i="142" s="1"/>
  <c r="H12" i="142"/>
  <c r="F21" i="142"/>
  <c r="H21" i="142" s="1"/>
  <c r="I23" i="142"/>
  <c r="E13" i="141"/>
  <c r="E17" i="141"/>
  <c r="C16" i="141"/>
  <c r="F13" i="141"/>
  <c r="F17" i="141"/>
  <c r="B15" i="141"/>
  <c r="G13" i="141"/>
  <c r="G17" i="141"/>
  <c r="I39" i="141"/>
  <c r="I43" i="141"/>
  <c r="B13" i="141"/>
  <c r="I10" i="141"/>
  <c r="C17" i="141"/>
  <c r="I11" i="141"/>
  <c r="D13" i="141"/>
  <c r="I30" i="141"/>
  <c r="D13" i="140"/>
  <c r="D17" i="140"/>
  <c r="E13" i="140"/>
  <c r="E17" i="140"/>
  <c r="F13" i="140"/>
  <c r="F17" i="140"/>
  <c r="G13" i="140"/>
  <c r="G17" i="140"/>
  <c r="G16" i="140"/>
  <c r="D16" i="140"/>
  <c r="I7" i="140"/>
  <c r="B17" i="140"/>
  <c r="F15" i="140"/>
  <c r="C13" i="140"/>
  <c r="C16" i="140"/>
  <c r="I43" i="140"/>
  <c r="I40" i="140"/>
  <c r="E8" i="139"/>
  <c r="B12" i="139"/>
  <c r="C12" i="139"/>
  <c r="I17" i="140"/>
  <c r="H6" i="142"/>
  <c r="I15" i="145"/>
  <c r="I7" i="145"/>
  <c r="B15" i="140"/>
  <c r="I27" i="140"/>
  <c r="I42" i="140"/>
  <c r="B14" i="141"/>
  <c r="C15" i="141"/>
  <c r="G13" i="144"/>
  <c r="B16" i="144"/>
  <c r="I27" i="144"/>
  <c r="I40" i="144"/>
  <c r="I10" i="145"/>
  <c r="I16" i="145" s="1"/>
  <c r="B13" i="145"/>
  <c r="C14" i="145"/>
  <c r="D15" i="145"/>
  <c r="I10" i="140"/>
  <c r="I16" i="140" s="1"/>
  <c r="I9" i="141"/>
  <c r="I15" i="141" s="1"/>
  <c r="I8" i="145"/>
  <c r="I14" i="145" s="1"/>
  <c r="I30" i="145"/>
  <c r="I43" i="145"/>
  <c r="I9" i="140"/>
  <c r="I8" i="141"/>
  <c r="I14" i="141" s="1"/>
  <c r="I10" i="144"/>
  <c r="I7" i="141"/>
  <c r="I9" i="144"/>
  <c r="I15" i="144" s="1"/>
  <c r="I8" i="144"/>
  <c r="I13" i="144" s="1"/>
  <c r="E11" i="139"/>
  <c r="I8" i="140"/>
  <c r="I16" i="144" l="1"/>
  <c r="I21" i="142"/>
  <c r="I16" i="141"/>
  <c r="I14" i="140"/>
  <c r="E12" i="139"/>
  <c r="I13" i="141"/>
  <c r="I17" i="141"/>
  <c r="I15" i="140"/>
  <c r="I14" i="144"/>
  <c r="I13" i="145"/>
  <c r="I17" i="145"/>
  <c r="I13" i="140"/>
  <c r="C4" i="138" l="1"/>
  <c r="C3" i="138"/>
  <c r="E54" i="136" l="1"/>
  <c r="F54" i="136"/>
  <c r="G54" i="136"/>
  <c r="H54" i="136"/>
  <c r="I54" i="136"/>
  <c r="J54" i="136"/>
  <c r="K54" i="136"/>
  <c r="L54" i="136"/>
  <c r="M54" i="136"/>
  <c r="N54" i="136"/>
  <c r="O54" i="136"/>
  <c r="P54" i="136"/>
  <c r="Q54" i="136"/>
  <c r="R54" i="136"/>
  <c r="S54" i="136"/>
  <c r="T54" i="136"/>
  <c r="U54" i="136"/>
  <c r="V54" i="136"/>
  <c r="W54" i="136"/>
  <c r="X54" i="136"/>
  <c r="Y54" i="136"/>
  <c r="Z54" i="136"/>
  <c r="AA54" i="136"/>
  <c r="AB54" i="136"/>
  <c r="AC54" i="136"/>
  <c r="AD54" i="136"/>
  <c r="AE54" i="136"/>
  <c r="AF54" i="136"/>
  <c r="AG54" i="136"/>
  <c r="AH54" i="136"/>
  <c r="AI54" i="136"/>
  <c r="AJ54" i="136"/>
  <c r="AK54" i="136"/>
  <c r="AL54" i="136"/>
  <c r="AM54" i="136"/>
  <c r="AN54" i="136"/>
  <c r="AO54" i="136"/>
  <c r="AP54" i="136"/>
  <c r="AQ54" i="136"/>
  <c r="AR54" i="136"/>
  <c r="AS54" i="136"/>
  <c r="AT54" i="136"/>
  <c r="AU54" i="136"/>
  <c r="AV54" i="136"/>
  <c r="AW54" i="136"/>
  <c r="AX54" i="136"/>
  <c r="AY54" i="136"/>
  <c r="AZ54" i="136"/>
  <c r="BA54" i="136"/>
  <c r="BB54" i="136"/>
  <c r="BC54" i="136"/>
  <c r="BD54" i="136"/>
  <c r="BE54" i="136"/>
  <c r="BF54" i="136"/>
  <c r="BG54" i="136"/>
  <c r="BH54" i="136"/>
  <c r="BI54" i="136"/>
  <c r="BJ54" i="136"/>
  <c r="BK54" i="136"/>
  <c r="BL54" i="136"/>
  <c r="BM54" i="136"/>
  <c r="BN54" i="136"/>
  <c r="BO54" i="136"/>
  <c r="BP54" i="136"/>
  <c r="BQ54" i="136"/>
  <c r="BR54" i="136"/>
  <c r="BS54" i="136"/>
  <c r="BT54" i="136"/>
  <c r="BU54" i="136"/>
  <c r="BV54" i="136"/>
  <c r="BW54" i="136"/>
  <c r="BX54" i="136"/>
  <c r="BY54" i="136"/>
  <c r="F45" i="136"/>
  <c r="G45" i="136"/>
  <c r="H45" i="136"/>
  <c r="I45" i="136"/>
  <c r="J45" i="136"/>
  <c r="K45" i="136"/>
  <c r="L45" i="136"/>
  <c r="M45" i="136"/>
  <c r="N45" i="136"/>
  <c r="O45" i="136"/>
  <c r="P45" i="136"/>
  <c r="Q45" i="136"/>
  <c r="R45" i="136"/>
  <c r="S45" i="136"/>
  <c r="T45" i="136"/>
  <c r="U45" i="136"/>
  <c r="V45" i="136"/>
  <c r="W45" i="136"/>
  <c r="X45" i="136"/>
  <c r="Y45" i="136"/>
  <c r="Z45" i="136"/>
  <c r="AA45" i="136"/>
  <c r="AB45" i="136"/>
  <c r="AC45" i="136"/>
  <c r="AD45" i="136"/>
  <c r="AE45" i="136"/>
  <c r="AF45" i="136"/>
  <c r="AG45" i="136"/>
  <c r="AH45" i="136"/>
  <c r="AI45" i="136"/>
  <c r="AJ45" i="136"/>
  <c r="AK45" i="136"/>
  <c r="AL45" i="136"/>
  <c r="AM45" i="136"/>
  <c r="AN45" i="136"/>
  <c r="AO45" i="136"/>
  <c r="AP45" i="136"/>
  <c r="AQ45" i="136"/>
  <c r="AR45" i="136"/>
  <c r="AS45" i="136"/>
  <c r="AT45" i="136"/>
  <c r="AU45" i="136"/>
  <c r="AV45" i="136"/>
  <c r="AW45" i="136"/>
  <c r="AX45" i="136"/>
  <c r="AY45" i="136"/>
  <c r="AZ45" i="136"/>
  <c r="BA45" i="136"/>
  <c r="BB45" i="136"/>
  <c r="BC45" i="136"/>
  <c r="BD45" i="136"/>
  <c r="BE45" i="136"/>
  <c r="BF45" i="136"/>
  <c r="BG45" i="136"/>
  <c r="BH45" i="136"/>
  <c r="BI45" i="136"/>
  <c r="BJ45" i="136"/>
  <c r="BK45" i="136"/>
  <c r="BL45" i="136"/>
  <c r="BM45" i="136"/>
  <c r="BN45" i="136"/>
  <c r="BO45" i="136"/>
  <c r="BP45" i="136"/>
  <c r="BQ45" i="136"/>
  <c r="BR45" i="136"/>
  <c r="BS45" i="136"/>
  <c r="BT45" i="136"/>
  <c r="BU45" i="136"/>
  <c r="BV45" i="136"/>
  <c r="BW45" i="136"/>
  <c r="BX45" i="136"/>
  <c r="BY45" i="136"/>
  <c r="E45" i="136"/>
  <c r="D45" i="136"/>
  <c r="D54" i="136"/>
  <c r="CB21" i="136"/>
  <c r="CC21" i="136"/>
  <c r="CB22" i="136"/>
  <c r="CC22" i="136"/>
  <c r="CB23" i="136"/>
  <c r="CC23" i="136"/>
  <c r="CB24" i="136"/>
  <c r="CC24" i="136"/>
  <c r="CB25" i="136"/>
  <c r="CC25" i="136"/>
  <c r="CB26" i="136"/>
  <c r="CC26" i="136"/>
  <c r="CB27" i="136"/>
  <c r="CC27" i="136"/>
  <c r="CB28" i="136"/>
  <c r="CC28" i="136"/>
  <c r="CB29" i="136"/>
  <c r="CC29" i="136"/>
  <c r="CB30" i="136"/>
  <c r="CC30" i="136"/>
  <c r="CB31" i="136"/>
  <c r="CC31" i="136"/>
  <c r="CB32" i="136"/>
  <c r="CC32" i="136"/>
  <c r="CB33" i="136"/>
  <c r="CC33" i="136"/>
  <c r="CB34" i="136"/>
  <c r="CC34" i="136"/>
  <c r="CB35" i="136"/>
  <c r="CC35" i="136"/>
  <c r="CA22" i="136"/>
  <c r="CA23" i="136"/>
  <c r="CA24" i="136"/>
  <c r="CA25" i="136"/>
  <c r="CA26" i="136"/>
  <c r="CA27" i="136"/>
  <c r="CA28" i="136"/>
  <c r="CA29" i="136"/>
  <c r="CA30" i="136"/>
  <c r="CA31" i="136"/>
  <c r="CA32" i="136"/>
  <c r="CA33" i="136"/>
  <c r="CA34" i="136"/>
  <c r="CA35" i="136"/>
  <c r="CA21" i="136"/>
  <c r="CB6" i="136"/>
  <c r="CC6" i="136"/>
  <c r="CB7" i="136"/>
  <c r="CC7" i="136"/>
  <c r="CB8" i="136"/>
  <c r="CC8" i="136"/>
  <c r="CB9" i="136"/>
  <c r="CC9" i="136"/>
  <c r="CB10" i="136"/>
  <c r="CC10" i="136"/>
  <c r="CB11" i="136"/>
  <c r="CC11" i="136"/>
  <c r="CB12" i="136"/>
  <c r="CC12" i="136"/>
  <c r="CB13" i="136"/>
  <c r="CC13" i="136"/>
  <c r="CB14" i="136"/>
  <c r="CC14" i="136"/>
  <c r="CB15" i="136"/>
  <c r="CC15" i="136"/>
  <c r="CB16" i="136"/>
  <c r="CC16" i="136"/>
  <c r="CB17" i="136"/>
  <c r="CC17" i="136"/>
  <c r="CB18" i="136"/>
  <c r="CC18" i="136"/>
  <c r="CB19" i="136"/>
  <c r="CC19" i="136"/>
  <c r="CB20" i="136"/>
  <c r="CC20" i="136"/>
  <c r="CA7" i="136"/>
  <c r="CA8" i="136"/>
  <c r="CA9" i="136"/>
  <c r="CA10" i="136"/>
  <c r="CA11" i="136"/>
  <c r="CA12" i="136"/>
  <c r="CA13" i="136"/>
  <c r="CA14" i="136"/>
  <c r="CA15" i="136"/>
  <c r="CA16" i="136"/>
  <c r="CA17" i="136"/>
  <c r="CA18" i="136"/>
  <c r="CA19" i="136"/>
  <c r="CA20" i="136"/>
  <c r="CA6" i="136"/>
  <c r="G18" i="133"/>
  <c r="K18" i="133"/>
  <c r="O18" i="133"/>
  <c r="H17" i="133"/>
  <c r="I17" i="133"/>
  <c r="A17" i="133"/>
  <c r="CA53" i="136" l="1"/>
  <c r="BZ53" i="136"/>
  <c r="CB52" i="136"/>
  <c r="BZ52" i="136"/>
  <c r="BZ51" i="136"/>
  <c r="BZ50" i="136"/>
  <c r="CB49" i="136"/>
  <c r="BZ49" i="136"/>
  <c r="CB48" i="136"/>
  <c r="CA48" i="136"/>
  <c r="BZ48" i="136"/>
  <c r="BZ47" i="136"/>
  <c r="BZ46" i="136"/>
  <c r="CB44" i="136"/>
  <c r="CA44" i="136"/>
  <c r="BZ44" i="136"/>
  <c r="CB43" i="136"/>
  <c r="CA43" i="136"/>
  <c r="BZ43" i="136"/>
  <c r="CB42" i="136"/>
  <c r="CA42" i="136"/>
  <c r="BZ42" i="136"/>
  <c r="CB41" i="136"/>
  <c r="CA41" i="136"/>
  <c r="BZ41" i="136"/>
  <c r="CB40" i="136"/>
  <c r="CA40" i="136"/>
  <c r="BZ40" i="136"/>
  <c r="CB39" i="136"/>
  <c r="CA39" i="136"/>
  <c r="BZ39" i="136"/>
  <c r="CB38" i="136"/>
  <c r="CA38" i="136"/>
  <c r="BZ38" i="136"/>
  <c r="CB37" i="136"/>
  <c r="CA37" i="136"/>
  <c r="BZ37" i="136"/>
  <c r="CC37" i="136" l="1"/>
  <c r="CC45" i="136" s="1"/>
  <c r="CC38" i="136"/>
  <c r="CC40" i="136"/>
  <c r="CC42" i="136"/>
  <c r="CC44" i="136"/>
  <c r="CC41" i="136"/>
  <c r="CC39" i="136"/>
  <c r="CC43" i="136"/>
  <c r="CA45" i="136"/>
  <c r="BZ45" i="136"/>
  <c r="CB45" i="136"/>
  <c r="CC50" i="136"/>
  <c r="CB46" i="136"/>
  <c r="CB50" i="136"/>
  <c r="CC46" i="136"/>
  <c r="CC48" i="136"/>
  <c r="CC52" i="136"/>
  <c r="CA50" i="136"/>
  <c r="BZ54" i="136"/>
  <c r="CA46" i="136"/>
  <c r="CA47" i="136"/>
  <c r="CA49" i="136"/>
  <c r="CA51" i="136"/>
  <c r="CA52" i="136"/>
  <c r="CB47" i="136"/>
  <c r="CB51" i="136"/>
  <c r="CB53" i="136"/>
  <c r="CC47" i="136"/>
  <c r="CC49" i="136"/>
  <c r="CC51" i="136"/>
  <c r="CC53" i="136"/>
  <c r="CB54" i="136" l="1"/>
  <c r="CA54" i="136"/>
  <c r="CC54" i="136"/>
  <c r="O52" i="36" l="1"/>
  <c r="O49" i="36"/>
  <c r="A1" i="138" l="1"/>
  <c r="A1" i="76"/>
  <c r="I24" i="138"/>
  <c r="C24" i="138"/>
  <c r="H20" i="138"/>
  <c r="I17" i="138"/>
  <c r="C17" i="138"/>
  <c r="H8" i="138"/>
  <c r="I4" i="138"/>
  <c r="I3" i="138"/>
  <c r="E15" i="137"/>
  <c r="D12" i="137"/>
  <c r="E12" i="137" s="1"/>
  <c r="D9" i="137"/>
  <c r="E9" i="137" s="1"/>
  <c r="D7" i="137"/>
  <c r="E7" i="137" s="1"/>
  <c r="D6" i="137"/>
  <c r="E6" i="137" s="1"/>
  <c r="C5" i="137"/>
  <c r="C13" i="137" s="1"/>
  <c r="B5" i="137"/>
  <c r="B13" i="137" s="1"/>
  <c r="A1" i="137"/>
  <c r="D5" i="137" l="1"/>
  <c r="E5" i="137" s="1"/>
  <c r="B10" i="137"/>
  <c r="C10" i="137"/>
  <c r="A1" i="136" l="1"/>
  <c r="F18" i="98" l="1"/>
  <c r="E18" i="98"/>
  <c r="D18" i="98"/>
  <c r="C18" i="98"/>
  <c r="B18" i="98"/>
  <c r="P18" i="98"/>
  <c r="Q18" i="98"/>
  <c r="R18" i="98"/>
  <c r="S18" i="98"/>
  <c r="V18" i="98" s="1"/>
  <c r="O18" i="98"/>
  <c r="H17" i="98"/>
  <c r="G17" i="98"/>
  <c r="H16" i="98"/>
  <c r="G16" i="98"/>
  <c r="H15" i="98"/>
  <c r="G15" i="98"/>
  <c r="H14" i="98"/>
  <c r="G14" i="98"/>
  <c r="H13" i="98"/>
  <c r="G13" i="98"/>
  <c r="H12" i="98"/>
  <c r="G12" i="98"/>
  <c r="H11" i="98"/>
  <c r="G11" i="98"/>
  <c r="H10" i="98"/>
  <c r="G10" i="98"/>
  <c r="H9" i="98"/>
  <c r="G9" i="98"/>
  <c r="H7" i="98"/>
  <c r="G7" i="98"/>
  <c r="T9" i="98"/>
  <c r="T16" i="98"/>
  <c r="U16" i="98"/>
  <c r="T17" i="98"/>
  <c r="U17" i="98"/>
  <c r="U15" i="98"/>
  <c r="T15" i="98"/>
  <c r="U14" i="98"/>
  <c r="T14" i="98"/>
  <c r="U13" i="98"/>
  <c r="T13" i="98"/>
  <c r="U12" i="98"/>
  <c r="T12" i="98"/>
  <c r="U11" i="98"/>
  <c r="T11" i="98"/>
  <c r="U10" i="98"/>
  <c r="T10" i="98"/>
  <c r="U9" i="98"/>
  <c r="H19" i="39"/>
  <c r="G19" i="39"/>
  <c r="H9" i="39"/>
  <c r="H14" i="39"/>
  <c r="G14" i="39"/>
  <c r="G13" i="39"/>
  <c r="H12" i="39"/>
  <c r="G12" i="39"/>
  <c r="H11" i="39"/>
  <c r="G11" i="39"/>
  <c r="H10" i="39"/>
  <c r="G10" i="39"/>
  <c r="G9" i="39"/>
  <c r="H7" i="39"/>
  <c r="G7" i="39"/>
  <c r="T10" i="39"/>
  <c r="U10" i="39"/>
  <c r="T11" i="39"/>
  <c r="U11" i="39"/>
  <c r="T12" i="39"/>
  <c r="U12" i="39"/>
  <c r="T13" i="39"/>
  <c r="U13" i="39"/>
  <c r="T14" i="39"/>
  <c r="U14" i="39"/>
  <c r="T9" i="39"/>
  <c r="J18" i="98" l="1"/>
  <c r="H18" i="98"/>
  <c r="I18" i="98"/>
  <c r="G18" i="98"/>
  <c r="U18" i="98"/>
  <c r="T18" i="98"/>
  <c r="W18" i="98"/>
  <c r="F37" i="96" l="1"/>
  <c r="F35" i="97" s="1"/>
  <c r="G37" i="96"/>
  <c r="G35" i="97" s="1"/>
  <c r="H37" i="96"/>
  <c r="H35" i="97" s="1"/>
  <c r="E37" i="96"/>
  <c r="E35" i="97" s="1"/>
  <c r="H24" i="92" l="1"/>
  <c r="I13" i="39" l="1"/>
  <c r="D30" i="76" l="1"/>
  <c r="C30" i="76"/>
  <c r="B30" i="76"/>
  <c r="D29" i="76"/>
  <c r="C29" i="76"/>
  <c r="B29" i="76"/>
  <c r="D28" i="76"/>
  <c r="C28" i="76"/>
  <c r="B28" i="76"/>
  <c r="D27" i="76"/>
  <c r="C27" i="76"/>
  <c r="B27" i="76"/>
  <c r="D26" i="76"/>
  <c r="C26" i="76"/>
  <c r="B26" i="76"/>
  <c r="D17" i="76"/>
  <c r="C17" i="76"/>
  <c r="B17" i="76"/>
  <c r="D16" i="76"/>
  <c r="C16" i="76"/>
  <c r="B16" i="76"/>
  <c r="D15" i="76"/>
  <c r="C15" i="76"/>
  <c r="B15" i="76"/>
  <c r="D14" i="76"/>
  <c r="C14" i="76"/>
  <c r="B14" i="76"/>
  <c r="D13" i="76"/>
  <c r="C13" i="76"/>
  <c r="B13" i="76"/>
  <c r="H30" i="77"/>
  <c r="D30" i="77"/>
  <c r="C30" i="77"/>
  <c r="B30" i="77"/>
  <c r="H29" i="77"/>
  <c r="D29" i="77"/>
  <c r="C29" i="77"/>
  <c r="B29" i="77"/>
  <c r="H28" i="77"/>
  <c r="D28" i="77"/>
  <c r="C28" i="77"/>
  <c r="B28" i="77"/>
  <c r="H27" i="77"/>
  <c r="D27" i="77"/>
  <c r="C27" i="77"/>
  <c r="B27" i="77"/>
  <c r="H26" i="77"/>
  <c r="D26" i="77"/>
  <c r="C26" i="77"/>
  <c r="B26" i="77"/>
  <c r="H17" i="77"/>
  <c r="D17" i="77"/>
  <c r="C17" i="77"/>
  <c r="B17" i="77"/>
  <c r="H16" i="77"/>
  <c r="D16" i="77"/>
  <c r="C16" i="77"/>
  <c r="B16" i="77"/>
  <c r="H15" i="77"/>
  <c r="D15" i="77"/>
  <c r="C15" i="77"/>
  <c r="B15" i="77"/>
  <c r="H14" i="77"/>
  <c r="D14" i="77"/>
  <c r="C14" i="77"/>
  <c r="B14" i="77"/>
  <c r="H13" i="77"/>
  <c r="D13" i="77"/>
  <c r="C13" i="77"/>
  <c r="B13" i="77"/>
  <c r="H32" i="75" l="1"/>
  <c r="D32" i="75"/>
  <c r="C32" i="75"/>
  <c r="B32" i="75"/>
  <c r="H31" i="75"/>
  <c r="D31" i="75"/>
  <c r="C31" i="75"/>
  <c r="B31" i="75"/>
  <c r="H30" i="75"/>
  <c r="D30" i="75"/>
  <c r="C30" i="75"/>
  <c r="B30" i="75"/>
  <c r="H29" i="75"/>
  <c r="D29" i="75"/>
  <c r="C29" i="75"/>
  <c r="B29" i="75"/>
  <c r="H28" i="75"/>
  <c r="D28" i="75"/>
  <c r="C28" i="75"/>
  <c r="B28" i="75"/>
  <c r="H17" i="75"/>
  <c r="D17" i="75"/>
  <c r="C17" i="75"/>
  <c r="B17" i="75"/>
  <c r="H16" i="75"/>
  <c r="D16" i="75"/>
  <c r="C16" i="75"/>
  <c r="B16" i="75"/>
  <c r="H15" i="75"/>
  <c r="D15" i="75"/>
  <c r="C15" i="75"/>
  <c r="B15" i="75"/>
  <c r="H14" i="75"/>
  <c r="D14" i="75"/>
  <c r="C14" i="75"/>
  <c r="B14" i="75"/>
  <c r="H13" i="75"/>
  <c r="D13" i="75"/>
  <c r="C13" i="75"/>
  <c r="B13" i="75"/>
  <c r="D30" i="78"/>
  <c r="C30" i="78"/>
  <c r="B30" i="78"/>
  <c r="D29" i="78"/>
  <c r="C29" i="78"/>
  <c r="B29" i="78"/>
  <c r="D28" i="78"/>
  <c r="C28" i="78"/>
  <c r="B28" i="78"/>
  <c r="D27" i="78"/>
  <c r="C27" i="78"/>
  <c r="B27" i="78"/>
  <c r="D26" i="78"/>
  <c r="C26" i="78"/>
  <c r="B26" i="78"/>
  <c r="C13" i="78"/>
  <c r="D13" i="78"/>
  <c r="C14" i="78"/>
  <c r="D14" i="78"/>
  <c r="C15" i="78"/>
  <c r="D15" i="78"/>
  <c r="C16" i="78"/>
  <c r="D16" i="78"/>
  <c r="C17" i="78"/>
  <c r="D17" i="78"/>
  <c r="B16" i="78"/>
  <c r="B15" i="78"/>
  <c r="B14" i="78"/>
  <c r="B17" i="78"/>
  <c r="B13" i="78"/>
  <c r="K4" i="133" l="1"/>
  <c r="O4" i="133" s="1"/>
  <c r="A1" i="133"/>
  <c r="H16" i="133"/>
  <c r="I16" i="133"/>
  <c r="H15" i="133"/>
  <c r="I15" i="133"/>
  <c r="I14" i="133"/>
  <c r="H14" i="133"/>
  <c r="I13" i="133"/>
  <c r="H12" i="133"/>
  <c r="I12" i="133"/>
  <c r="H11" i="133"/>
  <c r="I11" i="133"/>
  <c r="I10" i="133"/>
  <c r="H10" i="133"/>
  <c r="H9" i="133"/>
  <c r="I8" i="133"/>
  <c r="H7" i="133"/>
  <c r="I7" i="133"/>
  <c r="I6" i="133"/>
  <c r="H6" i="133"/>
  <c r="A6" i="133"/>
  <c r="A7" i="133" s="1"/>
  <c r="A8" i="133" s="1"/>
  <c r="A9" i="133" s="1"/>
  <c r="A10" i="133" s="1"/>
  <c r="A11" i="133" s="1"/>
  <c r="A12" i="133" s="1"/>
  <c r="A13" i="133" s="1"/>
  <c r="A14" i="133" s="1"/>
  <c r="A15" i="133" s="1"/>
  <c r="A16" i="133" s="1"/>
  <c r="M4" i="133"/>
  <c r="Q4" i="133" s="1"/>
  <c r="L4" i="133"/>
  <c r="P4" i="133" s="1"/>
  <c r="H13" i="133" l="1"/>
  <c r="I9" i="133"/>
  <c r="H8" i="133"/>
  <c r="G6" i="92" l="1"/>
  <c r="G7" i="92"/>
  <c r="G8" i="92"/>
  <c r="G9" i="92"/>
  <c r="G10" i="92"/>
  <c r="G13" i="92"/>
  <c r="W7" i="98" l="1"/>
  <c r="U7" i="98" s="1"/>
  <c r="V7" i="98"/>
  <c r="T7" i="98" s="1"/>
  <c r="H22" i="98"/>
  <c r="G22" i="98"/>
  <c r="I9" i="98"/>
  <c r="W7" i="39"/>
  <c r="V7" i="39"/>
  <c r="T22" i="98" l="1"/>
  <c r="U22" i="98"/>
  <c r="U7" i="39"/>
  <c r="U19" i="39"/>
  <c r="T7" i="39"/>
  <c r="T19" i="39"/>
  <c r="C4" i="85"/>
  <c r="D4" i="85"/>
  <c r="E4" i="85"/>
  <c r="F4" i="85"/>
  <c r="B4" i="85"/>
  <c r="J6" i="92"/>
  <c r="M42" i="64"/>
  <c r="K48" i="64" l="1"/>
  <c r="J48" i="64"/>
  <c r="I48" i="64"/>
  <c r="H48" i="64"/>
  <c r="K45" i="64"/>
  <c r="J45" i="64"/>
  <c r="I45" i="64"/>
  <c r="H45" i="64"/>
  <c r="M45" i="64"/>
  <c r="M52" i="36"/>
  <c r="L52" i="36"/>
  <c r="K52" i="36"/>
  <c r="J52" i="36"/>
  <c r="K49" i="36"/>
  <c r="L49" i="36"/>
  <c r="M49" i="36"/>
  <c r="J49" i="36"/>
  <c r="N9" i="56" l="1"/>
  <c r="O9" i="56" s="1"/>
  <c r="O8" i="56"/>
  <c r="K9" i="56"/>
  <c r="L9" i="56" s="1"/>
  <c r="L8" i="56"/>
  <c r="H19" i="5" l="1"/>
  <c r="H17" i="5"/>
  <c r="A1" i="106" l="1"/>
  <c r="A1" i="105"/>
  <c r="A1" i="77" l="1"/>
  <c r="A1" i="78"/>
  <c r="I4" i="85" l="1"/>
  <c r="H4" i="85"/>
  <c r="J4" i="92" l="1"/>
  <c r="K4" i="92"/>
  <c r="M48" i="64" l="1"/>
  <c r="T30" i="98" l="1"/>
  <c r="U30" i="98"/>
  <c r="T31" i="98"/>
  <c r="U31" i="98"/>
  <c r="T32" i="98"/>
  <c r="U32" i="98"/>
  <c r="V15" i="98"/>
  <c r="W15" i="98"/>
  <c r="V16" i="98"/>
  <c r="W16" i="98"/>
  <c r="V17" i="98"/>
  <c r="W17" i="98"/>
  <c r="J9" i="98"/>
  <c r="G30" i="98"/>
  <c r="H30" i="98"/>
  <c r="G31" i="98"/>
  <c r="H31" i="98"/>
  <c r="G32" i="98"/>
  <c r="H32" i="98"/>
  <c r="I15" i="98"/>
  <c r="J15" i="98"/>
  <c r="I16" i="98"/>
  <c r="J16" i="98"/>
  <c r="I17" i="98"/>
  <c r="J17" i="98"/>
  <c r="A1" i="98" l="1"/>
  <c r="U29" i="98"/>
  <c r="T29" i="98"/>
  <c r="H29" i="98"/>
  <c r="G29" i="98"/>
  <c r="U28" i="98"/>
  <c r="T28" i="98"/>
  <c r="H28" i="98"/>
  <c r="G28" i="98"/>
  <c r="U27" i="98"/>
  <c r="T27" i="98"/>
  <c r="H27" i="98"/>
  <c r="G27" i="98"/>
  <c r="U26" i="98"/>
  <c r="T26" i="98"/>
  <c r="H26" i="98"/>
  <c r="G26" i="98"/>
  <c r="U25" i="98"/>
  <c r="T25" i="98"/>
  <c r="H25" i="98"/>
  <c r="G25" i="98"/>
  <c r="U24" i="98"/>
  <c r="T24" i="98"/>
  <c r="H24" i="98"/>
  <c r="G24" i="98"/>
  <c r="W14" i="98"/>
  <c r="V14" i="98"/>
  <c r="J14" i="98"/>
  <c r="I14" i="98"/>
  <c r="W13" i="98"/>
  <c r="V13" i="98"/>
  <c r="J13" i="98"/>
  <c r="I13" i="98"/>
  <c r="W12" i="98"/>
  <c r="V12" i="98"/>
  <c r="J12" i="98"/>
  <c r="I12" i="98"/>
  <c r="W11" i="98"/>
  <c r="V11" i="98"/>
  <c r="J11" i="98"/>
  <c r="I11" i="98"/>
  <c r="W10" i="98"/>
  <c r="V10" i="98"/>
  <c r="J10" i="98"/>
  <c r="I10" i="98"/>
  <c r="W9" i="98"/>
  <c r="V9" i="98"/>
  <c r="F7" i="98"/>
  <c r="S7" i="98" s="1"/>
  <c r="E7" i="98"/>
  <c r="R7" i="98" s="1"/>
  <c r="D7" i="98"/>
  <c r="Q7" i="98" s="1"/>
  <c r="C7" i="98"/>
  <c r="P7" i="98" s="1"/>
  <c r="B7" i="98"/>
  <c r="O7" i="98" s="1"/>
  <c r="C4" i="77" l="1"/>
  <c r="D4" i="77"/>
  <c r="C3" i="77"/>
  <c r="D3" i="77"/>
  <c r="I9" i="39"/>
  <c r="G24" i="92" l="1"/>
  <c r="J24" i="92" s="1"/>
  <c r="K24" i="92"/>
  <c r="G23" i="92"/>
  <c r="J23" i="92" s="1"/>
  <c r="H23" i="92"/>
  <c r="K23" i="92" s="1"/>
  <c r="G21" i="92"/>
  <c r="J21" i="92" s="1"/>
  <c r="H21" i="92"/>
  <c r="K21" i="92" s="1"/>
  <c r="G22" i="92"/>
  <c r="J22" i="92" s="1"/>
  <c r="H22" i="92"/>
  <c r="K22" i="92" s="1"/>
  <c r="G20" i="92"/>
  <c r="J20" i="92" s="1"/>
  <c r="H20" i="92"/>
  <c r="K20" i="92" s="1"/>
  <c r="G19" i="92"/>
  <c r="J19" i="92" s="1"/>
  <c r="H19" i="92"/>
  <c r="K19" i="92" s="1"/>
  <c r="G18" i="92"/>
  <c r="J18" i="92" s="1"/>
  <c r="H18" i="92"/>
  <c r="K18" i="92" s="1"/>
  <c r="J17" i="92"/>
  <c r="K17" i="92"/>
  <c r="H7" i="92"/>
  <c r="K7" i="92" s="1"/>
  <c r="J7" i="92"/>
  <c r="H8" i="92"/>
  <c r="K8" i="92" s="1"/>
  <c r="J8" i="92"/>
  <c r="H9" i="92"/>
  <c r="K9" i="92" s="1"/>
  <c r="J9" i="92"/>
  <c r="H11" i="92"/>
  <c r="K11" i="92" s="1"/>
  <c r="J11" i="92"/>
  <c r="H10" i="92"/>
  <c r="K10" i="92" s="1"/>
  <c r="J10" i="92"/>
  <c r="H12" i="92"/>
  <c r="J12" i="92"/>
  <c r="K13" i="92"/>
  <c r="J13" i="92"/>
  <c r="A1" i="90" l="1"/>
  <c r="L30" i="78" l="1"/>
  <c r="L28" i="78"/>
  <c r="L17" i="78"/>
  <c r="L15" i="78"/>
  <c r="L30" i="76"/>
  <c r="L17" i="76"/>
  <c r="A1" i="97"/>
  <c r="A1" i="96"/>
  <c r="L29" i="76" l="1"/>
  <c r="L14" i="76"/>
  <c r="L13" i="76"/>
  <c r="L27" i="76"/>
  <c r="L26" i="76"/>
  <c r="L16" i="76"/>
  <c r="L15" i="76"/>
  <c r="L28" i="76"/>
  <c r="L14" i="78"/>
  <c r="L13" i="78"/>
  <c r="L16" i="78"/>
  <c r="L29" i="78"/>
  <c r="L27" i="78"/>
  <c r="L26" i="78"/>
  <c r="Q3" i="61"/>
  <c r="E3" i="61" s="1"/>
  <c r="K5" i="61"/>
  <c r="Q5" i="61" s="1"/>
  <c r="E5" i="61" s="1"/>
  <c r="H5" i="61"/>
  <c r="N5" i="61" s="1"/>
  <c r="B5" i="61" s="1"/>
  <c r="C4" i="92" l="1"/>
  <c r="D4" i="92"/>
  <c r="E4" i="92"/>
  <c r="F4" i="92"/>
  <c r="B4" i="92"/>
  <c r="C7" i="39"/>
  <c r="P7" i="39" s="1"/>
  <c r="D7" i="39"/>
  <c r="Q7" i="39" s="1"/>
  <c r="E7" i="39"/>
  <c r="R7" i="39" s="1"/>
  <c r="F7" i="39"/>
  <c r="S7" i="39" s="1"/>
  <c r="B7" i="39"/>
  <c r="O7" i="39" s="1"/>
  <c r="H42" i="64"/>
  <c r="I42" i="64"/>
  <c r="J42" i="64"/>
  <c r="K42" i="64"/>
  <c r="G42" i="64"/>
  <c r="W14" i="39" l="1"/>
  <c r="V14" i="39"/>
  <c r="W13" i="39"/>
  <c r="V13" i="39"/>
  <c r="W11" i="39"/>
  <c r="V11" i="39"/>
  <c r="W12" i="39"/>
  <c r="V12" i="39"/>
  <c r="W10" i="39"/>
  <c r="V10" i="39"/>
  <c r="W9" i="39"/>
  <c r="V9" i="39"/>
  <c r="I10" i="39"/>
  <c r="J10" i="39"/>
  <c r="I11" i="39"/>
  <c r="I12" i="39"/>
  <c r="J12" i="39"/>
  <c r="J13" i="39"/>
  <c r="I14" i="39"/>
  <c r="J14" i="39"/>
  <c r="J9" i="39"/>
  <c r="S27" i="39"/>
  <c r="R27" i="39"/>
  <c r="Q27" i="39"/>
  <c r="P27" i="39"/>
  <c r="O27" i="39"/>
  <c r="U26" i="39"/>
  <c r="T26" i="39"/>
  <c r="U25" i="39"/>
  <c r="T25" i="39"/>
  <c r="U23" i="39"/>
  <c r="T23" i="39"/>
  <c r="U24" i="39"/>
  <c r="T24" i="39"/>
  <c r="U22" i="39"/>
  <c r="T22" i="39"/>
  <c r="U21" i="39"/>
  <c r="T21" i="39"/>
  <c r="S15" i="39"/>
  <c r="R15" i="39"/>
  <c r="Q15" i="39"/>
  <c r="P15" i="39"/>
  <c r="O15" i="39"/>
  <c r="F27" i="39"/>
  <c r="E27" i="39"/>
  <c r="D27" i="39"/>
  <c r="C27" i="39"/>
  <c r="B27" i="39"/>
  <c r="G26" i="39"/>
  <c r="H26" i="39"/>
  <c r="G25" i="39"/>
  <c r="H25" i="39"/>
  <c r="G24" i="39"/>
  <c r="H24" i="39"/>
  <c r="G23" i="39"/>
  <c r="H23" i="39"/>
  <c r="G22" i="39"/>
  <c r="H22" i="39"/>
  <c r="G21" i="39"/>
  <c r="H21" i="39"/>
  <c r="C15" i="39"/>
  <c r="D15" i="39"/>
  <c r="E15" i="39"/>
  <c r="F15" i="39"/>
  <c r="B15" i="39"/>
  <c r="H15" i="39" l="1"/>
  <c r="G15" i="39"/>
  <c r="T15" i="39"/>
  <c r="U15" i="39"/>
  <c r="W15" i="39"/>
  <c r="I15" i="39"/>
  <c r="G27" i="39"/>
  <c r="J15" i="39"/>
  <c r="V15" i="39"/>
  <c r="H27" i="39"/>
  <c r="H45" i="90" l="1"/>
  <c r="H49" i="93" s="1"/>
  <c r="H46" i="89"/>
  <c r="C25" i="86"/>
  <c r="D25" i="86"/>
  <c r="E25" i="86"/>
  <c r="F25" i="86"/>
  <c r="B25" i="86"/>
  <c r="C14" i="86"/>
  <c r="D14" i="86"/>
  <c r="E14" i="86"/>
  <c r="F14" i="86"/>
  <c r="R3" i="30" l="1"/>
  <c r="R4" i="30"/>
  <c r="R3" i="17"/>
  <c r="R4" i="17"/>
  <c r="A1" i="61" l="1"/>
  <c r="I18" i="86" l="1"/>
  <c r="H18" i="86"/>
  <c r="I20" i="86"/>
  <c r="H20" i="86"/>
  <c r="I19" i="86"/>
  <c r="H19" i="86"/>
  <c r="I22" i="86"/>
  <c r="H22" i="86"/>
  <c r="I23" i="86"/>
  <c r="H23" i="86"/>
  <c r="I7" i="86"/>
  <c r="H7" i="86"/>
  <c r="I9" i="86"/>
  <c r="H9" i="86"/>
  <c r="I8" i="86"/>
  <c r="H8" i="86"/>
  <c r="I11" i="86"/>
  <c r="H11" i="86"/>
  <c r="I12" i="86"/>
  <c r="H12" i="86"/>
  <c r="H4" i="86"/>
  <c r="I4" i="86"/>
  <c r="F25" i="92" l="1"/>
  <c r="E25" i="92"/>
  <c r="D25" i="92"/>
  <c r="C25" i="92"/>
  <c r="B25" i="92"/>
  <c r="C14" i="92"/>
  <c r="D14" i="92"/>
  <c r="E14" i="92"/>
  <c r="F14" i="92"/>
  <c r="B14" i="92"/>
  <c r="G25" i="92" l="1"/>
  <c r="H14" i="92"/>
  <c r="K14" i="92" s="1"/>
  <c r="G14" i="92"/>
  <c r="J14" i="92" s="1"/>
  <c r="J25" i="92"/>
  <c r="H25" i="92"/>
  <c r="K25" i="92" s="1"/>
  <c r="T7" i="17"/>
  <c r="F45" i="90"/>
  <c r="F49" i="93" s="1"/>
  <c r="G45" i="90"/>
  <c r="G49" i="93" s="1"/>
  <c r="E45" i="90"/>
  <c r="E49" i="93" s="1"/>
  <c r="F46" i="89"/>
  <c r="G46" i="89"/>
  <c r="E46" i="89"/>
  <c r="C4" i="86"/>
  <c r="D4" i="86"/>
  <c r="E4" i="86"/>
  <c r="F4" i="86"/>
  <c r="B4" i="86"/>
  <c r="B4" i="77"/>
  <c r="B3" i="77"/>
  <c r="A1" i="93" l="1"/>
  <c r="A1" i="64" l="1"/>
  <c r="A1" i="92" l="1"/>
  <c r="H25" i="86" l="1"/>
  <c r="H14" i="86"/>
  <c r="I25" i="86"/>
  <c r="I14" i="86"/>
  <c r="H6" i="85" l="1"/>
  <c r="B4" i="87" l="1"/>
  <c r="H17" i="86"/>
  <c r="I17" i="86"/>
  <c r="H6" i="86"/>
  <c r="I6" i="86"/>
  <c r="I12" i="85"/>
  <c r="H12" i="85"/>
  <c r="I11" i="85"/>
  <c r="H11" i="85"/>
  <c r="H8" i="85"/>
  <c r="I8" i="85"/>
  <c r="H9" i="85"/>
  <c r="I9" i="85"/>
  <c r="L3" i="5" l="1"/>
  <c r="L13" i="5"/>
  <c r="A1" i="91" l="1"/>
  <c r="A1" i="89"/>
  <c r="A1" i="88"/>
  <c r="A1" i="87"/>
  <c r="A1" i="86"/>
  <c r="A1" i="85"/>
  <c r="B4" i="76" l="1"/>
  <c r="B3" i="76"/>
  <c r="A1" i="75" l="1"/>
  <c r="T16" i="31" l="1"/>
  <c r="D25" i="56"/>
  <c r="G25" i="56"/>
  <c r="U7" i="30"/>
  <c r="T7" i="30"/>
  <c r="T10" i="31"/>
  <c r="U8" i="31"/>
  <c r="T8" i="17"/>
  <c r="U12" i="17"/>
  <c r="T12" i="17"/>
  <c r="U8" i="17"/>
  <c r="K15" i="61"/>
  <c r="E15" i="61"/>
  <c r="Q15" i="61"/>
  <c r="O14" i="11"/>
  <c r="O13" i="5"/>
  <c r="U15" i="30"/>
  <c r="T15" i="30"/>
  <c r="U14" i="30"/>
  <c r="T14" i="30"/>
  <c r="U13" i="30"/>
  <c r="T13" i="30"/>
  <c r="T9" i="30"/>
  <c r="U9" i="30"/>
  <c r="T8" i="30"/>
  <c r="U8" i="30"/>
  <c r="U13" i="17"/>
  <c r="T13" i="17"/>
  <c r="U7" i="17"/>
  <c r="T9" i="17"/>
  <c r="U9" i="17"/>
  <c r="U22" i="31"/>
  <c r="T22" i="31"/>
  <c r="U20" i="31"/>
  <c r="T20" i="31"/>
  <c r="U17" i="31"/>
  <c r="T17" i="31"/>
  <c r="U21" i="31"/>
  <c r="T21" i="31"/>
  <c r="U18" i="31"/>
  <c r="T18" i="31"/>
  <c r="U19" i="31"/>
  <c r="T19" i="31"/>
  <c r="U16" i="31"/>
  <c r="U9" i="31"/>
  <c r="T9" i="31"/>
  <c r="U10" i="31"/>
  <c r="T8" i="31"/>
  <c r="F13" i="10"/>
  <c r="C13" i="10"/>
  <c r="F4" i="9"/>
  <c r="F3" i="9"/>
  <c r="C3" i="9"/>
  <c r="C3" i="10" s="1"/>
  <c r="D3" i="9"/>
  <c r="E3" i="9"/>
  <c r="C4" i="9"/>
  <c r="D4" i="9"/>
  <c r="E4" i="9"/>
  <c r="B4" i="9"/>
  <c r="B3" i="9"/>
  <c r="G15" i="56"/>
  <c r="F13" i="9" s="1"/>
  <c r="D15" i="56"/>
  <c r="C13" i="9" s="1"/>
  <c r="C4" i="56"/>
  <c r="D4" i="56"/>
  <c r="E4" i="56"/>
  <c r="F4" i="56"/>
  <c r="G4" i="56"/>
  <c r="H4" i="56"/>
  <c r="I4" i="56"/>
  <c r="C5" i="56"/>
  <c r="D5" i="56"/>
  <c r="E5" i="56"/>
  <c r="F5" i="56"/>
  <c r="G5" i="56"/>
  <c r="H5" i="56"/>
  <c r="I5" i="56"/>
  <c r="B5" i="56"/>
  <c r="B4" i="56"/>
  <c r="H15" i="61"/>
  <c r="B15" i="61"/>
  <c r="N15" i="61"/>
  <c r="C13" i="11"/>
  <c r="D13" i="11"/>
  <c r="E13" i="11"/>
  <c r="F13" i="11"/>
  <c r="G13" i="11"/>
  <c r="H13" i="11"/>
  <c r="I13" i="11"/>
  <c r="B13" i="11"/>
  <c r="O3" i="5"/>
  <c r="I3" i="5"/>
  <c r="I4" i="5"/>
  <c r="C3" i="5"/>
  <c r="D3" i="5"/>
  <c r="E3" i="5"/>
  <c r="F3" i="5"/>
  <c r="G3" i="5"/>
  <c r="H3" i="5"/>
  <c r="C4" i="5"/>
  <c r="D4" i="5"/>
  <c r="E4" i="5"/>
  <c r="F4" i="5"/>
  <c r="G4" i="5"/>
  <c r="H4" i="5"/>
  <c r="B4" i="5"/>
  <c r="B3" i="5"/>
  <c r="L14" i="11"/>
  <c r="F6" i="9"/>
  <c r="E6" i="9"/>
  <c r="E6" i="10" s="1"/>
  <c r="D6" i="9"/>
  <c r="D6" i="10" s="1"/>
  <c r="C6" i="9"/>
  <c r="C6" i="10" s="1"/>
  <c r="B6" i="9"/>
  <c r="B6" i="10" s="1"/>
  <c r="G34" i="56"/>
  <c r="D34" i="56"/>
  <c r="I10" i="56"/>
  <c r="H10" i="56"/>
  <c r="G10" i="56"/>
  <c r="F10" i="56"/>
  <c r="E10" i="56"/>
  <c r="D10" i="56"/>
  <c r="C10" i="56"/>
  <c r="B10" i="56"/>
  <c r="A1" i="56"/>
  <c r="Q3" i="17"/>
  <c r="Q4" i="17"/>
  <c r="B3" i="17"/>
  <c r="C3" i="17"/>
  <c r="D3" i="17"/>
  <c r="E3" i="17"/>
  <c r="F3" i="17"/>
  <c r="G3" i="17"/>
  <c r="H3" i="17"/>
  <c r="I3" i="17"/>
  <c r="J3" i="17"/>
  <c r="K3" i="17"/>
  <c r="L3" i="17"/>
  <c r="M3" i="17"/>
  <c r="N3" i="17"/>
  <c r="O3" i="17"/>
  <c r="P3" i="17"/>
  <c r="B4" i="17"/>
  <c r="C4" i="17"/>
  <c r="D4" i="17"/>
  <c r="E4" i="17"/>
  <c r="F4" i="17"/>
  <c r="G4" i="17"/>
  <c r="H4" i="17"/>
  <c r="I4" i="17"/>
  <c r="J4" i="17"/>
  <c r="K4" i="17"/>
  <c r="L4" i="17"/>
  <c r="M4" i="17"/>
  <c r="N4" i="17"/>
  <c r="O4" i="17"/>
  <c r="P4" i="17"/>
  <c r="F28" i="10"/>
  <c r="C28" i="10"/>
  <c r="F29" i="9"/>
  <c r="C29" i="9"/>
  <c r="A1" i="19"/>
  <c r="A1" i="30"/>
  <c r="B3" i="30"/>
  <c r="C3" i="30"/>
  <c r="D3" i="30"/>
  <c r="E3" i="30"/>
  <c r="F3" i="30"/>
  <c r="G3" i="30"/>
  <c r="H3" i="30"/>
  <c r="I3" i="30"/>
  <c r="J3" i="30"/>
  <c r="K3" i="30"/>
  <c r="L3" i="30"/>
  <c r="M3" i="30"/>
  <c r="N3" i="30"/>
  <c r="O3" i="30"/>
  <c r="P3" i="30"/>
  <c r="Q3" i="30"/>
  <c r="B4" i="30"/>
  <c r="C4" i="30"/>
  <c r="D4" i="30"/>
  <c r="E4" i="30"/>
  <c r="F4" i="30"/>
  <c r="G4" i="30"/>
  <c r="H4" i="30"/>
  <c r="I4" i="30"/>
  <c r="J4" i="30"/>
  <c r="K4" i="30"/>
  <c r="L4" i="30"/>
  <c r="M4" i="30"/>
  <c r="N4" i="30"/>
  <c r="O4" i="30"/>
  <c r="P4" i="30"/>
  <c r="Q4" i="30"/>
  <c r="A1" i="17"/>
  <c r="A1" i="31"/>
  <c r="A1" i="39"/>
  <c r="A1" i="36"/>
  <c r="A1" i="28"/>
  <c r="B19" i="28"/>
  <c r="B27" i="28"/>
  <c r="A1" i="10"/>
  <c r="B11" i="10"/>
  <c r="C11" i="10"/>
  <c r="D11" i="10"/>
  <c r="E11" i="10"/>
  <c r="F11" i="10"/>
  <c r="C21" i="10"/>
  <c r="F21" i="10"/>
  <c r="A1" i="9"/>
  <c r="B11" i="9"/>
  <c r="C11" i="9"/>
  <c r="D11" i="9"/>
  <c r="E11" i="9"/>
  <c r="F11" i="9"/>
  <c r="C21" i="9"/>
  <c r="F21" i="9"/>
  <c r="A1" i="5"/>
  <c r="B9" i="5"/>
  <c r="C9" i="5"/>
  <c r="D9" i="5"/>
  <c r="E9" i="5"/>
  <c r="F9" i="5"/>
  <c r="G9" i="5"/>
  <c r="H9" i="5"/>
  <c r="I9" i="5"/>
  <c r="A1" i="11"/>
  <c r="Q10" i="56" l="1"/>
  <c r="R10" i="56" s="1"/>
  <c r="F6" i="10"/>
  <c r="G13" i="5"/>
  <c r="H13" i="5" s="1"/>
  <c r="G15" i="5"/>
  <c r="H15" i="5" s="1"/>
  <c r="K10" i="56"/>
  <c r="L10" i="56" s="1"/>
  <c r="N10" i="56"/>
  <c r="O10" i="56" s="1"/>
  <c r="F3" i="10"/>
  <c r="D4" i="10"/>
  <c r="E3" i="28"/>
  <c r="D3" i="28"/>
  <c r="C3" i="28"/>
  <c r="C4" i="28"/>
  <c r="B3" i="10"/>
  <c r="B4" i="10"/>
  <c r="F4" i="10"/>
  <c r="D4" i="28"/>
  <c r="E3" i="10"/>
  <c r="F3" i="28"/>
  <c r="B11" i="28" s="1"/>
  <c r="B3" i="28"/>
  <c r="F4" i="28"/>
  <c r="B12" i="28" s="1"/>
  <c r="E4" i="28"/>
  <c r="C4" i="10"/>
  <c r="E4" i="10"/>
  <c r="D3" i="10"/>
  <c r="B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Nevio Capodaglio</author>
  </authors>
  <commentList>
    <comment ref="B56" authorId="0" shapeId="0" xr:uid="{B81F1AA8-6A80-43E8-A809-04C324B75414}">
      <text>
        <r>
          <rPr>
            <b/>
            <sz val="9"/>
            <color indexed="81"/>
            <rFont val="Tahoma"/>
            <family val="2"/>
          </rPr>
          <t>Nevio Capodaglio:</t>
        </r>
        <r>
          <rPr>
            <sz val="9"/>
            <color indexed="81"/>
            <rFont val="Tahoma"/>
            <family val="2"/>
          </rPr>
          <t xml:space="preserve">
rigo 112 dataset
</t>
        </r>
      </text>
    </comment>
    <comment ref="B67" authorId="0" shapeId="0" xr:uid="{4F906E49-086A-4F6C-A1FD-4F264F6D9171}">
      <text>
        <r>
          <rPr>
            <b/>
            <sz val="9"/>
            <color indexed="81"/>
            <rFont val="Tahoma"/>
            <family val="2"/>
          </rPr>
          <t>Nevio Capodaglio:</t>
        </r>
        <r>
          <rPr>
            <sz val="9"/>
            <color indexed="81"/>
            <rFont val="Tahoma"/>
            <family val="2"/>
          </rPr>
          <t xml:space="preserve">
rigo 124 dataset</t>
        </r>
      </text>
    </comment>
  </commentList>
</comments>
</file>

<file path=xl/sharedStrings.xml><?xml version="1.0" encoding="utf-8"?>
<sst xmlns="http://schemas.openxmlformats.org/spreadsheetml/2006/main" count="2190" uniqueCount="1020">
  <si>
    <t>Rai</t>
  </si>
  <si>
    <t>Mediaset</t>
  </si>
  <si>
    <t>Fastweb</t>
  </si>
  <si>
    <t>Vodafone</t>
  </si>
  <si>
    <t>FWA</t>
  </si>
  <si>
    <t>DSL</t>
  </si>
  <si>
    <t>%</t>
  </si>
  <si>
    <t>MVNO</t>
  </si>
  <si>
    <t>Pay TV (8)</t>
  </si>
  <si>
    <t>Servizi regolamentati nazionali (Regulated services - national)</t>
  </si>
  <si>
    <t>Luce (Power) (3)</t>
  </si>
  <si>
    <t>(2) - 04 42</t>
  </si>
  <si>
    <t>(3) - 04 51</t>
  </si>
  <si>
    <t>(4) - 04 52</t>
  </si>
  <si>
    <t>(1) - 04 41</t>
  </si>
  <si>
    <t>(5) - 07 31</t>
  </si>
  <si>
    <t>(6) - 07 32 11</t>
  </si>
  <si>
    <t>(7) - 08</t>
  </si>
  <si>
    <r>
      <t xml:space="preserve">Terminali </t>
    </r>
    <r>
      <rPr>
        <i/>
        <sz val="12"/>
        <rFont val="Calibri"/>
        <family val="2"/>
      </rPr>
      <t>(Devices)</t>
    </r>
    <r>
      <rPr>
        <sz val="12"/>
        <rFont val="Calibri"/>
        <family val="2"/>
      </rPr>
      <t xml:space="preserve"> (1)</t>
    </r>
  </si>
  <si>
    <r>
      <t>Larga banda /Internet (</t>
    </r>
    <r>
      <rPr>
        <i/>
        <sz val="12"/>
        <rFont val="Calibri"/>
        <family val="2"/>
      </rPr>
      <t>broadband/internet</t>
    </r>
    <r>
      <rPr>
        <sz val="12"/>
        <rFont val="Calibri"/>
        <family val="2"/>
      </rPr>
      <t>) (3)</t>
    </r>
  </si>
  <si>
    <r>
      <t xml:space="preserve">Terminali </t>
    </r>
    <r>
      <rPr>
        <i/>
        <sz val="12"/>
        <rFont val="Calibri"/>
        <family val="2"/>
      </rPr>
      <t>(Devices)</t>
    </r>
    <r>
      <rPr>
        <sz val="12"/>
        <rFont val="Calibri"/>
        <family val="2"/>
      </rPr>
      <t xml:space="preserve"> (4)</t>
    </r>
  </si>
  <si>
    <t>(1) - 08 20 10</t>
  </si>
  <si>
    <t>(2) - 08 30 10</t>
  </si>
  <si>
    <t>(3) - 08 30 30</t>
  </si>
  <si>
    <t>(4) - 08 20 20</t>
  </si>
  <si>
    <t>(5) - 08 30 20</t>
  </si>
  <si>
    <r>
      <t>Servizi (</t>
    </r>
    <r>
      <rPr>
        <i/>
        <sz val="12"/>
        <rFont val="Calibri"/>
        <family val="2"/>
      </rPr>
      <t>Services</t>
    </r>
    <r>
      <rPr>
        <sz val="12"/>
        <rFont val="Calibri"/>
        <family val="2"/>
      </rPr>
      <t>) (5)</t>
    </r>
  </si>
  <si>
    <t>(6) - 09 52 10</t>
  </si>
  <si>
    <t>(7) - 09 52 20</t>
  </si>
  <si>
    <t>(8) - 09 42 30</t>
  </si>
  <si>
    <t>(9) - 08 10 00</t>
  </si>
  <si>
    <r>
      <t xml:space="preserve">Accesso/servizi di base </t>
    </r>
    <r>
      <rPr>
        <i/>
        <sz val="12"/>
        <rFont val="Calibri"/>
        <family val="2"/>
      </rPr>
      <t>(Access/basic services)</t>
    </r>
    <r>
      <rPr>
        <sz val="12"/>
        <rFont val="Calibri"/>
        <family val="2"/>
      </rPr>
      <t xml:space="preserve"> (2)</t>
    </r>
  </si>
  <si>
    <r>
      <t xml:space="preserve">Riviste e periodici </t>
    </r>
    <r>
      <rPr>
        <i/>
        <sz val="12"/>
        <rFont val="Calibri"/>
        <family val="2"/>
      </rPr>
      <t>(Magazines)</t>
    </r>
    <r>
      <rPr>
        <sz val="12"/>
        <rFont val="Calibri"/>
        <family val="2"/>
      </rPr>
      <t xml:space="preserve"> (7)</t>
    </r>
  </si>
  <si>
    <r>
      <t xml:space="preserve">Codice prezzi </t>
    </r>
    <r>
      <rPr>
        <i/>
        <sz val="12"/>
        <rFont val="Calibri"/>
        <family val="2"/>
      </rPr>
      <t>(Code prices)</t>
    </r>
  </si>
  <si>
    <t>Numero di operazioni - Number of operations (mln)</t>
  </si>
  <si>
    <t>Valori cumulati (cumulative values) (mln)</t>
  </si>
  <si>
    <t>Index 2010 = 100</t>
  </si>
  <si>
    <r>
      <t xml:space="preserve">Indice prezzi utilities </t>
    </r>
    <r>
      <rPr>
        <b/>
        <i/>
        <sz val="12"/>
        <color indexed="10"/>
        <rFont val="Calibri"/>
        <family val="2"/>
      </rPr>
      <t>(Utilities price index)</t>
    </r>
  </si>
  <si>
    <r>
      <t xml:space="preserve">Fonte - </t>
    </r>
    <r>
      <rPr>
        <i/>
        <sz val="12"/>
        <color indexed="8"/>
        <rFont val="Calibri"/>
        <family val="2"/>
      </rPr>
      <t>Source</t>
    </r>
    <r>
      <rPr>
        <sz val="12"/>
        <color indexed="8"/>
        <rFont val="Calibri"/>
        <family val="2"/>
      </rPr>
      <t>:  Istat and Agcom evaluation</t>
    </r>
  </si>
  <si>
    <r>
      <t xml:space="preserve">Indici prezzi quotidiani, periodici e TV - </t>
    </r>
    <r>
      <rPr>
        <b/>
        <i/>
        <sz val="12"/>
        <color indexed="10"/>
        <rFont val="Calibri"/>
        <family val="2"/>
      </rPr>
      <t>(Newspapers, magazines,  Tv price indexes)</t>
    </r>
  </si>
  <si>
    <r>
      <t xml:space="preserve">Indice prezzi servizi postali </t>
    </r>
    <r>
      <rPr>
        <b/>
        <i/>
        <sz val="12"/>
        <color indexed="10"/>
        <rFont val="Calibri"/>
        <family val="2"/>
      </rPr>
      <t>(Postal services price index)</t>
    </r>
  </si>
  <si>
    <r>
      <t xml:space="preserve">milioni </t>
    </r>
    <r>
      <rPr>
        <b/>
        <i/>
        <sz val="12"/>
        <color indexed="8"/>
        <rFont val="Calibri"/>
        <family val="2"/>
      </rPr>
      <t>(millions)</t>
    </r>
  </si>
  <si>
    <r>
      <t xml:space="preserve">Altre tecnologie </t>
    </r>
    <r>
      <rPr>
        <i/>
        <sz val="12"/>
        <color indexed="8"/>
        <rFont val="Calibri"/>
        <family val="2"/>
      </rPr>
      <t>(Other technologies)</t>
    </r>
  </si>
  <si>
    <r>
      <t xml:space="preserve">Milioni </t>
    </r>
    <r>
      <rPr>
        <b/>
        <i/>
        <sz val="12"/>
        <color indexed="8"/>
        <rFont val="Calibri"/>
        <family val="2"/>
      </rPr>
      <t>(Millions)</t>
    </r>
  </si>
  <si>
    <r>
      <t xml:space="preserve">Linee in uscita  - </t>
    </r>
    <r>
      <rPr>
        <b/>
        <i/>
        <sz val="12"/>
        <rFont val="Calibri"/>
        <family val="2"/>
      </rPr>
      <t xml:space="preserve">lines as donor </t>
    </r>
  </si>
  <si>
    <r>
      <t>Linee in ingresso  -</t>
    </r>
    <r>
      <rPr>
        <b/>
        <i/>
        <sz val="12"/>
        <rFont val="Calibri"/>
        <family val="2"/>
      </rPr>
      <t xml:space="preserve"> lines as recipient</t>
    </r>
  </si>
  <si>
    <r>
      <t xml:space="preserve">Fonte - </t>
    </r>
    <r>
      <rPr>
        <i/>
        <sz val="12"/>
        <color indexed="8"/>
        <rFont val="Calibri"/>
        <family val="2"/>
      </rPr>
      <t>Source</t>
    </r>
    <r>
      <rPr>
        <sz val="12"/>
        <color indexed="8"/>
        <rFont val="Calibri"/>
        <family val="2"/>
      </rPr>
      <t>:  Istat and Agcom evaluation</t>
    </r>
  </si>
  <si>
    <r>
      <t xml:space="preserve">Codice prezzi </t>
    </r>
    <r>
      <rPr>
        <i/>
        <sz val="12"/>
        <rFont val="Calibri"/>
        <family val="2"/>
      </rPr>
      <t>(Code prices)</t>
    </r>
  </si>
  <si>
    <r>
      <t>Fonte -</t>
    </r>
    <r>
      <rPr>
        <i/>
        <sz val="12"/>
        <color indexed="8"/>
        <rFont val="Calibri"/>
        <family val="2"/>
      </rPr>
      <t>Source</t>
    </r>
    <r>
      <rPr>
        <sz val="12"/>
        <color indexed="8"/>
        <rFont val="Calibri"/>
        <family val="2"/>
      </rPr>
      <t>:  Agcom on Eurostat</t>
    </r>
  </si>
  <si>
    <r>
      <t xml:space="preserve">Indici prezzi telefonia fissa </t>
    </r>
    <r>
      <rPr>
        <b/>
        <i/>
        <sz val="12"/>
        <color indexed="10"/>
        <rFont val="Calibri"/>
        <family val="2"/>
      </rPr>
      <t>(Fixed telephony price index )</t>
    </r>
  </si>
  <si>
    <r>
      <t xml:space="preserve">Indici prezzi telefonia mobile </t>
    </r>
    <r>
      <rPr>
        <b/>
        <i/>
        <sz val="12"/>
        <color indexed="10"/>
        <rFont val="Calibri"/>
        <family val="2"/>
      </rPr>
      <t>(Mobile telephony price index )</t>
    </r>
  </si>
  <si>
    <t>M2M</t>
  </si>
  <si>
    <r>
      <t xml:space="preserve">Quote di mercato </t>
    </r>
    <r>
      <rPr>
        <b/>
        <i/>
        <u/>
        <sz val="12"/>
        <color indexed="8"/>
        <rFont val="Calibri"/>
        <family val="2"/>
      </rPr>
      <t>(market shares)</t>
    </r>
    <r>
      <rPr>
        <b/>
        <u/>
        <sz val="12"/>
        <color indexed="8"/>
        <rFont val="Calibri"/>
        <family val="2"/>
      </rPr>
      <t xml:space="preserve"> (%)</t>
    </r>
  </si>
  <si>
    <r>
      <t>2) Solo linee human</t>
    </r>
    <r>
      <rPr>
        <b/>
        <i/>
        <sz val="12"/>
        <color indexed="8"/>
        <rFont val="Calibri"/>
        <family val="2"/>
      </rPr>
      <t xml:space="preserve"> (Only Human lines)</t>
    </r>
  </si>
  <si>
    <t>Wind Tre</t>
  </si>
  <si>
    <t>Tim</t>
  </si>
  <si>
    <r>
      <t>1) Linee complessive  - Human + M2M</t>
    </r>
    <r>
      <rPr>
        <b/>
        <i/>
        <sz val="12"/>
        <color indexed="8"/>
        <rFont val="Calibri"/>
        <family val="2"/>
      </rPr>
      <t xml:space="preserve"> (Total lines - Human + M2M)</t>
    </r>
  </si>
  <si>
    <t>DHL</t>
  </si>
  <si>
    <t>UPS</t>
  </si>
  <si>
    <t>BRT</t>
  </si>
  <si>
    <t>Fulmine</t>
  </si>
  <si>
    <t>Altri</t>
  </si>
  <si>
    <t>Human (*)</t>
  </si>
  <si>
    <t>(*) - Sim che effettuano traffico «solo voce» o «voce e dati», incluse le sim "solo dati" con iterazione umana (es: chiavette per PC, sim per tablet ecc.)</t>
  </si>
  <si>
    <r>
      <t xml:space="preserve">(*) - </t>
    </r>
    <r>
      <rPr>
        <i/>
        <sz val="10"/>
        <color indexed="8"/>
        <rFont val="Calibri"/>
        <family val="2"/>
      </rPr>
      <t>"voice only" or "voice and data" sim, including "only data" sim managed by users (eg: PC usb-sticks, tablet sim, etc.)</t>
    </r>
  </si>
  <si>
    <r>
      <t xml:space="preserve">Totale </t>
    </r>
    <r>
      <rPr>
        <b/>
        <i/>
        <sz val="12"/>
        <color indexed="8"/>
        <rFont val="Calibri"/>
        <family val="2"/>
      </rPr>
      <t>(Total)</t>
    </r>
  </si>
  <si>
    <r>
      <t xml:space="preserve">Indice generale dei prezzi </t>
    </r>
    <r>
      <rPr>
        <i/>
        <sz val="12"/>
        <color indexed="8"/>
        <rFont val="Calibri"/>
        <family val="2"/>
      </rPr>
      <t xml:space="preserve"> (Average price index)</t>
    </r>
  </si>
  <si>
    <r>
      <t xml:space="preserve">Servizi regolamentati locali </t>
    </r>
    <r>
      <rPr>
        <i/>
        <sz val="12"/>
        <color indexed="8"/>
        <rFont val="Calibri"/>
        <family val="2"/>
      </rPr>
      <t>(Regulated services - local)</t>
    </r>
  </si>
  <si>
    <r>
      <t>Indice Sintetico Agcom</t>
    </r>
    <r>
      <rPr>
        <i/>
        <sz val="12"/>
        <color indexed="8"/>
        <rFont val="Calibri"/>
        <family val="2"/>
      </rPr>
      <t xml:space="preserve"> (Agcom Syntetic Index)</t>
    </r>
    <r>
      <rPr>
        <sz val="12"/>
        <color indexed="8"/>
        <rFont val="Calibri"/>
        <family val="2"/>
      </rPr>
      <t xml:space="preserve"> (ISA/</t>
    </r>
    <r>
      <rPr>
        <i/>
        <sz val="12"/>
        <color indexed="8"/>
        <rFont val="Calibri"/>
        <family val="2"/>
      </rPr>
      <t xml:space="preserve">ASI </t>
    </r>
    <r>
      <rPr>
        <sz val="12"/>
        <color indexed="8"/>
        <rFont val="Calibri"/>
        <family val="2"/>
      </rPr>
      <t xml:space="preserve">(*) </t>
    </r>
  </si>
  <si>
    <r>
      <t>Acqua (</t>
    </r>
    <r>
      <rPr>
        <i/>
        <sz val="12"/>
        <rFont val="Calibri"/>
        <family val="2"/>
      </rPr>
      <t>Water</t>
    </r>
    <r>
      <rPr>
        <sz val="12"/>
        <rFont val="Calibri"/>
        <family val="2"/>
      </rPr>
      <t>) (1)</t>
    </r>
  </si>
  <si>
    <r>
      <t>Rifiuti (</t>
    </r>
    <r>
      <rPr>
        <i/>
        <sz val="12"/>
        <rFont val="Calibri"/>
        <family val="2"/>
      </rPr>
      <t>Waste</t>
    </r>
    <r>
      <rPr>
        <sz val="12"/>
        <rFont val="Calibri"/>
        <family val="2"/>
      </rPr>
      <t>) (2)</t>
    </r>
  </si>
  <si>
    <r>
      <t xml:space="preserve">Gas </t>
    </r>
    <r>
      <rPr>
        <i/>
        <sz val="12"/>
        <rFont val="Calibri"/>
        <family val="2"/>
      </rPr>
      <t xml:space="preserve">(Gas) </t>
    </r>
    <r>
      <rPr>
        <sz val="12"/>
        <rFont val="Calibri"/>
        <family val="2"/>
      </rPr>
      <t>(4)</t>
    </r>
  </si>
  <si>
    <r>
      <t>Treno</t>
    </r>
    <r>
      <rPr>
        <i/>
        <sz val="12"/>
        <rFont val="Calibri"/>
        <family val="2"/>
      </rPr>
      <t xml:space="preserve"> (Train)</t>
    </r>
    <r>
      <rPr>
        <sz val="12"/>
        <rFont val="Calibri"/>
        <family val="2"/>
      </rPr>
      <t xml:space="preserve"> (5)</t>
    </r>
  </si>
  <si>
    <r>
      <t xml:space="preserve">Trasporti urbani </t>
    </r>
    <r>
      <rPr>
        <i/>
        <sz val="12"/>
        <rFont val="Calibri"/>
        <family val="2"/>
      </rPr>
      <t>(Urban transport)</t>
    </r>
    <r>
      <rPr>
        <sz val="12"/>
        <rFont val="Calibri"/>
        <family val="2"/>
      </rPr>
      <t xml:space="preserve"> (6)</t>
    </r>
  </si>
  <si>
    <r>
      <t>Comunicazioni (</t>
    </r>
    <r>
      <rPr>
        <i/>
        <sz val="12"/>
        <rFont val="Calibri"/>
        <family val="2"/>
      </rPr>
      <t>Communications</t>
    </r>
    <r>
      <rPr>
        <sz val="12"/>
        <rFont val="Calibri"/>
        <family val="2"/>
      </rPr>
      <t>) (7)</t>
    </r>
  </si>
  <si>
    <r>
      <t>Totale (</t>
    </r>
    <r>
      <rPr>
        <b/>
        <i/>
        <sz val="12"/>
        <color indexed="8"/>
        <rFont val="Calibri"/>
        <family val="2"/>
      </rPr>
      <t>Total)</t>
    </r>
  </si>
  <si>
    <t>Indice di mobilità  da inizio anno - Mobility index beginning year</t>
  </si>
  <si>
    <r>
      <t xml:space="preserve">Ricavi da inizio anno </t>
    </r>
    <r>
      <rPr>
        <b/>
        <i/>
        <sz val="12"/>
        <color indexed="8"/>
        <rFont val="Calibri"/>
        <family val="2"/>
      </rPr>
      <t>(Revenues b.y.)</t>
    </r>
    <r>
      <rPr>
        <b/>
        <sz val="12"/>
        <color indexed="8"/>
        <rFont val="Calibri"/>
        <family val="2"/>
      </rPr>
      <t xml:space="preserve"> (mln €)</t>
    </r>
  </si>
  <si>
    <r>
      <t xml:space="preserve">Volumi da inizio anno </t>
    </r>
    <r>
      <rPr>
        <b/>
        <i/>
        <sz val="12"/>
        <color indexed="8"/>
        <rFont val="Calibri"/>
        <family val="2"/>
      </rPr>
      <t>(Volumes b.y.)</t>
    </r>
    <r>
      <rPr>
        <b/>
        <sz val="12"/>
        <color indexed="8"/>
        <rFont val="Calibri"/>
        <family val="2"/>
      </rPr>
      <t xml:space="preserve"> (mln units)</t>
    </r>
  </si>
  <si>
    <r>
      <t>Totale (</t>
    </r>
    <r>
      <rPr>
        <b/>
        <i/>
        <sz val="12"/>
        <color indexed="8"/>
        <rFont val="Calibri"/>
        <family val="2"/>
      </rPr>
      <t>Total</t>
    </r>
    <r>
      <rPr>
        <b/>
        <sz val="12"/>
        <color indexed="8"/>
        <rFont val="Calibri"/>
        <family val="2"/>
      </rPr>
      <t>)</t>
    </r>
  </si>
  <si>
    <r>
      <t>Affari</t>
    </r>
    <r>
      <rPr>
        <i/>
        <sz val="12"/>
        <color indexed="8"/>
        <rFont val="Calibri"/>
        <family val="2"/>
      </rPr>
      <t xml:space="preserve"> (Business)</t>
    </r>
  </si>
  <si>
    <r>
      <t xml:space="preserve">Residenziali </t>
    </r>
    <r>
      <rPr>
        <i/>
        <sz val="12"/>
        <color indexed="8"/>
        <rFont val="Calibri"/>
        <family val="2"/>
      </rPr>
      <t>(Residential)</t>
    </r>
  </si>
  <si>
    <r>
      <t xml:space="preserve">Prepagate </t>
    </r>
    <r>
      <rPr>
        <i/>
        <sz val="12"/>
        <color indexed="8"/>
        <rFont val="Calibri"/>
        <family val="2"/>
      </rPr>
      <t>(Prepaid)</t>
    </r>
  </si>
  <si>
    <r>
      <t xml:space="preserve">Abbonamento </t>
    </r>
    <r>
      <rPr>
        <i/>
        <sz val="12"/>
        <color indexed="8"/>
        <rFont val="Calibri"/>
        <family val="2"/>
      </rPr>
      <t>(Postpaid)</t>
    </r>
  </si>
  <si>
    <t>FTTC</t>
  </si>
  <si>
    <t>FTTH</t>
  </si>
  <si>
    <r>
      <t xml:space="preserve">Valori cumulati / 12mesi - Cumulative values / 12 month </t>
    </r>
    <r>
      <rPr>
        <b/>
        <sz val="12"/>
        <color indexed="8"/>
        <rFont val="Calibri"/>
        <family val="2"/>
      </rPr>
      <t>(€)</t>
    </r>
  </si>
  <si>
    <t>Servizi postali (9)</t>
  </si>
  <si>
    <r>
      <t>Altri servizi postali (</t>
    </r>
    <r>
      <rPr>
        <i/>
        <sz val="12"/>
        <rFont val="Calibri"/>
        <family val="2"/>
      </rPr>
      <t>Other postal services</t>
    </r>
    <r>
      <rPr>
        <sz val="12"/>
        <rFont val="Calibri"/>
        <family val="2"/>
      </rPr>
      <t>) (11)</t>
    </r>
  </si>
  <si>
    <r>
      <t>Servizi di movimentazione lettere (</t>
    </r>
    <r>
      <rPr>
        <i/>
        <sz val="12"/>
        <rFont val="Calibri"/>
        <family val="2"/>
      </rPr>
      <t>Letters handlig services</t>
    </r>
    <r>
      <rPr>
        <sz val="12"/>
        <rFont val="Calibri"/>
        <family val="2"/>
      </rPr>
      <t>) (10)</t>
    </r>
  </si>
  <si>
    <t>(10) - 08.1.0.1.0.00</t>
  </si>
  <si>
    <t>(11) - 08.1.0.9.0.00</t>
  </si>
  <si>
    <r>
      <t xml:space="preserve">Rame - </t>
    </r>
    <r>
      <rPr>
        <i/>
        <sz val="12"/>
        <color indexed="8"/>
        <rFont val="Calibri"/>
        <family val="2"/>
      </rPr>
      <t>copper</t>
    </r>
  </si>
  <si>
    <r>
      <t xml:space="preserve">Sim "solo human" </t>
    </r>
    <r>
      <rPr>
        <b/>
        <i/>
        <sz val="12"/>
        <color indexed="8"/>
        <rFont val="Calibri"/>
        <family val="2"/>
      </rPr>
      <t>("Only Human" Sim)</t>
    </r>
    <r>
      <rPr>
        <b/>
        <sz val="12"/>
        <color indexed="8"/>
        <rFont val="Calibri"/>
        <family val="2"/>
      </rPr>
      <t xml:space="preserve"> (Mln)</t>
    </r>
  </si>
  <si>
    <r>
      <t xml:space="preserve">Sim "human" residenziali </t>
    </r>
    <r>
      <rPr>
        <b/>
        <i/>
        <sz val="12"/>
        <color indexed="8"/>
        <rFont val="Calibri"/>
        <family val="2"/>
      </rPr>
      <t xml:space="preserve">("human" Residential Sim) </t>
    </r>
    <r>
      <rPr>
        <b/>
        <sz val="12"/>
        <color indexed="8"/>
        <rFont val="Calibri"/>
        <family val="2"/>
      </rPr>
      <t>(%)</t>
    </r>
  </si>
  <si>
    <r>
      <t xml:space="preserve">Sim "human" affari  </t>
    </r>
    <r>
      <rPr>
        <b/>
        <i/>
        <sz val="12"/>
        <color indexed="8"/>
        <rFont val="Calibri"/>
        <family val="2"/>
      </rPr>
      <t xml:space="preserve">("human" Business Sim) </t>
    </r>
    <r>
      <rPr>
        <b/>
        <sz val="12"/>
        <color indexed="8"/>
        <rFont val="Calibri"/>
        <family val="2"/>
      </rPr>
      <t>(%)</t>
    </r>
  </si>
  <si>
    <r>
      <t xml:space="preserve">Media  - </t>
    </r>
    <r>
      <rPr>
        <b/>
        <i/>
        <sz val="12"/>
        <color indexed="8"/>
        <rFont val="Calibri"/>
        <family val="2"/>
      </rPr>
      <t>Average</t>
    </r>
  </si>
  <si>
    <r>
      <t xml:space="preserve">Sim "solo human" </t>
    </r>
    <r>
      <rPr>
        <b/>
        <i/>
        <sz val="12"/>
        <color indexed="8"/>
        <rFont val="Calibri"/>
        <family val="2"/>
      </rPr>
      <t>("Only human" Sim)</t>
    </r>
    <r>
      <rPr>
        <b/>
        <sz val="12"/>
        <color indexed="8"/>
        <rFont val="Calibri"/>
        <family val="2"/>
      </rPr>
      <t xml:space="preserve"> (Mln))</t>
    </r>
  </si>
  <si>
    <r>
      <t xml:space="preserve">Sim "human" prepagate </t>
    </r>
    <r>
      <rPr>
        <b/>
        <i/>
        <sz val="12"/>
        <color indexed="8"/>
        <rFont val="Calibri"/>
        <family val="2"/>
      </rPr>
      <t>("human" sim prepaid)</t>
    </r>
    <r>
      <rPr>
        <b/>
        <sz val="12"/>
        <color indexed="8"/>
        <rFont val="Calibri"/>
        <family val="2"/>
      </rPr>
      <t xml:space="preserve"> (%)</t>
    </r>
  </si>
  <si>
    <r>
      <t xml:space="preserve">Sim "human" in abbonamento </t>
    </r>
    <r>
      <rPr>
        <b/>
        <i/>
        <sz val="12"/>
        <color indexed="8"/>
        <rFont val="Calibri"/>
        <family val="2"/>
      </rPr>
      <t>("human" sim postpaid)</t>
    </r>
    <r>
      <rPr>
        <b/>
        <sz val="12"/>
        <color indexed="8"/>
        <rFont val="Calibri"/>
        <family val="2"/>
      </rPr>
      <t xml:space="preserve"> (%)</t>
    </r>
  </si>
  <si>
    <r>
      <t xml:space="preserve">Valori trimestrali - Quarterly values  </t>
    </r>
    <r>
      <rPr>
        <b/>
        <sz val="12"/>
        <color indexed="8"/>
        <rFont val="Calibri"/>
        <family val="2"/>
      </rPr>
      <t>(mln units)</t>
    </r>
  </si>
  <si>
    <t xml:space="preserve">(*) - Sono inclusi i servizi postali, gli apparecchi ed i servizi per la telefonia fissa e mobile, il canone radiotelevisivo (fino a dic. 2017), la pay tv, l’editoria quotidiana e periodica, per complessive 10 distinte voci. </t>
  </si>
  <si>
    <r>
      <rPr>
        <b/>
        <sz val="10"/>
        <color indexed="8"/>
        <rFont val="Calibri"/>
        <family val="2"/>
      </rPr>
      <t>(*)</t>
    </r>
    <r>
      <rPr>
        <sz val="10"/>
        <color indexed="8"/>
        <rFont val="Calibri"/>
        <family val="2"/>
      </rPr>
      <t xml:space="preserve"> - Are included postal services, services and devices for fixed and mobile telephony, TV public funding (until dec. 2017), pay TV, newspapers and magazines publishing for total 10 items. </t>
    </r>
  </si>
  <si>
    <t xml:space="preserve"> (a)</t>
  </si>
  <si>
    <t xml:space="preserve"> (b)</t>
  </si>
  <si>
    <t xml:space="preserve"> (c)</t>
  </si>
  <si>
    <t xml:space="preserve"> (c) / (b)</t>
  </si>
  <si>
    <t xml:space="preserve"> (c) / (a)</t>
  </si>
  <si>
    <t>Var. (chg) %</t>
  </si>
  <si>
    <t>Iliad</t>
  </si>
  <si>
    <r>
      <t xml:space="preserve">Altri MVNO </t>
    </r>
    <r>
      <rPr>
        <i/>
        <sz val="12"/>
        <color indexed="8"/>
        <rFont val="Calibri"/>
        <family val="2"/>
      </rPr>
      <t>(Other Mvno)</t>
    </r>
  </si>
  <si>
    <r>
      <t xml:space="preserve">Servizi postali 
</t>
    </r>
    <r>
      <rPr>
        <b/>
        <i/>
        <sz val="12"/>
        <color indexed="10"/>
        <rFont val="Calibri"/>
        <family val="2"/>
      </rPr>
      <t>(Postal Services)</t>
    </r>
  </si>
  <si>
    <r>
      <t xml:space="preserve">TLC - servizi e apparati </t>
    </r>
    <r>
      <rPr>
        <b/>
        <i/>
        <sz val="12"/>
        <color indexed="10"/>
        <rFont val="Calibri"/>
        <family val="2"/>
      </rPr>
      <t>(Telecommunications)</t>
    </r>
  </si>
  <si>
    <r>
      <t>Quotidiani e periodici</t>
    </r>
    <r>
      <rPr>
        <b/>
        <i/>
        <sz val="12"/>
        <color indexed="10"/>
        <rFont val="Calibri"/>
        <family val="2"/>
      </rPr>
      <t xml:space="preserve"> (Newspapers and Magazines)</t>
    </r>
  </si>
  <si>
    <r>
      <t>Quote di mercato sulle vendite - (</t>
    </r>
    <r>
      <rPr>
        <b/>
        <i/>
        <sz val="12"/>
        <color indexed="10"/>
        <rFont val="Calibri"/>
        <family val="2"/>
      </rPr>
      <t>Newspapers: value market shares</t>
    </r>
    <r>
      <rPr>
        <b/>
        <sz val="12"/>
        <color indexed="10"/>
        <rFont val="Calibri"/>
        <family val="2"/>
      </rPr>
      <t>) (%)</t>
    </r>
  </si>
  <si>
    <t>Eolo</t>
  </si>
  <si>
    <t>Cairo/RCS Mediagroup</t>
  </si>
  <si>
    <t>Gruppo Poste Italiane</t>
  </si>
  <si>
    <t>GLS</t>
  </si>
  <si>
    <t>Altri MVNO</t>
  </si>
  <si>
    <r>
      <t>Totale (</t>
    </r>
    <r>
      <rPr>
        <i/>
        <sz val="12"/>
        <color indexed="8"/>
        <rFont val="Calibri"/>
        <family val="2"/>
      </rPr>
      <t>Total</t>
    </r>
    <r>
      <rPr>
        <sz val="12"/>
        <color indexed="8"/>
        <rFont val="Calibri"/>
        <family val="2"/>
      </rPr>
      <t>)</t>
    </r>
  </si>
  <si>
    <t>Giu 19</t>
  </si>
  <si>
    <t>Jun 19</t>
  </si>
  <si>
    <t>Set 19</t>
  </si>
  <si>
    <t>Sept 19</t>
  </si>
  <si>
    <t>GEDI Gruppo Editoriale</t>
  </si>
  <si>
    <r>
      <t>Totale (</t>
    </r>
    <r>
      <rPr>
        <b/>
        <i/>
        <sz val="12"/>
        <color indexed="8"/>
        <rFont val="Calibri"/>
        <family val="2"/>
      </rPr>
      <t>Total</t>
    </r>
    <r>
      <rPr>
        <b/>
        <sz val="12"/>
        <color indexed="8"/>
        <rFont val="Calibri"/>
        <family val="2"/>
      </rPr>
      <t>)</t>
    </r>
  </si>
  <si>
    <t xml:space="preserve"> Dic 19</t>
  </si>
  <si>
    <t>Dec 19</t>
  </si>
  <si>
    <t>(Coicop 082-083)</t>
  </si>
  <si>
    <t>(Coicop 0952)</t>
  </si>
  <si>
    <t>(Coicop 081)</t>
  </si>
  <si>
    <t>Amazon IT</t>
  </si>
  <si>
    <t xml:space="preserve"> Mar 20</t>
  </si>
  <si>
    <r>
      <t>Quotidiani (</t>
    </r>
    <r>
      <rPr>
        <i/>
        <sz val="12"/>
        <rFont val="Calibri"/>
        <family val="2"/>
      </rPr>
      <t>Newspapers</t>
    </r>
    <r>
      <rPr>
        <sz val="12"/>
        <rFont val="Calibri"/>
        <family val="2"/>
      </rPr>
      <t>) (6)</t>
    </r>
  </si>
  <si>
    <r>
      <t xml:space="preserve">Totale </t>
    </r>
    <r>
      <rPr>
        <b/>
        <i/>
        <sz val="12"/>
        <rFont val="Calibri"/>
        <family val="2"/>
      </rPr>
      <t>(Total)</t>
    </r>
    <r>
      <rPr>
        <b/>
        <sz val="12"/>
        <rFont val="Calibri"/>
        <family val="2"/>
      </rPr>
      <t xml:space="preserve">  (mln)</t>
    </r>
  </si>
  <si>
    <t>Linee per operatore</t>
  </si>
  <si>
    <t>Lines by operator</t>
  </si>
  <si>
    <r>
      <t xml:space="preserve">Totale </t>
    </r>
    <r>
      <rPr>
        <b/>
        <i/>
        <sz val="12"/>
        <color indexed="8"/>
        <rFont val="Calibri"/>
        <family val="2"/>
      </rPr>
      <t>(Total)</t>
    </r>
  </si>
  <si>
    <t>Milioni</t>
  </si>
  <si>
    <t>Gruppo 24 Ore</t>
  </si>
  <si>
    <t>Giu 20</t>
  </si>
  <si>
    <t>Jun 20</t>
  </si>
  <si>
    <r>
      <t>Pacchi (</t>
    </r>
    <r>
      <rPr>
        <b/>
        <i/>
        <sz val="12"/>
        <rFont val="Calibri"/>
        <family val="2"/>
      </rPr>
      <t>Parcels</t>
    </r>
    <r>
      <rPr>
        <b/>
        <sz val="12"/>
        <rFont val="Calibri"/>
        <family val="2"/>
      </rPr>
      <t>)</t>
    </r>
    <r>
      <rPr>
        <b/>
        <sz val="12"/>
        <rFont val="Calibri"/>
        <family val="2"/>
      </rPr>
      <t xml:space="preserve"> (%)</t>
    </r>
  </si>
  <si>
    <t>Totale pacchi (Total parcels)</t>
  </si>
  <si>
    <t>Corrispondenza e pacchi</t>
  </si>
  <si>
    <r>
      <t>Pacchi (</t>
    </r>
    <r>
      <rPr>
        <b/>
        <i/>
        <sz val="12"/>
        <rFont val="Calibri"/>
        <family val="2"/>
      </rPr>
      <t>Parcels</t>
    </r>
    <r>
      <rPr>
        <b/>
        <sz val="12"/>
        <rFont val="Calibri"/>
        <family val="2"/>
      </rPr>
      <t>)</t>
    </r>
  </si>
  <si>
    <t xml:space="preserve"> - Servizio Universale (US)</t>
  </si>
  <si>
    <t xml:space="preserve"> - Non Servizio Universale (non US)</t>
  </si>
  <si>
    <r>
      <t xml:space="preserve">Pacchi nazionali </t>
    </r>
    <r>
      <rPr>
        <i/>
        <sz val="12"/>
        <color indexed="8"/>
        <rFont val="Calibri"/>
        <family val="2"/>
      </rPr>
      <t>(Domestic parcels)</t>
    </r>
    <r>
      <rPr>
        <sz val="12"/>
        <color indexed="8"/>
        <rFont val="Calibri"/>
        <family val="2"/>
      </rPr>
      <t xml:space="preserve"> (SU+ non SU)</t>
    </r>
  </si>
  <si>
    <r>
      <t xml:space="preserve">Corrispondenza SU </t>
    </r>
    <r>
      <rPr>
        <i/>
        <sz val="12"/>
        <color indexed="8"/>
        <rFont val="Calibri"/>
        <family val="2"/>
      </rPr>
      <t>(US mail)</t>
    </r>
  </si>
  <si>
    <r>
      <t xml:space="preserve">Corrispondenza non SU </t>
    </r>
    <r>
      <rPr>
        <i/>
        <sz val="12"/>
        <color indexed="8"/>
        <rFont val="Calibri"/>
        <family val="2"/>
      </rPr>
      <t>(Non US mail)</t>
    </r>
  </si>
  <si>
    <r>
      <t>Pacchi internazionali (</t>
    </r>
    <r>
      <rPr>
        <i/>
        <sz val="12"/>
        <color indexed="8"/>
        <rFont val="Calibri"/>
        <family val="2"/>
      </rPr>
      <t>Crossborder parcels</t>
    </r>
    <r>
      <rPr>
        <sz val="12"/>
        <color indexed="8"/>
        <rFont val="Calibri"/>
        <family val="2"/>
      </rPr>
      <t xml:space="preserve">) (In+Out) </t>
    </r>
  </si>
  <si>
    <t>Totale corrispondenza (Total mail)</t>
  </si>
  <si>
    <r>
      <t>Pacchi nazionali - (SU+ non SU) (</t>
    </r>
    <r>
      <rPr>
        <i/>
        <sz val="12"/>
        <color indexed="8"/>
        <rFont val="Calibri"/>
        <family val="2"/>
      </rPr>
      <t>Domestic parcels - US + non US</t>
    </r>
    <r>
      <rPr>
        <sz val="12"/>
        <color indexed="8"/>
        <rFont val="Calibri"/>
        <family val="2"/>
      </rPr>
      <t>)</t>
    </r>
  </si>
  <si>
    <r>
      <t>Pacchi internazionali (</t>
    </r>
    <r>
      <rPr>
        <i/>
        <sz val="12"/>
        <color indexed="8"/>
        <rFont val="Calibri"/>
        <family val="2"/>
      </rPr>
      <t>Crossborder</t>
    </r>
    <r>
      <rPr>
        <i/>
        <sz val="12"/>
        <color indexed="8"/>
        <rFont val="Calibri"/>
        <family val="2"/>
      </rPr>
      <t xml:space="preserve"> </t>
    </r>
    <r>
      <rPr>
        <i/>
        <sz val="12"/>
        <color indexed="8"/>
        <rFont val="Calibri"/>
        <family val="2"/>
      </rPr>
      <t>parcels</t>
    </r>
    <r>
      <rPr>
        <sz val="12"/>
        <color indexed="8"/>
        <rFont val="Calibri"/>
        <family val="2"/>
      </rPr>
      <t xml:space="preserve">) (Inb+Outb) </t>
    </r>
  </si>
  <si>
    <r>
      <t>Totale corrispondenza + pacchi (</t>
    </r>
    <r>
      <rPr>
        <b/>
        <i/>
        <sz val="12"/>
        <color indexed="8"/>
        <rFont val="Calibri"/>
        <family val="2"/>
      </rPr>
      <t>Total mail + parcels)</t>
    </r>
  </si>
  <si>
    <r>
      <t>Pacchi internazionali (</t>
    </r>
    <r>
      <rPr>
        <i/>
        <sz val="12"/>
        <color indexed="8"/>
        <rFont val="Calibri"/>
        <family val="2"/>
      </rPr>
      <t>Crossborder parcels</t>
    </r>
    <r>
      <rPr>
        <sz val="12"/>
        <color indexed="8"/>
        <rFont val="Calibri"/>
        <family val="2"/>
      </rPr>
      <t xml:space="preserve">) (Inb+Outb) </t>
    </r>
  </si>
  <si>
    <r>
      <t xml:space="preserve">Pacchi nazionali </t>
    </r>
    <r>
      <rPr>
        <i/>
        <sz val="12"/>
        <color indexed="8"/>
        <rFont val="Calibri"/>
        <family val="2"/>
      </rPr>
      <t>(Domestic parcels)</t>
    </r>
    <r>
      <rPr>
        <sz val="12"/>
        <color indexed="8"/>
        <rFont val="Calibri"/>
        <family val="2"/>
      </rPr>
      <t xml:space="preserve"> (SU + non SU)</t>
    </r>
  </si>
  <si>
    <r>
      <t>Pacchi internazionali (</t>
    </r>
    <r>
      <rPr>
        <i/>
        <sz val="12"/>
        <color indexed="8"/>
        <rFont val="Calibri"/>
        <family val="2"/>
      </rPr>
      <t>Crossborder parcels</t>
    </r>
    <r>
      <rPr>
        <sz val="12"/>
        <color indexed="8"/>
        <rFont val="Calibri"/>
        <family val="2"/>
      </rPr>
      <t xml:space="preserve">) (Inb + Outb) </t>
    </r>
  </si>
  <si>
    <r>
      <t>Corrispondenza (SU + non SU) (</t>
    </r>
    <r>
      <rPr>
        <b/>
        <i/>
        <sz val="12"/>
        <rFont val="Calibri"/>
        <family val="2"/>
      </rPr>
      <t>US + non US mail</t>
    </r>
    <r>
      <rPr>
        <b/>
        <sz val="12"/>
        <rFont val="Calibri"/>
        <family val="2"/>
      </rPr>
      <t>) (%)</t>
    </r>
  </si>
  <si>
    <r>
      <t>Pacchi internazionali (</t>
    </r>
    <r>
      <rPr>
        <i/>
        <sz val="12"/>
        <color indexed="8"/>
        <rFont val="Calibri"/>
        <family val="2"/>
      </rPr>
      <t>Crossborder</t>
    </r>
    <r>
      <rPr>
        <i/>
        <sz val="12"/>
        <color indexed="8"/>
        <rFont val="Calibri"/>
        <family val="2"/>
      </rPr>
      <t xml:space="preserve"> parcels</t>
    </r>
    <r>
      <rPr>
        <sz val="12"/>
        <color indexed="8"/>
        <rFont val="Calibri"/>
        <family val="2"/>
      </rPr>
      <t xml:space="preserve">) (Inb + Outb) </t>
    </r>
  </si>
  <si>
    <r>
      <t>Pacchi nazionali - (SU + non SU) (</t>
    </r>
    <r>
      <rPr>
        <i/>
        <sz val="12"/>
        <color indexed="8"/>
        <rFont val="Calibri"/>
        <family val="2"/>
      </rPr>
      <t>Domestic parcels - US + non US</t>
    </r>
    <r>
      <rPr>
        <sz val="12"/>
        <color indexed="8"/>
        <rFont val="Calibri"/>
        <family val="2"/>
      </rPr>
      <t>)</t>
    </r>
  </si>
  <si>
    <t>Mail and parcels</t>
  </si>
  <si>
    <r>
      <t>Corrispondenza  (</t>
    </r>
    <r>
      <rPr>
        <b/>
        <i/>
        <sz val="12"/>
        <rFont val="Calibri"/>
        <family val="2"/>
      </rPr>
      <t>Mail</t>
    </r>
    <r>
      <rPr>
        <b/>
        <sz val="12"/>
        <rFont val="Calibri"/>
        <family val="2"/>
      </rPr>
      <t>)</t>
    </r>
  </si>
  <si>
    <r>
      <t>Corrispondenza (</t>
    </r>
    <r>
      <rPr>
        <b/>
        <i/>
        <sz val="12"/>
        <rFont val="Calibri"/>
        <family val="2"/>
      </rPr>
      <t>Mail</t>
    </r>
    <r>
      <rPr>
        <b/>
        <sz val="12"/>
        <rFont val="Calibri"/>
        <family val="2"/>
      </rPr>
      <t>) (%)</t>
    </r>
  </si>
  <si>
    <r>
      <t>Invii singoli nazionali - SU (</t>
    </r>
    <r>
      <rPr>
        <i/>
        <sz val="12"/>
        <color indexed="8"/>
        <rFont val="Calibri"/>
        <family val="2"/>
      </rPr>
      <t>domestic single items - US</t>
    </r>
    <r>
      <rPr>
        <sz val="12"/>
        <color indexed="8"/>
        <rFont val="Calibri"/>
        <family val="2"/>
      </rPr>
      <t>)</t>
    </r>
  </si>
  <si>
    <r>
      <t>Invii multipli nazionali - SU (</t>
    </r>
    <r>
      <rPr>
        <i/>
        <sz val="12"/>
        <color indexed="8"/>
        <rFont val="Calibri"/>
        <family val="2"/>
      </rPr>
      <t>domestic multiple items - US</t>
    </r>
    <r>
      <rPr>
        <sz val="12"/>
        <color indexed="8"/>
        <rFont val="Calibri"/>
        <family val="2"/>
      </rPr>
      <t>)</t>
    </r>
  </si>
  <si>
    <r>
      <t>Invii singoli nazionali - no SU (</t>
    </r>
    <r>
      <rPr>
        <i/>
        <sz val="12"/>
        <color indexed="8"/>
        <rFont val="Calibri"/>
        <family val="2"/>
      </rPr>
      <t>domestic single items - non US</t>
    </r>
    <r>
      <rPr>
        <sz val="12"/>
        <color indexed="8"/>
        <rFont val="Calibri"/>
        <family val="2"/>
      </rPr>
      <t>)</t>
    </r>
  </si>
  <si>
    <r>
      <t>Invii multipli nazionali - no SU (</t>
    </r>
    <r>
      <rPr>
        <i/>
        <sz val="12"/>
        <color indexed="8"/>
        <rFont val="Calibri"/>
        <family val="2"/>
      </rPr>
      <t>domestic multiple items - non US</t>
    </r>
    <r>
      <rPr>
        <sz val="12"/>
        <color indexed="8"/>
        <rFont val="Calibri"/>
        <family val="2"/>
      </rPr>
      <t>)</t>
    </r>
  </si>
  <si>
    <t>Totale Internazionali</t>
  </si>
  <si>
    <t>Totale Nazionali</t>
  </si>
  <si>
    <r>
      <t xml:space="preserve">Var.  </t>
    </r>
    <r>
      <rPr>
        <b/>
        <i/>
        <sz val="12"/>
        <color indexed="8"/>
        <rFont val="Calibri"/>
        <family val="2"/>
      </rPr>
      <t>(chg) 
%</t>
    </r>
  </si>
  <si>
    <t>Set 20</t>
  </si>
  <si>
    <t>Sept 20</t>
  </si>
  <si>
    <t xml:space="preserve"> Dic 20</t>
  </si>
  <si>
    <t>Dec 20</t>
  </si>
  <si>
    <t>4T19</t>
  </si>
  <si>
    <t>4T20</t>
  </si>
  <si>
    <t>Ita</t>
  </si>
  <si>
    <t>Spa</t>
  </si>
  <si>
    <t>Ger</t>
  </si>
  <si>
    <t>EU27</t>
  </si>
  <si>
    <t>Fra</t>
  </si>
  <si>
    <t>3T18</t>
  </si>
  <si>
    <t>2T19</t>
  </si>
  <si>
    <t>3T19</t>
  </si>
  <si>
    <t>1T20</t>
  </si>
  <si>
    <t>2T20</t>
  </si>
  <si>
    <t>3T20</t>
  </si>
  <si>
    <t>1T21</t>
  </si>
  <si>
    <t>Rete fissa - Fixed network</t>
  </si>
  <si>
    <t xml:space="preserve"> - Rame / Copper</t>
  </si>
  <si>
    <t xml:space="preserve"> - FTTC</t>
  </si>
  <si>
    <t xml:space="preserve"> - FTTH</t>
  </si>
  <si>
    <t xml:space="preserve"> - FWA</t>
  </si>
  <si>
    <t xml:space="preserve"> - DSL</t>
  </si>
  <si>
    <t>Rete mobile - Mobile network</t>
  </si>
  <si>
    <t>MVNO (mln)</t>
  </si>
  <si>
    <t xml:space="preserve"> - &lt; 30 Mbps</t>
  </si>
  <si>
    <t xml:space="preserve"> - = 30 Mbps; &lt; 100 Mbps</t>
  </si>
  <si>
    <t xml:space="preserve"> - ≥ 100 Mbps</t>
  </si>
  <si>
    <t xml:space="preserve"> % by speed</t>
  </si>
  <si>
    <t>Residential lines (mln)</t>
  </si>
  <si>
    <t>Business lines (mln)</t>
  </si>
  <si>
    <t>Servizi di corrispondenza (Mail)</t>
  </si>
  <si>
    <t>Pacchi (Parcels)</t>
  </si>
  <si>
    <r>
      <t xml:space="preserve"> - Corrispondenza SU </t>
    </r>
    <r>
      <rPr>
        <i/>
        <sz val="12"/>
        <color indexed="8"/>
        <rFont val="Calibri"/>
        <family val="2"/>
      </rPr>
      <t>(US mail)</t>
    </r>
  </si>
  <si>
    <r>
      <t xml:space="preserve"> - Corrispondenza non SU </t>
    </r>
    <r>
      <rPr>
        <i/>
        <sz val="12"/>
        <color indexed="8"/>
        <rFont val="Calibri"/>
        <family val="2"/>
      </rPr>
      <t>(Non US mail)</t>
    </r>
  </si>
  <si>
    <r>
      <t xml:space="preserve"> - Pacchi nazionali </t>
    </r>
    <r>
      <rPr>
        <i/>
        <sz val="12"/>
        <color indexed="8"/>
        <rFont val="Calibri"/>
        <family val="2"/>
      </rPr>
      <t>(Domestic parcels)</t>
    </r>
    <r>
      <rPr>
        <sz val="12"/>
        <color indexed="8"/>
        <rFont val="Calibri"/>
        <family val="2"/>
      </rPr>
      <t xml:space="preserve"> (SU+ non SU)</t>
    </r>
  </si>
  <si>
    <r>
      <t xml:space="preserve"> - Pacchi internazionali (</t>
    </r>
    <r>
      <rPr>
        <i/>
        <sz val="12"/>
        <color indexed="8"/>
        <rFont val="Calibri"/>
        <family val="2"/>
      </rPr>
      <t>Crossborder parcels</t>
    </r>
    <r>
      <rPr>
        <sz val="12"/>
        <color indexed="8"/>
        <rFont val="Calibri"/>
        <family val="2"/>
      </rPr>
      <t xml:space="preserve">) (In+Out) </t>
    </r>
  </si>
  <si>
    <t>Ricavi - Revenues (mln €)</t>
  </si>
  <si>
    <t>Volumi - Volumes (mln)</t>
  </si>
  <si>
    <t xml:space="preserve"> Mar 21</t>
  </si>
  <si>
    <t>Accessi per tecnologia (Access by technology) (%)</t>
  </si>
  <si>
    <t xml:space="preserve"> - o/w Human (mln)</t>
  </si>
  <si>
    <t xml:space="preserve"> - o/w M2M (mln)</t>
  </si>
  <si>
    <r>
      <t xml:space="preserve">Altri </t>
    </r>
    <r>
      <rPr>
        <i/>
        <sz val="12"/>
        <color indexed="8"/>
        <rFont val="Calibri"/>
        <family val="2"/>
      </rPr>
      <t>(Others)</t>
    </r>
  </si>
  <si>
    <t>2T21</t>
  </si>
  <si>
    <t>Gennaio</t>
  </si>
  <si>
    <t>Febbraio</t>
  </si>
  <si>
    <t>Marzo</t>
  </si>
  <si>
    <t>January</t>
  </si>
  <si>
    <t>February</t>
  </si>
  <si>
    <t>March</t>
  </si>
  <si>
    <t>Download</t>
  </si>
  <si>
    <t>Upload</t>
  </si>
  <si>
    <t>Traffico complessivo giornaliero - Daily total data traffic (Petabyte-PB)</t>
  </si>
  <si>
    <t>Corrispondenza SU (SU mail)</t>
  </si>
  <si>
    <t>Corrispondenza non SU (Non SU mail)</t>
  </si>
  <si>
    <t>Pacchi nazionali (Domestic parcels) (SU+ non SU)</t>
  </si>
  <si>
    <t>Pacchi internazionali   - parcel services volumes (crossborders parcels)</t>
  </si>
  <si>
    <r>
      <t>Corrispondenza complessiva -</t>
    </r>
    <r>
      <rPr>
        <b/>
        <i/>
        <sz val="14"/>
        <rFont val="Calibri"/>
        <family val="2"/>
      </rPr>
      <t xml:space="preserve"> Total mail</t>
    </r>
  </si>
  <si>
    <t>Variazione/Change in %</t>
  </si>
  <si>
    <r>
      <t xml:space="preserve">Pacchi complessivi - </t>
    </r>
    <r>
      <rPr>
        <b/>
        <i/>
        <sz val="14"/>
        <rFont val="Calibri"/>
        <family val="2"/>
      </rPr>
      <t>Total parcels</t>
    </r>
  </si>
  <si>
    <t xml:space="preserve">Pacchi internazionali (Crossborder parcels) (In+Out) </t>
  </si>
  <si>
    <t>Mln €</t>
  </si>
  <si>
    <t>Giu 21</t>
  </si>
  <si>
    <t>Jun 21</t>
  </si>
  <si>
    <t>Variazione - Changes (in %)</t>
  </si>
  <si>
    <t>Servizi di corrispondenza - Variazione annuale  - Mail services - yearly changes (%)</t>
  </si>
  <si>
    <r>
      <t xml:space="preserve">Valori cumulati / 12mesi  
Cumulative values / 12 month </t>
    </r>
    <r>
      <rPr>
        <b/>
        <sz val="12"/>
        <color indexed="8"/>
        <rFont val="Calibri"/>
        <family val="2"/>
      </rPr>
      <t>(mln €)</t>
    </r>
  </si>
  <si>
    <r>
      <t xml:space="preserve">Valori trimestrali 
Quarterly values  </t>
    </r>
    <r>
      <rPr>
        <b/>
        <sz val="12"/>
        <color indexed="8"/>
        <rFont val="Calibri"/>
        <family val="2"/>
      </rPr>
      <t>(mln €)</t>
    </r>
  </si>
  <si>
    <r>
      <t xml:space="preserve">Valori cumulati / 12mesi 
Cumulative values / 12 month </t>
    </r>
    <r>
      <rPr>
        <b/>
        <sz val="12"/>
        <color indexed="8"/>
        <rFont val="Calibri"/>
        <family val="2"/>
      </rPr>
      <t>(mln units)</t>
    </r>
  </si>
  <si>
    <t xml:space="preserve"> - SU</t>
  </si>
  <si>
    <t xml:space="preserve"> - no SU</t>
  </si>
  <si>
    <r>
      <t xml:space="preserve">Su ricavi da inizio anno - </t>
    </r>
    <r>
      <rPr>
        <b/>
        <i/>
        <sz val="14"/>
        <color indexed="8"/>
        <rFont val="Calibri"/>
        <family val="2"/>
      </rPr>
      <t>Revenues b.y. (in %)</t>
    </r>
  </si>
  <si>
    <t>Monrif Group</t>
  </si>
  <si>
    <t>Caltagirone Editore</t>
  </si>
  <si>
    <t xml:space="preserve">Gruppo Amodei </t>
  </si>
  <si>
    <r>
      <t xml:space="preserve">3. Servizi di corrispondenza e consegna pacchi - </t>
    </r>
    <r>
      <rPr>
        <b/>
        <i/>
        <u/>
        <sz val="24"/>
        <rFont val="Calibri"/>
        <family val="2"/>
      </rPr>
      <t xml:space="preserve">Mail and parcel services </t>
    </r>
  </si>
  <si>
    <t>Prime Time</t>
  </si>
  <si>
    <t>(02.00-25.59)</t>
  </si>
  <si>
    <t>(20.30-22.30)</t>
  </si>
  <si>
    <t>in milioni</t>
  </si>
  <si>
    <t>Complessive</t>
  </si>
  <si>
    <t>Nazionali</t>
  </si>
  <si>
    <t>Locali</t>
  </si>
  <si>
    <t>Cartacee</t>
  </si>
  <si>
    <t>Digitali</t>
  </si>
  <si>
    <t>Nazionali - sportivi</t>
  </si>
  <si>
    <t>Locali-Altre testate</t>
  </si>
  <si>
    <t>Copie cartacee</t>
  </si>
  <si>
    <t>Copie digitali</t>
  </si>
  <si>
    <t>Variazione (chg) in %</t>
  </si>
  <si>
    <t>p.p.</t>
  </si>
  <si>
    <r>
      <t xml:space="preserve">Altri - </t>
    </r>
    <r>
      <rPr>
        <i/>
        <sz val="12"/>
        <color theme="1"/>
        <rFont val="Calibri"/>
        <family val="2"/>
        <scheme val="minor"/>
      </rPr>
      <t>others</t>
    </r>
  </si>
  <si>
    <t>3T21</t>
  </si>
  <si>
    <t>Quote di mercato  
Market shares (%)</t>
  </si>
  <si>
    <t>Set 21</t>
  </si>
  <si>
    <t>Sept 21</t>
  </si>
  <si>
    <t>Rai 1 (Tg1) (13:30)</t>
  </si>
  <si>
    <t>Rai 2 (Tg2) (13:00)</t>
  </si>
  <si>
    <t>Rai 3 (Tg3) (12:00)</t>
  </si>
  <si>
    <t>Rai 3 (TgR) (14:00)</t>
  </si>
  <si>
    <t>Rete 4 (Tg4) (12:00)</t>
  </si>
  <si>
    <t>Canale 5 (Tg5) (13:00)</t>
  </si>
  <si>
    <t>Italia 1 (Studio Aperto) (12:25)</t>
  </si>
  <si>
    <t>La 7 (TgLa7) (13:30)</t>
  </si>
  <si>
    <t>Rai 1 (Tg1) (20:00)</t>
  </si>
  <si>
    <t>Rai 2 (Tg2) (20:30)</t>
  </si>
  <si>
    <t>Rai 3 (Tg3) (19:00)</t>
  </si>
  <si>
    <t>Rai 3 (TgR) (19:30)</t>
  </si>
  <si>
    <t>Rete 4 (Tg4) (19:00)</t>
  </si>
  <si>
    <t>Canale 5 (Tg5) (20:00)</t>
  </si>
  <si>
    <t>Italia 1 (Studio Aperto) (18:30)</t>
  </si>
  <si>
    <t>La 7 (TgLa7) (20:00)</t>
  </si>
  <si>
    <t>Totale</t>
  </si>
  <si>
    <t>TGCOM24</t>
  </si>
  <si>
    <t>Fanpage</t>
  </si>
  <si>
    <t>Amazon</t>
  </si>
  <si>
    <t>eBay</t>
  </si>
  <si>
    <t>Subito.it</t>
  </si>
  <si>
    <t>AliExpress</t>
  </si>
  <si>
    <t>Lidl</t>
  </si>
  <si>
    <t>Stocard</t>
  </si>
  <si>
    <t>Google</t>
  </si>
  <si>
    <t>Edizioni comprese tra le 18:30  e le 20:30</t>
  </si>
  <si>
    <t>milioni</t>
  </si>
  <si>
    <t>Edizioni comprese</t>
  </si>
  <si>
    <t>18:30 - 20:30</t>
  </si>
  <si>
    <t>Microsoft</t>
  </si>
  <si>
    <t>ItaliaOnline</t>
  </si>
  <si>
    <t>Utenti unici/unique users (mln)</t>
  </si>
  <si>
    <t>Utenti unici / Active universe (mln)</t>
  </si>
  <si>
    <t>Edizioni comprese tra le 12:00 e le 14:30</t>
  </si>
  <si>
    <t>Nazionali-economici</t>
  </si>
  <si>
    <t>Dazn</t>
  </si>
  <si>
    <t>Utenti unici complessivi
Total unique audience (mln)</t>
  </si>
  <si>
    <t>Fonte: elaborazioni Autorità su dati Audiweb</t>
  </si>
  <si>
    <t>Fonte: elaborazioni Autorità su dati ADS</t>
  </si>
  <si>
    <t>Fonte: elaborazioni Autorità su dati Auditel</t>
  </si>
  <si>
    <r>
      <t xml:space="preserve">4. I prezzi dei servizi di comunicazione - </t>
    </r>
    <r>
      <rPr>
        <b/>
        <i/>
        <u/>
        <sz val="24"/>
        <color indexed="9"/>
        <rFont val="Calibri"/>
        <family val="2"/>
      </rPr>
      <t>Prices in communication services</t>
    </r>
  </si>
  <si>
    <t>4T21</t>
  </si>
  <si>
    <r>
      <t>Totale corrispondenza + pacchi (</t>
    </r>
    <r>
      <rPr>
        <b/>
        <i/>
        <sz val="12"/>
        <rFont val="Calibri"/>
        <family val="2"/>
      </rPr>
      <t>Total mail + parcels)</t>
    </r>
  </si>
  <si>
    <t>Dic 21</t>
  </si>
  <si>
    <t>Dec 21</t>
  </si>
  <si>
    <t>Var/chg %</t>
  </si>
  <si>
    <t>Period</t>
  </si>
  <si>
    <t>YoY</t>
  </si>
  <si>
    <r>
      <t xml:space="preserve">Totale - </t>
    </r>
    <r>
      <rPr>
        <b/>
        <i/>
        <sz val="12"/>
        <color theme="1"/>
        <rFont val="Calibri"/>
        <family val="2"/>
        <scheme val="minor"/>
      </rPr>
      <t>Total</t>
    </r>
  </si>
  <si>
    <t>Nazionali-Generalisti Top 5</t>
  </si>
  <si>
    <t>Nazionali-Generalisti - Altri</t>
  </si>
  <si>
    <t>in migliaia/giorno</t>
  </si>
  <si>
    <t>Var./Chg. %</t>
  </si>
  <si>
    <t>RCS MediaGroup</t>
  </si>
  <si>
    <t>Corriere della Sera</t>
  </si>
  <si>
    <t>La Repubblica</t>
  </si>
  <si>
    <t>Il Messaggero</t>
  </si>
  <si>
    <t>Il Fatto Quotidiano</t>
  </si>
  <si>
    <t>Trova Prezzi</t>
  </si>
  <si>
    <t>Amazon Prime Video</t>
  </si>
  <si>
    <t>Disney+</t>
  </si>
  <si>
    <t>Sailpost</t>
  </si>
  <si>
    <r>
      <t xml:space="preserve">1. Comunicazioni elettroniche - </t>
    </r>
    <r>
      <rPr>
        <b/>
        <i/>
        <u/>
        <sz val="24"/>
        <color indexed="9"/>
        <rFont val="Calibri"/>
        <family val="2"/>
      </rPr>
      <t>Digital communications</t>
    </r>
  </si>
  <si>
    <r>
      <t xml:space="preserve">2. Media e piattaforme - </t>
    </r>
    <r>
      <rPr>
        <b/>
        <i/>
        <u/>
        <sz val="24"/>
        <color theme="0"/>
        <rFont val="Calibri"/>
        <family val="2"/>
        <scheme val="minor"/>
      </rPr>
      <t>Media and platforms</t>
    </r>
  </si>
  <si>
    <r>
      <t xml:space="preserve">Accessi diretti complessivi - </t>
    </r>
    <r>
      <rPr>
        <b/>
        <i/>
        <sz val="12"/>
        <rFont val="Calibri"/>
        <family val="2"/>
        <scheme val="minor"/>
      </rPr>
      <t>Total access lines</t>
    </r>
    <r>
      <rPr>
        <b/>
        <sz val="12"/>
        <rFont val="Calibri"/>
        <family val="2"/>
        <scheme val="minor"/>
      </rPr>
      <t xml:space="preserve"> (mln)</t>
    </r>
  </si>
  <si>
    <r>
      <t>Linee complessive - (</t>
    </r>
    <r>
      <rPr>
        <b/>
        <i/>
        <sz val="12"/>
        <color theme="1"/>
        <rFont val="Calibri"/>
        <family val="2"/>
        <scheme val="minor"/>
      </rPr>
      <t>Total sim)</t>
    </r>
    <r>
      <rPr>
        <b/>
        <sz val="12"/>
        <color theme="1"/>
        <rFont val="Calibri"/>
        <family val="2"/>
        <scheme val="minor"/>
      </rPr>
      <t xml:space="preserve"> (mln)</t>
    </r>
  </si>
  <si>
    <r>
      <t xml:space="preserve">        - residenziali </t>
    </r>
    <r>
      <rPr>
        <b/>
        <i/>
        <sz val="12"/>
        <color theme="1"/>
        <rFont val="Calibri"/>
        <family val="2"/>
        <scheme val="minor"/>
      </rPr>
      <t>(residential)</t>
    </r>
  </si>
  <si>
    <r>
      <t xml:space="preserve">        - affari </t>
    </r>
    <r>
      <rPr>
        <b/>
        <i/>
        <sz val="12"/>
        <color theme="1"/>
        <rFont val="Calibri"/>
        <family val="2"/>
        <scheme val="minor"/>
      </rPr>
      <t>(business)</t>
    </r>
  </si>
  <si>
    <r>
      <t xml:space="preserve">        - prepagate</t>
    </r>
    <r>
      <rPr>
        <b/>
        <i/>
        <sz val="12"/>
        <color theme="1"/>
        <rFont val="Calibri"/>
        <family val="2"/>
        <scheme val="minor"/>
      </rPr>
      <t xml:space="preserve"> (prepaid)</t>
    </r>
  </si>
  <si>
    <r>
      <t xml:space="preserve">        - abbonamento</t>
    </r>
    <r>
      <rPr>
        <b/>
        <i/>
        <sz val="12"/>
        <color theme="1"/>
        <rFont val="Calibri"/>
        <family val="2"/>
        <scheme val="minor"/>
      </rPr>
      <t xml:space="preserve"> (postpaid)</t>
    </r>
  </si>
  <si>
    <r>
      <t>Sim con traffico dati - (</t>
    </r>
    <r>
      <rPr>
        <b/>
        <i/>
        <sz val="12"/>
        <rFont val="Calibri"/>
        <family val="2"/>
        <scheme val="minor"/>
      </rPr>
      <t>Sim data traffic</t>
    </r>
    <r>
      <rPr>
        <b/>
        <sz val="12"/>
        <rFont val="Calibri"/>
        <family val="2"/>
        <scheme val="minor"/>
      </rPr>
      <t>) (mln)</t>
    </r>
  </si>
  <si>
    <r>
      <t xml:space="preserve">Valori da inizio anno / </t>
    </r>
    <r>
      <rPr>
        <b/>
        <i/>
        <sz val="11"/>
        <color theme="1"/>
        <rFont val="Calibri"/>
        <family val="2"/>
        <scheme val="minor"/>
      </rPr>
      <t>b.y. values</t>
    </r>
  </si>
  <si>
    <t>12:00 - 14:30</t>
  </si>
  <si>
    <t xml:space="preserve"> </t>
  </si>
  <si>
    <t>1T22</t>
  </si>
  <si>
    <t>2022 vs 2021</t>
  </si>
  <si>
    <t>Sky Italia</t>
  </si>
  <si>
    <t xml:space="preserve"> Mar 22</t>
  </si>
  <si>
    <t>Pacchi (SU+non SU)</t>
  </si>
  <si>
    <t>Parcels (US + non US)</t>
  </si>
  <si>
    <t>Spettatori (mln)</t>
  </si>
  <si>
    <t>Altre</t>
  </si>
  <si>
    <t>Share (%)</t>
  </si>
  <si>
    <t>Prime time (20.30-22.30)</t>
  </si>
  <si>
    <t>Traffico dati per sim "voce &amp; dati" (Gigabyte-GB)</t>
  </si>
  <si>
    <t>Variazione/chg (%)</t>
  </si>
  <si>
    <t xml:space="preserve"> (media -avg/mln)</t>
  </si>
  <si>
    <t>(totale ore - total hours /mln)</t>
  </si>
  <si>
    <r>
      <t>Notifiche atti giudiziari (Judiciary Acts' notifications</t>
    </r>
    <r>
      <rPr>
        <sz val="12"/>
        <color indexed="8"/>
        <rFont val="Calibri"/>
        <family val="2"/>
      </rPr>
      <t>)</t>
    </r>
  </si>
  <si>
    <r>
      <t>Nazionali SU (</t>
    </r>
    <r>
      <rPr>
        <i/>
        <sz val="12"/>
        <color indexed="8"/>
        <rFont val="Calibri"/>
        <family val="2"/>
      </rPr>
      <t>US domestic</t>
    </r>
    <r>
      <rPr>
        <sz val="12"/>
        <color theme="1"/>
        <rFont val="Calibri"/>
        <family val="2"/>
        <scheme val="minor"/>
      </rPr>
      <t>)</t>
    </r>
  </si>
  <si>
    <r>
      <t>Nazionali non SU (</t>
    </r>
    <r>
      <rPr>
        <i/>
        <sz val="12"/>
        <color indexed="8"/>
        <rFont val="Calibri"/>
        <family val="2"/>
      </rPr>
      <t>Non US domestic</t>
    </r>
    <r>
      <rPr>
        <sz val="12"/>
        <color theme="1"/>
        <rFont val="Calibri"/>
        <family val="2"/>
        <scheme val="minor"/>
      </rPr>
      <t>)</t>
    </r>
  </si>
  <si>
    <r>
      <t>Internazionali SU (</t>
    </r>
    <r>
      <rPr>
        <i/>
        <sz val="12"/>
        <color indexed="8"/>
        <rFont val="Calibri"/>
        <family val="2"/>
      </rPr>
      <t>US crossborder</t>
    </r>
    <r>
      <rPr>
        <sz val="12"/>
        <color theme="1"/>
        <rFont val="Calibri"/>
        <family val="2"/>
        <scheme val="minor"/>
      </rPr>
      <t>)</t>
    </r>
  </si>
  <si>
    <r>
      <t>Internazionali non SU (</t>
    </r>
    <r>
      <rPr>
        <i/>
        <sz val="12"/>
        <color indexed="8"/>
        <rFont val="Calibri"/>
        <family val="2"/>
      </rPr>
      <t>Non US crossborder)</t>
    </r>
  </si>
  <si>
    <r>
      <t>Invii multipli nazionali - SU + no SU (</t>
    </r>
    <r>
      <rPr>
        <i/>
        <sz val="12"/>
        <color indexed="8"/>
        <rFont val="Calibri"/>
        <family val="2"/>
      </rPr>
      <t xml:space="preserve">domestic multiple items - US + non US </t>
    </r>
    <r>
      <rPr>
        <sz val="12"/>
        <color indexed="8"/>
        <rFont val="Calibri"/>
        <family val="2"/>
      </rPr>
      <t>)</t>
    </r>
  </si>
  <si>
    <r>
      <t>Invii singoli nazionali - SU + no SU (</t>
    </r>
    <r>
      <rPr>
        <i/>
        <sz val="12"/>
        <color indexed="8"/>
        <rFont val="Calibri"/>
        <family val="2"/>
      </rPr>
      <t>domestic single items - US + non US)</t>
    </r>
  </si>
  <si>
    <r>
      <t>Posta transfrontaliera - SU + no SU (</t>
    </r>
    <r>
      <rPr>
        <i/>
        <sz val="12"/>
        <color indexed="8"/>
        <rFont val="Calibri"/>
        <family val="2"/>
      </rPr>
      <t>crossborder items - US + non US</t>
    </r>
    <r>
      <rPr>
        <sz val="12"/>
        <color indexed="8"/>
        <rFont val="Calibri"/>
        <family val="2"/>
      </rPr>
      <t>)</t>
    </r>
  </si>
  <si>
    <r>
      <t>Notifiche atti giudiziari (</t>
    </r>
    <r>
      <rPr>
        <i/>
        <sz val="12"/>
        <color theme="1"/>
        <rFont val="Calibri"/>
        <family val="2"/>
        <scheme val="minor"/>
      </rPr>
      <t>Judiciary Acts' notifications</t>
    </r>
    <r>
      <rPr>
        <sz val="12"/>
        <color indexed="8"/>
        <rFont val="Calibri"/>
        <family val="2"/>
      </rPr>
      <t>)</t>
    </r>
  </si>
  <si>
    <r>
      <t>Posta transfrontaliera - SU (</t>
    </r>
    <r>
      <rPr>
        <i/>
        <sz val="12"/>
        <color indexed="8"/>
        <rFont val="Calibri"/>
        <family val="2"/>
      </rPr>
      <t>crossborder items - US</t>
    </r>
    <r>
      <rPr>
        <sz val="12"/>
        <color indexed="8"/>
        <rFont val="Calibri"/>
        <family val="2"/>
      </rPr>
      <t>)</t>
    </r>
  </si>
  <si>
    <r>
      <t>Posta transfrontaliera - no SU (</t>
    </r>
    <r>
      <rPr>
        <i/>
        <sz val="12"/>
        <color indexed="8"/>
        <rFont val="Calibri"/>
        <family val="2"/>
      </rPr>
      <t>crossborder items - non US</t>
    </r>
    <r>
      <rPr>
        <sz val="12"/>
        <color indexed="8"/>
        <rFont val="Calibri"/>
        <family val="2"/>
      </rPr>
      <t>)</t>
    </r>
  </si>
  <si>
    <r>
      <t>Invii multipli nazionali - SU + no SU (</t>
    </r>
    <r>
      <rPr>
        <i/>
        <sz val="12"/>
        <color rgb="FF000000"/>
        <rFont val="Calibri"/>
        <family val="2"/>
      </rPr>
      <t>domestic multiple items - US + non US</t>
    </r>
    <r>
      <rPr>
        <sz val="12"/>
        <color indexed="8"/>
        <rFont val="Calibri"/>
        <family val="2"/>
      </rPr>
      <t>)</t>
    </r>
  </si>
  <si>
    <r>
      <t>Invii singoli nazionali - SU + no SU (</t>
    </r>
    <r>
      <rPr>
        <i/>
        <sz val="12"/>
        <color indexed="8"/>
        <rFont val="Calibri"/>
        <family val="2"/>
      </rPr>
      <t>domestic single items - US + non US</t>
    </r>
    <r>
      <rPr>
        <sz val="12"/>
        <color rgb="FF000000"/>
        <rFont val="Calibri"/>
        <family val="2"/>
      </rPr>
      <t>)</t>
    </r>
  </si>
  <si>
    <t>Mln units</t>
  </si>
  <si>
    <r>
      <rPr>
        <b/>
        <sz val="20"/>
        <color theme="0"/>
        <rFont val="Calibri"/>
        <family val="2"/>
      </rPr>
      <t xml:space="preserve">Rete fissa - </t>
    </r>
    <r>
      <rPr>
        <b/>
        <i/>
        <sz val="20"/>
        <color theme="0"/>
        <rFont val="Calibri"/>
        <family val="2"/>
      </rPr>
      <t>Fixed network</t>
    </r>
  </si>
  <si>
    <r>
      <rPr>
        <b/>
        <sz val="20"/>
        <color theme="0"/>
        <rFont val="Calibri"/>
        <family val="2"/>
      </rPr>
      <t>Rete mobile</t>
    </r>
    <r>
      <rPr>
        <b/>
        <i/>
        <sz val="20"/>
        <color theme="0"/>
        <rFont val="Calibri"/>
        <family val="2"/>
      </rPr>
      <t xml:space="preserve"> - Mobile network</t>
    </r>
  </si>
  <si>
    <r>
      <t xml:space="preserve">Editoria quotidiana - </t>
    </r>
    <r>
      <rPr>
        <b/>
        <i/>
        <sz val="20"/>
        <color theme="0"/>
        <rFont val="Calibri"/>
        <family val="2"/>
      </rPr>
      <t>Daily press</t>
    </r>
  </si>
  <si>
    <r>
      <t xml:space="preserve">Piattaforme - </t>
    </r>
    <r>
      <rPr>
        <b/>
        <i/>
        <sz val="20"/>
        <color theme="0"/>
        <rFont val="Calibri"/>
        <family val="2"/>
      </rPr>
      <t>Platforms</t>
    </r>
  </si>
  <si>
    <r>
      <t xml:space="preserve">Televisione   - </t>
    </r>
    <r>
      <rPr>
        <b/>
        <i/>
        <sz val="20"/>
        <color theme="0"/>
        <rFont val="Calibri"/>
        <family val="2"/>
        <scheme val="minor"/>
      </rPr>
      <t>Television (DVB-T &amp; Sat)</t>
    </r>
  </si>
  <si>
    <t>Comcast/Sky</t>
  </si>
  <si>
    <t>Cairo/La7</t>
  </si>
  <si>
    <r>
      <t>Nazionali no SU (</t>
    </r>
    <r>
      <rPr>
        <i/>
        <sz val="12"/>
        <color indexed="8"/>
        <rFont val="Calibri"/>
        <family val="2"/>
      </rPr>
      <t>Non US domestic</t>
    </r>
    <r>
      <rPr>
        <sz val="12"/>
        <color theme="1"/>
        <rFont val="Calibri"/>
        <family val="2"/>
        <scheme val="minor"/>
      </rPr>
      <t>)</t>
    </r>
  </si>
  <si>
    <r>
      <t xml:space="preserve">Corrispondenza no SU </t>
    </r>
    <r>
      <rPr>
        <i/>
        <sz val="12"/>
        <color indexed="8"/>
        <rFont val="Calibri"/>
        <family val="2"/>
      </rPr>
      <t>(Non US mail)</t>
    </r>
  </si>
  <si>
    <r>
      <t>Quote di mercato 
(</t>
    </r>
    <r>
      <rPr>
        <b/>
        <i/>
        <sz val="12"/>
        <color indexed="8"/>
        <rFont val="Calibri"/>
        <family val="2"/>
      </rPr>
      <t>market shares</t>
    </r>
    <r>
      <rPr>
        <b/>
        <sz val="12"/>
        <color indexed="8"/>
        <rFont val="Calibri"/>
        <family val="2"/>
      </rPr>
      <t>)  (%)</t>
    </r>
  </si>
  <si>
    <t>jun-22</t>
  </si>
  <si>
    <t>Traffico dati per linea broadband  - data traffic by broadband line (Gigabyte-GB)</t>
  </si>
  <si>
    <t>2T22</t>
  </si>
  <si>
    <t>Giu 22</t>
  </si>
  <si>
    <t>Jun 22</t>
  </si>
  <si>
    <t>Sky</t>
  </si>
  <si>
    <t>PostePay</t>
  </si>
  <si>
    <t>BBBell</t>
  </si>
  <si>
    <t>Micso</t>
  </si>
  <si>
    <r>
      <t>Giorno medio -</t>
    </r>
    <r>
      <rPr>
        <b/>
        <i/>
        <sz val="14"/>
        <color theme="1"/>
        <rFont val="Calibri"/>
        <family val="2"/>
        <scheme val="minor"/>
      </rPr>
      <t xml:space="preserve"> Avg daily</t>
    </r>
    <r>
      <rPr>
        <b/>
        <sz val="14"/>
        <color theme="1"/>
        <rFont val="Calibri"/>
        <family val="2"/>
        <scheme val="minor"/>
      </rPr>
      <t xml:space="preserve"> (02.00-25.59)</t>
    </r>
  </si>
  <si>
    <r>
      <t xml:space="preserve">2.1   Ascolti complessivi delle emittenti nazionali -  </t>
    </r>
    <r>
      <rPr>
        <b/>
        <i/>
        <sz val="12"/>
        <color rgb="FFFFFFFF"/>
        <rFont val="Calibri"/>
        <family val="2"/>
      </rPr>
      <t xml:space="preserve">Total </t>
    </r>
    <r>
      <rPr>
        <b/>
        <sz val="12"/>
        <color rgb="FFFFFFFF"/>
        <rFont val="Calibri"/>
        <family val="2"/>
      </rPr>
      <t>a</t>
    </r>
    <r>
      <rPr>
        <b/>
        <i/>
        <sz val="12"/>
        <color rgb="FFFFFFFF"/>
        <rFont val="Calibri"/>
        <family val="2"/>
      </rPr>
      <t>udience of national broadcaster</t>
    </r>
  </si>
  <si>
    <r>
      <t>2.2   Ascolti dei principali gruppi televisivi -</t>
    </r>
    <r>
      <rPr>
        <b/>
        <sz val="12"/>
        <color rgb="FFFFFFFF"/>
        <rFont val="Calibri"/>
        <family val="2"/>
      </rPr>
      <t xml:space="preserve"> </t>
    </r>
    <r>
      <rPr>
        <b/>
        <i/>
        <sz val="12"/>
        <color rgb="FFFFFFFF"/>
        <rFont val="Calibri"/>
        <family val="2"/>
      </rPr>
      <t xml:space="preserve">Leading TV broadcaster by audience </t>
    </r>
  </si>
  <si>
    <r>
      <rPr>
        <b/>
        <sz val="14"/>
        <color indexed="9"/>
        <rFont val="Calibri"/>
        <family val="2"/>
      </rPr>
      <t xml:space="preserve">4.1   Indici generali e principali utilities </t>
    </r>
    <r>
      <rPr>
        <b/>
        <i/>
        <sz val="14"/>
        <color indexed="9"/>
        <rFont val="Calibri"/>
        <family val="2"/>
      </rPr>
      <t xml:space="preserve">- </t>
    </r>
    <r>
      <rPr>
        <b/>
        <i/>
        <sz val="12"/>
        <color rgb="FFFFFFFF"/>
        <rFont val="Calibri"/>
        <family val="2"/>
      </rPr>
      <t xml:space="preserve">General indexes and main utilities </t>
    </r>
    <r>
      <rPr>
        <b/>
        <i/>
        <sz val="14"/>
        <color indexed="9"/>
        <rFont val="Calibri"/>
        <family val="2"/>
      </rPr>
      <t>(2010=100)</t>
    </r>
  </si>
  <si>
    <r>
      <rPr>
        <b/>
        <sz val="14"/>
        <color indexed="9"/>
        <rFont val="Calibri"/>
        <family val="2"/>
      </rPr>
      <t>4.2   Telefonia fissa e mobile</t>
    </r>
    <r>
      <rPr>
        <b/>
        <i/>
        <sz val="14"/>
        <color indexed="9"/>
        <rFont val="Calibri"/>
        <family val="2"/>
      </rPr>
      <t xml:space="preserve"> - </t>
    </r>
    <r>
      <rPr>
        <b/>
        <i/>
        <sz val="12"/>
        <color rgb="FFFFFFFF"/>
        <rFont val="Calibri"/>
        <family val="2"/>
      </rPr>
      <t>Fixed and mobile telephony</t>
    </r>
    <r>
      <rPr>
        <b/>
        <i/>
        <sz val="14"/>
        <color indexed="9"/>
        <rFont val="Calibri"/>
        <family val="2"/>
      </rPr>
      <t xml:space="preserve"> (2010=100)</t>
    </r>
  </si>
  <si>
    <r>
      <rPr>
        <b/>
        <sz val="14"/>
        <color indexed="9"/>
        <rFont val="Calibri"/>
        <family val="2"/>
      </rPr>
      <t xml:space="preserve">4.3   Quotidiani, periodici tv e servizi postali </t>
    </r>
    <r>
      <rPr>
        <b/>
        <i/>
        <sz val="14"/>
        <color indexed="9"/>
        <rFont val="Calibri"/>
        <family val="2"/>
      </rPr>
      <t xml:space="preserve">- </t>
    </r>
    <r>
      <rPr>
        <b/>
        <i/>
        <sz val="12"/>
        <color rgb="FFFFFFFF"/>
        <rFont val="Calibri"/>
        <family val="2"/>
      </rPr>
      <t xml:space="preserve">Newspapers, magazines, TV and postal services </t>
    </r>
    <r>
      <rPr>
        <b/>
        <i/>
        <sz val="14"/>
        <color indexed="9"/>
        <rFont val="Calibri"/>
        <family val="2"/>
      </rPr>
      <t>(2010=100)</t>
    </r>
  </si>
  <si>
    <r>
      <rPr>
        <b/>
        <sz val="14"/>
        <color indexed="9"/>
        <rFont val="Calibri"/>
        <family val="2"/>
      </rPr>
      <t xml:space="preserve">4.4   Dinamiche dei prezzi in Europa </t>
    </r>
    <r>
      <rPr>
        <b/>
        <i/>
        <sz val="14"/>
        <color indexed="9"/>
        <rFont val="Calibri"/>
        <family val="2"/>
      </rPr>
      <t xml:space="preserve">- </t>
    </r>
    <r>
      <rPr>
        <b/>
        <i/>
        <sz val="12"/>
        <color rgb="FFFFFFFF"/>
        <rFont val="Calibri"/>
        <family val="2"/>
      </rPr>
      <t>European prices changing  (</t>
    </r>
    <r>
      <rPr>
        <b/>
        <i/>
        <sz val="14"/>
        <color indexed="9"/>
        <rFont val="Calibri"/>
        <family val="2"/>
      </rPr>
      <t>2015=100)</t>
    </r>
  </si>
  <si>
    <r>
      <t xml:space="preserve">3.2   Ricavi da servizi di corrispondenza (SU / non SU - base mensile)  - </t>
    </r>
    <r>
      <rPr>
        <b/>
        <i/>
        <sz val="12"/>
        <rFont val="Calibri"/>
        <family val="2"/>
      </rPr>
      <t>Mail services revenues (US / not US - monthly basis)</t>
    </r>
  </si>
  <si>
    <r>
      <t xml:space="preserve">3.3   Ricavi da servizi di consegna pacchi (Ita/Itz - base mensile) - </t>
    </r>
    <r>
      <rPr>
        <b/>
        <i/>
        <sz val="12"/>
        <rFont val="Calibri"/>
        <family val="2"/>
      </rPr>
      <t>Parcel services revenues (domestic / crossb. parcels - monthly basis)</t>
    </r>
  </si>
  <si>
    <r>
      <rPr>
        <b/>
        <sz val="14"/>
        <rFont val="Calibri"/>
        <family val="2"/>
      </rPr>
      <t>3.4   Trend storico dei ricavi  -</t>
    </r>
    <r>
      <rPr>
        <b/>
        <i/>
        <sz val="14"/>
        <rFont val="Calibri"/>
        <family val="2"/>
      </rPr>
      <t xml:space="preserve"> </t>
    </r>
    <r>
      <rPr>
        <b/>
        <i/>
        <sz val="12"/>
        <rFont val="Calibri"/>
        <family val="2"/>
      </rPr>
      <t>Revenues  trend</t>
    </r>
  </si>
  <si>
    <r>
      <t xml:space="preserve">3.5   Andamento dei volumi - </t>
    </r>
    <r>
      <rPr>
        <b/>
        <i/>
        <sz val="12"/>
        <rFont val="Calibri"/>
        <family val="2"/>
      </rPr>
      <t>Volumes trend</t>
    </r>
  </si>
  <si>
    <r>
      <t>3.6   Volumi da servizi di corrispondenza (SU / non SU - base mensile) -</t>
    </r>
    <r>
      <rPr>
        <b/>
        <i/>
        <sz val="14"/>
        <rFont val="Calibri"/>
        <family val="2"/>
      </rPr>
      <t xml:space="preserve"> </t>
    </r>
    <r>
      <rPr>
        <b/>
        <i/>
        <sz val="12"/>
        <rFont val="Calibri"/>
        <family val="2"/>
      </rPr>
      <t>Mail services volumes (US / not US - monthly basis)</t>
    </r>
  </si>
  <si>
    <r>
      <t>3.7   Volumi da servizi di consegna pacchi (Ita/Itz - base mensile) -</t>
    </r>
    <r>
      <rPr>
        <b/>
        <i/>
        <sz val="14"/>
        <rFont val="Calibri"/>
        <family val="2"/>
      </rPr>
      <t xml:space="preserve"> </t>
    </r>
    <r>
      <rPr>
        <b/>
        <i/>
        <sz val="12"/>
        <rFont val="Calibri"/>
        <family val="2"/>
      </rPr>
      <t>Parcel services volumes (dom./crossb. parcels - monthly basis)</t>
    </r>
  </si>
  <si>
    <r>
      <rPr>
        <b/>
        <sz val="14"/>
        <rFont val="Calibri"/>
        <family val="2"/>
      </rPr>
      <t>3.8   Trend storico dei volumi  -</t>
    </r>
    <r>
      <rPr>
        <b/>
        <i/>
        <sz val="14"/>
        <rFont val="Calibri"/>
        <family val="2"/>
      </rPr>
      <t xml:space="preserve"> </t>
    </r>
    <r>
      <rPr>
        <b/>
        <i/>
        <sz val="12"/>
        <rFont val="Calibri"/>
        <family val="2"/>
      </rPr>
      <t>Volumes  trend</t>
    </r>
  </si>
  <si>
    <r>
      <rPr>
        <b/>
        <sz val="14"/>
        <rFont val="Calibri"/>
        <family val="2"/>
      </rPr>
      <t xml:space="preserve">3.9   Il quadro concorrenziale - </t>
    </r>
    <r>
      <rPr>
        <b/>
        <i/>
        <sz val="12"/>
        <rFont val="Calibri"/>
        <family val="2"/>
      </rPr>
      <t>The competitive framework</t>
    </r>
  </si>
  <si>
    <r>
      <t xml:space="preserve">3.10 Trend storico dei ricavi unitari (media ultimi 12 mesi) - </t>
    </r>
    <r>
      <rPr>
        <b/>
        <i/>
        <sz val="12"/>
        <rFont val="Calibri"/>
        <family val="2"/>
      </rPr>
      <t>Revenues per unit</t>
    </r>
    <r>
      <rPr>
        <b/>
        <sz val="12"/>
        <rFont val="Calibri"/>
        <family val="2"/>
      </rPr>
      <t xml:space="preserve"> </t>
    </r>
    <r>
      <rPr>
        <b/>
        <i/>
        <sz val="12"/>
        <rFont val="Calibri"/>
        <family val="2"/>
      </rPr>
      <t>trend (avg last 12 months )</t>
    </r>
  </si>
  <si>
    <r>
      <t xml:space="preserve">Principali indicatori/Serie storica - </t>
    </r>
    <r>
      <rPr>
        <b/>
        <i/>
        <sz val="16"/>
        <color rgb="FFFFFF00"/>
        <rFont val="Calibri"/>
        <family val="2"/>
      </rPr>
      <t>Main indicators/Time series</t>
    </r>
  </si>
  <si>
    <r>
      <t xml:space="preserve">Principali indicatori/Serie storica - </t>
    </r>
    <r>
      <rPr>
        <b/>
        <i/>
        <sz val="16"/>
        <rFont val="Calibri"/>
        <family val="2"/>
      </rPr>
      <t>Main indicators/Time series</t>
    </r>
  </si>
  <si>
    <t xml:space="preserve">Netflix </t>
  </si>
  <si>
    <t>Fonte: elaborazioni Autorità su dati ComScore</t>
  </si>
  <si>
    <t>Mediaset**</t>
  </si>
  <si>
    <t>SKY</t>
  </si>
  <si>
    <t>- di cui SKY TG24</t>
  </si>
  <si>
    <t>RAI</t>
  </si>
  <si>
    <t>- di cui RaiPlay</t>
  </si>
  <si>
    <t>- di cui News Mediaset Sites</t>
  </si>
  <si>
    <t xml:space="preserve">** Mediaset total hours are those relating to the component News Mediaset Sites due to an editorial choice which does not allow to separate the part of the paid services related to Mediaset Infinity. </t>
  </si>
  <si>
    <r>
      <t xml:space="preserve">Distribuzione in % (base annuale) - </t>
    </r>
    <r>
      <rPr>
        <b/>
        <i/>
        <u/>
        <sz val="12"/>
        <color indexed="8"/>
        <rFont val="Calibri"/>
        <family val="2"/>
      </rPr>
      <t>Distribution % (yearly basis)</t>
    </r>
  </si>
  <si>
    <r>
      <t xml:space="preserve">Accessi / lines BB/UBB (mln) </t>
    </r>
    <r>
      <rPr>
        <b/>
        <sz val="12"/>
        <color rgb="FFFF0000"/>
        <rFont val="Calibri"/>
        <family val="2"/>
        <scheme val="minor"/>
      </rPr>
      <t>(*)</t>
    </r>
  </si>
  <si>
    <r>
      <rPr>
        <b/>
        <i/>
        <sz val="11"/>
        <color rgb="FFFF0000"/>
        <rFont val="Calibri"/>
        <family val="2"/>
        <scheme val="minor"/>
      </rPr>
      <t>(*)</t>
    </r>
    <r>
      <rPr>
        <b/>
        <i/>
        <sz val="11"/>
        <color theme="1"/>
        <rFont val="Calibri"/>
        <family val="2"/>
        <scheme val="minor"/>
      </rPr>
      <t xml:space="preserve"> - incl. CNET Table 3: "Other not NGA"+"Other NGA" declared by operators</t>
    </r>
  </si>
  <si>
    <t xml:space="preserve">Variazione/chg (%) </t>
  </si>
  <si>
    <t xml:space="preserve">Variazione/chg (migl./thous) </t>
  </si>
  <si>
    <t>Var./chg (%)</t>
  </si>
  <si>
    <t>Var./chg (p.p.)</t>
  </si>
  <si>
    <t>sept-22</t>
  </si>
  <si>
    <t>3T22</t>
  </si>
  <si>
    <t>Set 22</t>
  </si>
  <si>
    <t>Sept 22</t>
  </si>
  <si>
    <r>
      <t>2.3   Ascolti dei principali canali televisivi -</t>
    </r>
    <r>
      <rPr>
        <b/>
        <sz val="12"/>
        <color rgb="FFFFFFFF"/>
        <rFont val="Calibri"/>
        <family val="2"/>
      </rPr>
      <t xml:space="preserve"> </t>
    </r>
    <r>
      <rPr>
        <b/>
        <i/>
        <sz val="12"/>
        <color rgb="FFFFFFFF"/>
        <rFont val="Calibri"/>
        <family val="2"/>
      </rPr>
      <t xml:space="preserve">Leading TV channels by audience </t>
    </r>
  </si>
  <si>
    <r>
      <t>2.4   Ascolti complessivi dei principali TG nazionali</t>
    </r>
    <r>
      <rPr>
        <b/>
        <i/>
        <sz val="14"/>
        <color rgb="FFFFFFFF"/>
        <rFont val="Calibri"/>
        <family val="2"/>
      </rPr>
      <t xml:space="preserve">  - </t>
    </r>
    <r>
      <rPr>
        <b/>
        <i/>
        <sz val="12"/>
        <color rgb="FFFFFFFF"/>
        <rFont val="Calibri"/>
        <family val="2"/>
      </rPr>
      <t xml:space="preserve">Total audience  of the main national news programs </t>
    </r>
  </si>
  <si>
    <r>
      <t>2.5   Ascolti giornalieri medi dei principali TG nazionali nel giorno medio da inizio anno</t>
    </r>
    <r>
      <rPr>
        <b/>
        <i/>
        <sz val="14"/>
        <color rgb="FFFFFFFF"/>
        <rFont val="Calibri"/>
        <family val="2"/>
      </rPr>
      <t xml:space="preserve"> -</t>
    </r>
    <r>
      <rPr>
        <b/>
        <i/>
        <sz val="12"/>
        <color rgb="FFFFFFFF"/>
        <rFont val="Calibri"/>
        <family val="2"/>
      </rPr>
      <t xml:space="preserve"> Avg monthly audience of main national news programs since b.y.</t>
    </r>
  </si>
  <si>
    <r>
      <t>Totale (</t>
    </r>
    <r>
      <rPr>
        <b/>
        <i/>
        <sz val="12"/>
        <color theme="1"/>
        <rFont val="Calibri"/>
        <family val="2"/>
        <scheme val="minor"/>
      </rPr>
      <t>Total</t>
    </r>
    <r>
      <rPr>
        <b/>
        <sz val="12"/>
        <color theme="1"/>
        <rFont val="Calibri"/>
        <family val="2"/>
        <scheme val="minor"/>
      </rPr>
      <t>)</t>
    </r>
  </si>
  <si>
    <t>Tiscali (*)</t>
  </si>
  <si>
    <t>(*) - include Linkem</t>
  </si>
  <si>
    <t>Rai 1</t>
  </si>
  <si>
    <t>Rai 2</t>
  </si>
  <si>
    <t>Rai 3</t>
  </si>
  <si>
    <t>Canale 5</t>
  </si>
  <si>
    <t>Italia 1</t>
  </si>
  <si>
    <t>Rete 4</t>
  </si>
  <si>
    <t>La7</t>
  </si>
  <si>
    <t>TV8</t>
  </si>
  <si>
    <t>Nove</t>
  </si>
  <si>
    <r>
      <t>Giorno medio -</t>
    </r>
    <r>
      <rPr>
        <b/>
        <i/>
        <sz val="12"/>
        <color theme="1"/>
        <rFont val="Calibri"/>
        <family val="2"/>
        <scheme val="minor"/>
      </rPr>
      <t xml:space="preserve"> Avg daily</t>
    </r>
    <r>
      <rPr>
        <b/>
        <sz val="12"/>
        <color theme="1"/>
        <rFont val="Calibri"/>
        <family val="2"/>
        <scheme val="minor"/>
      </rPr>
      <t xml:space="preserve"> (02.00-25.59)</t>
    </r>
  </si>
  <si>
    <t>Edizioni comprese tra le 18:30 e le 20:30</t>
  </si>
  <si>
    <t>Quotidiano Nazionale*</t>
  </si>
  <si>
    <t>Unieuro</t>
  </si>
  <si>
    <r>
      <t>Totale (</t>
    </r>
    <r>
      <rPr>
        <b/>
        <i/>
        <sz val="12"/>
        <color rgb="FFFF0000"/>
        <rFont val="Calibri"/>
        <family val="2"/>
      </rPr>
      <t>Total)</t>
    </r>
  </si>
  <si>
    <t>2021 vs 2020</t>
  </si>
  <si>
    <t>2020 vs 2019</t>
  </si>
  <si>
    <t>dec-22</t>
  </si>
  <si>
    <t>4T22</t>
  </si>
  <si>
    <t>Dic 22</t>
  </si>
  <si>
    <t>Dec 22</t>
  </si>
  <si>
    <r>
      <rPr>
        <b/>
        <sz val="14"/>
        <rFont val="Calibri"/>
        <family val="2"/>
      </rPr>
      <t xml:space="preserve">3.1   Andamento dei ricavi (da inizio anno) - </t>
    </r>
    <r>
      <rPr>
        <b/>
        <sz val="12"/>
        <rFont val="Calibri"/>
        <family val="2"/>
      </rPr>
      <t>R</t>
    </r>
    <r>
      <rPr>
        <b/>
        <i/>
        <sz val="12"/>
        <rFont val="Calibri"/>
        <family val="2"/>
      </rPr>
      <t>evenues trend (b.y.)</t>
    </r>
  </si>
  <si>
    <t>Anno</t>
  </si>
  <si>
    <t>Mese</t>
  </si>
  <si>
    <t>sett.</t>
  </si>
  <si>
    <t>periodo</t>
  </si>
  <si>
    <t>feb.</t>
  </si>
  <si>
    <t>week 7</t>
  </si>
  <si>
    <t>10/2 - 16/2</t>
  </si>
  <si>
    <t>week 8</t>
  </si>
  <si>
    <t>17/2 - 23/2</t>
  </si>
  <si>
    <t>week 9</t>
  </si>
  <si>
    <t>24/2 - 1/3</t>
  </si>
  <si>
    <t>mar.</t>
  </si>
  <si>
    <t>week 10</t>
  </si>
  <si>
    <t>2/3 - 8/3</t>
  </si>
  <si>
    <t>week 11</t>
  </si>
  <si>
    <t>9/3 - 15/3</t>
  </si>
  <si>
    <t>week 12</t>
  </si>
  <si>
    <t>16/3 - 22/3</t>
  </si>
  <si>
    <t>week 13</t>
  </si>
  <si>
    <t>23/3 - 29/3</t>
  </si>
  <si>
    <t>week 14</t>
  </si>
  <si>
    <t>30/3 - 5/4</t>
  </si>
  <si>
    <t>apr.</t>
  </si>
  <si>
    <t>week 15</t>
  </si>
  <si>
    <t>6/4 - 12/4</t>
  </si>
  <si>
    <t>week 16</t>
  </si>
  <si>
    <t>13/4 - 19/4</t>
  </si>
  <si>
    <t>week 17</t>
  </si>
  <si>
    <t>20/4 - 26/4</t>
  </si>
  <si>
    <t>week 18</t>
  </si>
  <si>
    <t>27/4 - 3/5</t>
  </si>
  <si>
    <t>mag.</t>
  </si>
  <si>
    <t>week 19</t>
  </si>
  <si>
    <t>4/5 - 10/5</t>
  </si>
  <si>
    <t>week 20</t>
  </si>
  <si>
    <t>11/5 - 17/5</t>
  </si>
  <si>
    <t>week 21</t>
  </si>
  <si>
    <t>18/5 - 24/5</t>
  </si>
  <si>
    <t>week 22</t>
  </si>
  <si>
    <t>25/5 - 31/5</t>
  </si>
  <si>
    <t>giu.</t>
  </si>
  <si>
    <t>week 23</t>
  </si>
  <si>
    <t>1/6 - 7/6</t>
  </si>
  <si>
    <t>week 24</t>
  </si>
  <si>
    <t>8/6 - 14/6</t>
  </si>
  <si>
    <t>week 25</t>
  </si>
  <si>
    <t>15/6 - 21/6</t>
  </si>
  <si>
    <t>week 26</t>
  </si>
  <si>
    <t>22/6 - 28/6</t>
  </si>
  <si>
    <t>week 27</t>
  </si>
  <si>
    <t>29/6 - 5/7</t>
  </si>
  <si>
    <t>lug.</t>
  </si>
  <si>
    <t>week 28</t>
  </si>
  <si>
    <t>6/7 - 12/7</t>
  </si>
  <si>
    <t>week 29</t>
  </si>
  <si>
    <t>13/7 -19/7</t>
  </si>
  <si>
    <t>week 30</t>
  </si>
  <si>
    <t>20/7 - 26/7</t>
  </si>
  <si>
    <t>week 31</t>
  </si>
  <si>
    <t>27/7 - 2/8</t>
  </si>
  <si>
    <t>ago.</t>
  </si>
  <si>
    <t>week 32</t>
  </si>
  <si>
    <t>3/8 - 9/8</t>
  </si>
  <si>
    <t>week 33</t>
  </si>
  <si>
    <t>10/8 - 16/8</t>
  </si>
  <si>
    <t>week 34</t>
  </si>
  <si>
    <t>17/8 - 23/8</t>
  </si>
  <si>
    <t>week 35</t>
  </si>
  <si>
    <t>24/8 - 30/8</t>
  </si>
  <si>
    <t>set.</t>
  </si>
  <si>
    <t>week 36</t>
  </si>
  <si>
    <t>31/8 - 6/9</t>
  </si>
  <si>
    <t>week 37</t>
  </si>
  <si>
    <t>7/9 - 13/9</t>
  </si>
  <si>
    <t>week 38</t>
  </si>
  <si>
    <t>14/9 - 20/9</t>
  </si>
  <si>
    <t>week 39</t>
  </si>
  <si>
    <t>21/9 - 27/9</t>
  </si>
  <si>
    <t>week 40</t>
  </si>
  <si>
    <t>28/9 - 4/10</t>
  </si>
  <si>
    <t>ott.</t>
  </si>
  <si>
    <t>week 41</t>
  </si>
  <si>
    <t>5/10 - 11/10</t>
  </si>
  <si>
    <t>week 42</t>
  </si>
  <si>
    <t>12/10 - 18/10</t>
  </si>
  <si>
    <t>week 43</t>
  </si>
  <si>
    <t>19/10 - 25/10</t>
  </si>
  <si>
    <t>week 44</t>
  </si>
  <si>
    <t>26/10 - 1/11</t>
  </si>
  <si>
    <t>nov.</t>
  </si>
  <si>
    <t>week 45</t>
  </si>
  <si>
    <t>2/11 - 8/11</t>
  </si>
  <si>
    <t>week 46</t>
  </si>
  <si>
    <t>9/11 - 15/11</t>
  </si>
  <si>
    <t>week 47</t>
  </si>
  <si>
    <t>16/11 - 22/11</t>
  </si>
  <si>
    <t>week 48</t>
  </si>
  <si>
    <t>23/11 - 29/11</t>
  </si>
  <si>
    <t>dic.</t>
  </si>
  <si>
    <t>week 49</t>
  </si>
  <si>
    <t>30/11 - 6/12</t>
  </si>
  <si>
    <t>week 50</t>
  </si>
  <si>
    <t>7/12 - 13/12</t>
  </si>
  <si>
    <t>week 51</t>
  </si>
  <si>
    <t>14/12 - 20/12</t>
  </si>
  <si>
    <t>week 52</t>
  </si>
  <si>
    <t>21/12 - 27/12</t>
  </si>
  <si>
    <t>week 53</t>
  </si>
  <si>
    <t>28/12 - 3/1</t>
  </si>
  <si>
    <t>gen.</t>
  </si>
  <si>
    <t>week 1</t>
  </si>
  <si>
    <t>4/1 - 10/1</t>
  </si>
  <si>
    <t>week 2</t>
  </si>
  <si>
    <t>11/1 - 17/1</t>
  </si>
  <si>
    <t>week 3</t>
  </si>
  <si>
    <t>18/1 - 24/1</t>
  </si>
  <si>
    <t>week 4</t>
  </si>
  <si>
    <t>25/1 - 31/1</t>
  </si>
  <si>
    <t>week 5</t>
  </si>
  <si>
    <t>1/2 - 7/2</t>
  </si>
  <si>
    <t>week 6</t>
  </si>
  <si>
    <t>8/2 - 14/2</t>
  </si>
  <si>
    <t>15/2 - 21/2</t>
  </si>
  <si>
    <t>22/2 - 28/2</t>
  </si>
  <si>
    <t>1/3 - 7/3</t>
  </si>
  <si>
    <t>8/3 - 14/3</t>
  </si>
  <si>
    <t>15/3 - 21/3</t>
  </si>
  <si>
    <t>22/3 - 28/3</t>
  </si>
  <si>
    <t>29/3 - 4/4</t>
  </si>
  <si>
    <t>5/4 - 11/4</t>
  </si>
  <si>
    <t>12/4 - 18/4</t>
  </si>
  <si>
    <t>19/4 - 25/4</t>
  </si>
  <si>
    <t>26/4 - 2/5</t>
  </si>
  <si>
    <t>3/5 - 9/5</t>
  </si>
  <si>
    <t>10/5 - 16/5</t>
  </si>
  <si>
    <t>17/5 - 23/5</t>
  </si>
  <si>
    <t>24/5 - 30/5</t>
  </si>
  <si>
    <t>31/5 - 6/6</t>
  </si>
  <si>
    <t>7/6 - 13/6</t>
  </si>
  <si>
    <t>14/6 - 20/6</t>
  </si>
  <si>
    <t>21/6 - 27/6</t>
  </si>
  <si>
    <t>28/6 - 4/7</t>
  </si>
  <si>
    <t>5/7 - 11/7</t>
  </si>
  <si>
    <t>12/7 - 18/7</t>
  </si>
  <si>
    <t>19/7 - 25/7</t>
  </si>
  <si>
    <t>26/7 - 1/8</t>
  </si>
  <si>
    <t>2/8 - 8/8</t>
  </si>
  <si>
    <t>9/8 - 15/8</t>
  </si>
  <si>
    <t>16/8 - 22/8</t>
  </si>
  <si>
    <t>23/8 - 29/8</t>
  </si>
  <si>
    <t>30/8 - 5/9</t>
  </si>
  <si>
    <t>6/9 - 12/9</t>
  </si>
  <si>
    <t>13/9 - 19/9</t>
  </si>
  <si>
    <t>20/9 - 26/9</t>
  </si>
  <si>
    <t>27/9 - 3/10</t>
  </si>
  <si>
    <t>4/10 - 10/10</t>
  </si>
  <si>
    <t>11/10 - 17/10</t>
  </si>
  <si>
    <t>18/10 - 24/10</t>
  </si>
  <si>
    <t>25/10 - 31/10</t>
  </si>
  <si>
    <t>1/11 - 7/11</t>
  </si>
  <si>
    <t>8/11 - 14/11</t>
  </si>
  <si>
    <t>15/11 - 21/11</t>
  </si>
  <si>
    <t>22/11 - 28/11</t>
  </si>
  <si>
    <t>29/11 - 5/12</t>
  </si>
  <si>
    <t>6/12 - 12/12</t>
  </si>
  <si>
    <t>13/12 - 19/12</t>
  </si>
  <si>
    <t>20/12 - 26/12</t>
  </si>
  <si>
    <t>27/12 - 2/1</t>
  </si>
  <si>
    <t>3/1 - 9/1</t>
  </si>
  <si>
    <t>10/1 - 16/1</t>
  </si>
  <si>
    <t>17/1 - 23/1</t>
  </si>
  <si>
    <t>24/1 - 30/1</t>
  </si>
  <si>
    <t>31/1 - 6/2</t>
  </si>
  <si>
    <t>7/2 - 13/2</t>
  </si>
  <si>
    <t>14/2 - 20/2</t>
  </si>
  <si>
    <t>21/2 - 27/2</t>
  </si>
  <si>
    <t>28/2 - 6/3</t>
  </si>
  <si>
    <t>7/3 - 13/3</t>
  </si>
  <si>
    <t>14/3 - 20/3</t>
  </si>
  <si>
    <t>21/3 - 27/3</t>
  </si>
  <si>
    <t>28/3 - 3/4</t>
  </si>
  <si>
    <t>4/4 - 10/4</t>
  </si>
  <si>
    <t>11/4 - 17/4</t>
  </si>
  <si>
    <t>18/4 - 24/4</t>
  </si>
  <si>
    <t>25/4 - 1/5</t>
  </si>
  <si>
    <t>2/5 - 8/5</t>
  </si>
  <si>
    <t>9/5 - 15/5</t>
  </si>
  <si>
    <t>16/5 - 22/5</t>
  </si>
  <si>
    <t>23/5 - 29/5</t>
  </si>
  <si>
    <t>30/5 - 5/6</t>
  </si>
  <si>
    <t>6/6 - 12/6</t>
  </si>
  <si>
    <t>13/6 - 19/6</t>
  </si>
  <si>
    <t>20/6 - 26/6</t>
  </si>
  <si>
    <t>27/6 - 3/7</t>
  </si>
  <si>
    <t>4/7 - 10/7</t>
  </si>
  <si>
    <t>11/7 - 17/7</t>
  </si>
  <si>
    <t>18/7 - 24/7</t>
  </si>
  <si>
    <t>25/7 - 31/7</t>
  </si>
  <si>
    <t>1/8 - 7/8</t>
  </si>
  <si>
    <t>8/8 - 14/8</t>
  </si>
  <si>
    <t>15/8 - 21/8</t>
  </si>
  <si>
    <t>22/8 - 28/8</t>
  </si>
  <si>
    <t>29/8 - 4/9</t>
  </si>
  <si>
    <t>5/9 - 11/9</t>
  </si>
  <si>
    <t>12/9 - 18/9</t>
  </si>
  <si>
    <t>19/9 - 25/9</t>
  </si>
  <si>
    <t>26/9 - 2/10</t>
  </si>
  <si>
    <t>3/10 - 9/10</t>
  </si>
  <si>
    <t>10/10 - 16/10</t>
  </si>
  <si>
    <t>17/10 - 23/10</t>
  </si>
  <si>
    <t>24/10 - 30/10</t>
  </si>
  <si>
    <t>31/10 - 6/11</t>
  </si>
  <si>
    <t>7/11 - 13/11</t>
  </si>
  <si>
    <t>14/11 - 20/11</t>
  </si>
  <si>
    <t>21/11 - 27/11</t>
  </si>
  <si>
    <t>28/11 - 4/12</t>
  </si>
  <si>
    <t>5/12 - 11/12</t>
  </si>
  <si>
    <t>12/12 - 18/12</t>
  </si>
  <si>
    <t>19/12 - 25/12</t>
  </si>
  <si>
    <t>26/12 - 1/1/2023</t>
  </si>
  <si>
    <t>26/12 - 1/1</t>
  </si>
  <si>
    <r>
      <t xml:space="preserve">Altri </t>
    </r>
    <r>
      <rPr>
        <i/>
        <sz val="12"/>
        <color theme="1"/>
        <rFont val="Calibri"/>
        <family val="2"/>
        <scheme val="minor"/>
      </rPr>
      <t>(Others)</t>
    </r>
  </si>
  <si>
    <t>Tiscali  (*)</t>
  </si>
  <si>
    <t>Locali- Top 10 (rank 2022) (*)</t>
  </si>
  <si>
    <t>Locali- Top 10 (rank 2022)</t>
  </si>
  <si>
    <t>Google News**</t>
  </si>
  <si>
    <t>Citynews**</t>
  </si>
  <si>
    <r>
      <t xml:space="preserve">** Google News e Citynews sono rilevati solo attraverso </t>
    </r>
    <r>
      <rPr>
        <i/>
        <sz val="8"/>
        <color rgb="FF000000"/>
        <rFont val="Segoe UI Semilight"/>
        <family val="2"/>
      </rPr>
      <t>Audiweb Panel</t>
    </r>
  </si>
  <si>
    <t>* A partire da aprile 2022 il gruppo Monrif è entrato nel sistema di rilevazione Audiweb comportando una modifica del perimetro di rilevazione tale da rendere i valori del 2022 non direttamente confrontabili con quelli degli anni precedenti.</t>
  </si>
  <si>
    <t>Etsy</t>
  </si>
  <si>
    <r>
      <t xml:space="preserve">* I brand rappresentati sono rilevati solo attraverso </t>
    </r>
    <r>
      <rPr>
        <i/>
        <sz val="8"/>
        <color rgb="FF000000"/>
        <rFont val="Segoe UI Semilight"/>
        <family val="2"/>
      </rPr>
      <t>Audiweb Panel</t>
    </r>
  </si>
  <si>
    <t>Principali piattaforme /Main platforms (*)</t>
  </si>
  <si>
    <t>Sito/Site (mln) (*)</t>
  </si>
  <si>
    <t>Intero giorno</t>
  </si>
  <si>
    <t>Veriazione trimestrale - linee complessive</t>
  </si>
  <si>
    <t>Veriazione annuale - linee complessive</t>
  </si>
  <si>
    <t>Veriazione annuale - linee DSL</t>
  </si>
  <si>
    <t>Veriazione annuale - altre tecnologie</t>
  </si>
  <si>
    <t>In %</t>
  </si>
  <si>
    <t>*1.000</t>
  </si>
  <si>
    <t>Quarterly chg</t>
  </si>
  <si>
    <t>Variaz. Annua</t>
  </si>
  <si>
    <t>Yearly chg</t>
  </si>
  <si>
    <t>Variaz. Trimestre</t>
  </si>
  <si>
    <t xml:space="preserve">** Gli utenti unici per MFE/Mediaset sono quelli relativi ai siti/App della componente News Mediaset Sites in ragione di scelte editoriali da parte dell’operatore che non consentono di scorporare il traffico dei servizi VOD a pagamento inclusa in Mediaset Infinity Sites. </t>
  </si>
  <si>
    <r>
      <t xml:space="preserve">**MFE/Mediaset unique users are those relating to the component </t>
    </r>
    <r>
      <rPr>
        <i/>
        <sz val="12"/>
        <color rgb="FF000000"/>
        <rFont val="Calibri"/>
        <family val="2"/>
        <scheme val="minor"/>
      </rPr>
      <t xml:space="preserve">News Mediaset Sites </t>
    </r>
    <r>
      <rPr>
        <sz val="12"/>
        <color rgb="FF000000"/>
        <rFont val="Calibri"/>
        <family val="2"/>
        <scheme val="minor"/>
      </rPr>
      <t xml:space="preserve">due to an editorial choice which does not allow to separate the part of the paid services related to </t>
    </r>
    <r>
      <rPr>
        <i/>
        <sz val="12"/>
        <color rgb="FF000000"/>
        <rFont val="Calibri"/>
        <family val="2"/>
        <scheme val="minor"/>
      </rPr>
      <t>Mediaset Infinity</t>
    </r>
    <r>
      <rPr>
        <sz val="12"/>
        <color rgb="FF000000"/>
        <rFont val="Calibri"/>
        <family val="2"/>
        <scheme val="minor"/>
      </rPr>
      <t xml:space="preserve">. </t>
    </r>
  </si>
  <si>
    <t xml:space="preserve">** Le ore complessive per MFE/Mediaset sono quelle relative ai siti/App della componente News Mediaset Sites in ragione di scelte editoriali da parte dell’operatore che non consentono di scorporare il traffico dei servizi VOD a pagamento inclusa in Mediaset Infinity Sites. </t>
  </si>
  <si>
    <t>Var %</t>
  </si>
  <si>
    <t>Corrispondenza (SU + non SU)</t>
  </si>
  <si>
    <t>Mail (US + non US)</t>
  </si>
  <si>
    <t>Rai 3 (TgR) (12:00)</t>
  </si>
  <si>
    <t>Rai 3 (Tg3) (14:00)</t>
  </si>
  <si>
    <t>Rai 3 (TgR) (19:00)</t>
  </si>
  <si>
    <t>Rai 3 (Tg3) (19:30)</t>
  </si>
  <si>
    <t>2023 vs 2022</t>
  </si>
  <si>
    <t>2023 vs 2019</t>
  </si>
  <si>
    <t>2018/19</t>
  </si>
  <si>
    <t>2019/20</t>
  </si>
  <si>
    <t>2020/21</t>
  </si>
  <si>
    <t>2021/22</t>
  </si>
  <si>
    <t>2022/23</t>
  </si>
  <si>
    <t>1T23</t>
  </si>
  <si>
    <t>FedEx-TNT</t>
  </si>
  <si>
    <t xml:space="preserve"> Mar 23</t>
  </si>
  <si>
    <t>Spettatori medi giornalieri da inizio anno</t>
  </si>
  <si>
    <t>Share medio da inizio anno</t>
  </si>
  <si>
    <t xml:space="preserve"> '19-'23</t>
  </si>
  <si>
    <t xml:space="preserve"> '22-'23</t>
  </si>
  <si>
    <t>Rank decrescente &gt;2%</t>
  </si>
  <si>
    <t>Copie complessive (%)</t>
  </si>
  <si>
    <t>Copie Cartacee (%)</t>
  </si>
  <si>
    <t>Copie Digitali (%)</t>
  </si>
  <si>
    <t>Rank %</t>
  </si>
  <si>
    <t>Testata</t>
  </si>
  <si>
    <t>Corriere della sera</t>
  </si>
  <si>
    <t>Repubblica (La)</t>
  </si>
  <si>
    <t>Gazzetta dello sport (La) (*)</t>
  </si>
  <si>
    <t>Stampa (La)</t>
  </si>
  <si>
    <t>Sole 24 Ore (Il)</t>
  </si>
  <si>
    <t>QN - Il Resto del Carlino</t>
  </si>
  <si>
    <t>Avvenire</t>
  </si>
  <si>
    <t>Messaggero (Il</t>
  </si>
  <si>
    <t>Corriere dello sport (*)</t>
  </si>
  <si>
    <t>QN - La Nazione</t>
  </si>
  <si>
    <t>Fatto quotidiano (Il)</t>
  </si>
  <si>
    <t>Giornale (Il)</t>
  </si>
  <si>
    <t>% Top 5</t>
  </si>
  <si>
    <t>(*) - Incl. Edizione lunedì</t>
  </si>
  <si>
    <r>
      <t>Osservatorio sulle comunicazioni -</t>
    </r>
    <r>
      <rPr>
        <b/>
        <i/>
        <sz val="36"/>
        <color theme="0"/>
        <rFont val="Calibri"/>
        <family val="2"/>
      </rPr>
      <t xml:space="preserve"> Communications Monitoring markets system</t>
    </r>
  </si>
  <si>
    <t>Exabyte -EB</t>
  </si>
  <si>
    <t>2/1 - 8/1</t>
  </si>
  <si>
    <t>9/1 - 15/1</t>
  </si>
  <si>
    <t>16/1 - 22/1</t>
  </si>
  <si>
    <t>23/1 - 29/1</t>
  </si>
  <si>
    <t>30/1 - 5/2</t>
  </si>
  <si>
    <t>6/2 - 12/2</t>
  </si>
  <si>
    <t>13/2 - 19/2</t>
  </si>
  <si>
    <t>20/2 - 26/2</t>
  </si>
  <si>
    <t>27/2 - 5/3</t>
  </si>
  <si>
    <t>6/3 - 12/3</t>
  </si>
  <si>
    <t>13/3 - 19/3</t>
  </si>
  <si>
    <t>20/3 - 26/3</t>
  </si>
  <si>
    <t>27/3 - 2/4</t>
  </si>
  <si>
    <r>
      <t xml:space="preserve">2.8   Vendite complessive e distribuzione per principali gruppi editoriali da inizio anno - </t>
    </r>
    <r>
      <rPr>
        <b/>
        <i/>
        <sz val="12"/>
        <color rgb="FFFFFFFF"/>
        <rFont val="Calibri"/>
        <family val="2"/>
      </rPr>
      <t>Volume sales and shares by main publishing groups since b.</t>
    </r>
    <r>
      <rPr>
        <b/>
        <sz val="12"/>
        <color rgb="FFFFFFFF"/>
        <rFont val="Calibri"/>
        <family val="2"/>
      </rPr>
      <t>y.</t>
    </r>
  </si>
  <si>
    <r>
      <t xml:space="preserve">2.10   Utenti unici dei siti/app dei principali operatori - </t>
    </r>
    <r>
      <rPr>
        <b/>
        <i/>
        <sz val="12"/>
        <color rgb="FFFFFFFF"/>
        <rFont val="Calibri"/>
        <family val="2"/>
      </rPr>
      <t xml:space="preserve">Main websites/app unique users </t>
    </r>
  </si>
  <si>
    <r>
      <t xml:space="preserve">2.11   Utenti unici dei siti/app di informazione generalista - </t>
    </r>
    <r>
      <rPr>
        <b/>
        <i/>
        <sz val="12"/>
        <color rgb="FFFFFFFF"/>
        <rFont val="Calibri"/>
        <family val="2"/>
      </rPr>
      <t>General press websites/app unique users</t>
    </r>
  </si>
  <si>
    <r>
      <t xml:space="preserve">2.12 Utenti unici dei siti/app di e-commerce - </t>
    </r>
    <r>
      <rPr>
        <b/>
        <i/>
        <sz val="12"/>
        <color rgb="FFFFFFFF"/>
        <rFont val="Calibri"/>
        <family val="2"/>
      </rPr>
      <t>E-commerce websites/app unique users</t>
    </r>
  </si>
  <si>
    <r>
      <t xml:space="preserve">2.13 Utenti unici delle piattaforme di servizi VOD a pagamento - </t>
    </r>
    <r>
      <rPr>
        <b/>
        <i/>
        <sz val="12"/>
        <color rgb="FFFFFFFF"/>
        <rFont val="Calibri"/>
        <family val="2"/>
      </rPr>
      <t>Pay video on demand platforms unique users</t>
    </r>
  </si>
  <si>
    <r>
      <t xml:space="preserve">2.14 Tempo speso sulle piattaforme di servizi VOD a pagamento - </t>
    </r>
    <r>
      <rPr>
        <b/>
        <i/>
        <sz val="12"/>
        <color rgb="FFFFFFFF"/>
        <rFont val="Calibri"/>
        <family val="2"/>
      </rPr>
      <t>Time spent on pay video on demand  platforms</t>
    </r>
  </si>
  <si>
    <r>
      <t xml:space="preserve">2.15 Utenti unici delle piattaforme di servizi VOD gratuiti - </t>
    </r>
    <r>
      <rPr>
        <b/>
        <i/>
        <sz val="12"/>
        <color rgb="FFFFFFFF"/>
        <rFont val="Calibri"/>
        <family val="2"/>
      </rPr>
      <t>Free video on demand platforms unique users</t>
    </r>
  </si>
  <si>
    <r>
      <t xml:space="preserve">2.16 Tempo speso sulle piattaforme di servizi VOD gratuiti - </t>
    </r>
    <r>
      <rPr>
        <b/>
        <i/>
        <sz val="12"/>
        <color rgb="FFFFFFFF"/>
        <rFont val="Calibri"/>
        <family val="2"/>
      </rPr>
      <t>Time spent on free video on demand  platforms</t>
    </r>
  </si>
  <si>
    <t>Ascolti giono medio</t>
  </si>
  <si>
    <t>Totale Rai</t>
  </si>
  <si>
    <t>Totale RTI</t>
  </si>
  <si>
    <t>Totale La7</t>
  </si>
  <si>
    <t>Totale Discovery</t>
  </si>
  <si>
    <t>Totale Emittenti</t>
  </si>
  <si>
    <t>Totale Sky</t>
  </si>
  <si>
    <t xml:space="preserve"> (migliaia)</t>
  </si>
  <si>
    <t>Auditel 
ascolti TV</t>
  </si>
  <si>
    <t>Totale spettatori</t>
  </si>
  <si>
    <t>Ascolti Prime time</t>
  </si>
  <si>
    <t xml:space="preserve"> (02:00-25:59)</t>
  </si>
  <si>
    <t xml:space="preserve"> (20:30-22:30)</t>
  </si>
  <si>
    <t>Auditel 
ascolti TG</t>
  </si>
  <si>
    <t xml:space="preserve"> 12:00 - 14:30 
(migliaia)</t>
  </si>
  <si>
    <t xml:space="preserve"> 18:30 - 20:30
(migliaia)</t>
  </si>
  <si>
    <t>ADS 
quotidiani copie vendute</t>
  </si>
  <si>
    <t>Cartacee + digitali 
(complessivo e principali testate) 
(valori in milioni)</t>
  </si>
  <si>
    <t>Solo cartacee
(complessivo e principali testate) 
(valori in milioni)</t>
  </si>
  <si>
    <t>Gazzetta dello sport (La)</t>
  </si>
  <si>
    <t>Corriere dello sport</t>
  </si>
  <si>
    <t>I valori compresi tra gennaio 2017 e maggio 2018 non sono omogenei con quelli a partire da giugno 2018</t>
  </si>
  <si>
    <t>18/19</t>
  </si>
  <si>
    <t>19/20</t>
  </si>
  <si>
    <t>20/21</t>
  </si>
  <si>
    <t>21/22</t>
  </si>
  <si>
    <t>22/23</t>
  </si>
  <si>
    <t>Var. p.p. 
2022/23
vs 
2021/22</t>
  </si>
  <si>
    <t>Var p.p. 
2022/23
vs 
2018/19</t>
  </si>
  <si>
    <t>Warner Bros/Discovery</t>
  </si>
  <si>
    <r>
      <t>2.6   Copie giornaliere vendute da inizio anno  -</t>
    </r>
    <r>
      <rPr>
        <b/>
        <sz val="12"/>
        <color rgb="FFFFFFFF"/>
        <rFont val="Calibri"/>
        <family val="2"/>
      </rPr>
      <t xml:space="preserve"> </t>
    </r>
    <r>
      <rPr>
        <b/>
        <i/>
        <sz val="12"/>
        <color rgb="FFFFFFFF"/>
        <rFont val="Calibri"/>
        <family val="2"/>
      </rPr>
      <t xml:space="preserve">Daily copies sold since b.y. </t>
    </r>
    <r>
      <rPr>
        <b/>
        <sz val="14"/>
        <color rgb="FFFFFFFF"/>
        <rFont val="Calibri"/>
        <family val="2"/>
      </rPr>
      <t>(1/2)</t>
    </r>
  </si>
  <si>
    <r>
      <t xml:space="preserve">2.7   Copie giornaliere vendute da inizio anno  - </t>
    </r>
    <r>
      <rPr>
        <b/>
        <i/>
        <sz val="12"/>
        <color rgb="FFFFFFFF"/>
        <rFont val="Calibri"/>
        <family val="2"/>
      </rPr>
      <t>Daily copies sold since b.y</t>
    </r>
    <r>
      <rPr>
        <b/>
        <sz val="12"/>
        <color rgb="FFFFFFFF"/>
        <rFont val="Calibri"/>
        <family val="2"/>
      </rPr>
      <t xml:space="preserve"> </t>
    </r>
    <r>
      <rPr>
        <b/>
        <sz val="14"/>
        <color rgb="FFFFFFFF"/>
        <rFont val="Calibri"/>
        <family val="2"/>
      </rPr>
      <t>(2/2)</t>
    </r>
  </si>
  <si>
    <t>Var./chg (mln)</t>
  </si>
  <si>
    <t>Totale 9 canali</t>
  </si>
  <si>
    <t>Meta Platforms</t>
  </si>
  <si>
    <t>Now (Sky)</t>
  </si>
  <si>
    <t>Sito/Site (mln)</t>
  </si>
  <si>
    <t>Utenti unici complessivi / 
Total unique audience (mln)</t>
  </si>
  <si>
    <t>Utenti unici / Unique audience (mln)</t>
  </si>
  <si>
    <r>
      <t xml:space="preserve">Ore di navigazione (mln) / 
</t>
    </r>
    <r>
      <rPr>
        <b/>
        <i/>
        <sz val="12"/>
        <color theme="1"/>
        <rFont val="Calibri"/>
        <family val="2"/>
        <scheme val="minor"/>
      </rPr>
      <t xml:space="preserve">Time </t>
    </r>
    <r>
      <rPr>
        <b/>
        <sz val="12"/>
        <color theme="1"/>
        <rFont val="Calibri"/>
        <family val="2"/>
        <scheme val="minor"/>
      </rPr>
      <t>spent (mln hours)</t>
    </r>
  </si>
  <si>
    <t>Ore di navigazione (mln) / Time spent (mln hours)</t>
  </si>
  <si>
    <t>Principali indicatori/Serie storica - Main indicators/Time series</t>
  </si>
  <si>
    <t>Mld/Bln €</t>
  </si>
  <si>
    <t>1H
2022</t>
  </si>
  <si>
    <t>Var-chg 
%</t>
  </si>
  <si>
    <t>Ricavi da inizio anno /Revenues beginning year</t>
  </si>
  <si>
    <t xml:space="preserve"> - rete fissa-fixed network</t>
  </si>
  <si>
    <t xml:space="preserve"> - rete mobile-mobile network</t>
  </si>
  <si>
    <r>
      <t xml:space="preserve">Margine Operativo Lordo da inizio anno 
</t>
    </r>
    <r>
      <rPr>
        <i/>
        <sz val="12"/>
        <color theme="1"/>
        <rFont val="Calibri"/>
        <family val="2"/>
        <scheme val="minor"/>
      </rPr>
      <t>(Ebitda from beginning year)</t>
    </r>
  </si>
  <si>
    <t>% ricavi</t>
  </si>
  <si>
    <r>
      <t xml:space="preserve">Investimenti da inizio anno
</t>
    </r>
    <r>
      <rPr>
        <i/>
        <sz val="12"/>
        <color theme="1"/>
        <rFont val="Calibri"/>
        <family val="2"/>
        <scheme val="minor"/>
      </rPr>
      <t>Capex from beginning year</t>
    </r>
  </si>
  <si>
    <t>%  ricavi</t>
  </si>
  <si>
    <t>Occupati/Employees (*1.000) (30.06.22)</t>
  </si>
  <si>
    <t>Clientela residenziali</t>
  </si>
  <si>
    <t>Clientela affari</t>
  </si>
  <si>
    <t>Residential customers</t>
  </si>
  <si>
    <t>Business customers</t>
  </si>
  <si>
    <t>Linee BB/UBB (mln)</t>
  </si>
  <si>
    <r>
      <t>Linee per operatore -</t>
    </r>
    <r>
      <rPr>
        <b/>
        <i/>
        <sz val="13"/>
        <color indexed="8"/>
        <rFont val="Calibri"/>
        <family val="2"/>
      </rPr>
      <t xml:space="preserve"> Lines by operator</t>
    </r>
    <r>
      <rPr>
        <b/>
        <sz val="13"/>
        <color indexed="8"/>
        <rFont val="Calibri"/>
        <family val="2"/>
      </rPr>
      <t xml:space="preserve"> (%)</t>
    </r>
  </si>
  <si>
    <r>
      <t>Linee per velocità -</t>
    </r>
    <r>
      <rPr>
        <b/>
        <i/>
        <sz val="13"/>
        <color indexed="8"/>
        <rFont val="Calibri"/>
        <family val="2"/>
      </rPr>
      <t xml:space="preserve"> Lines by speed</t>
    </r>
    <r>
      <rPr>
        <b/>
        <sz val="13"/>
        <color indexed="8"/>
        <rFont val="Calibri"/>
        <family val="2"/>
      </rPr>
      <t xml:space="preserve"> (%)</t>
    </r>
  </si>
  <si>
    <t>&lt; 30 Mbps</t>
  </si>
  <si>
    <t>≥ 30 Mbps; &lt; 100 Mbps</t>
  </si>
  <si>
    <t>≥ 100 Mbps</t>
  </si>
  <si>
    <r>
      <t xml:space="preserve">Totale - </t>
    </r>
    <r>
      <rPr>
        <i/>
        <sz val="12"/>
        <color indexed="8"/>
        <rFont val="Calibri"/>
        <family val="2"/>
      </rPr>
      <t>Total</t>
    </r>
  </si>
  <si>
    <r>
      <rPr>
        <b/>
        <sz val="20"/>
        <color theme="0"/>
        <rFont val="Calibri"/>
        <family val="2"/>
        <scheme val="minor"/>
      </rPr>
      <t xml:space="preserve">Rete fissa e mobile </t>
    </r>
    <r>
      <rPr>
        <b/>
        <i/>
        <sz val="20"/>
        <color theme="0"/>
        <rFont val="Calibri"/>
        <family val="2"/>
        <scheme val="minor"/>
      </rPr>
      <t>- Fixed and mobile networks</t>
    </r>
  </si>
  <si>
    <r>
      <t>1.1  Il quadro congiunturale del semestre -</t>
    </r>
    <r>
      <rPr>
        <b/>
        <sz val="14"/>
        <color rgb="FFFFFFFF"/>
        <rFont val="Calibri"/>
        <family val="2"/>
      </rPr>
      <t xml:space="preserve"> </t>
    </r>
    <r>
      <rPr>
        <b/>
        <i/>
        <sz val="14"/>
        <color rgb="FFFFFFFF"/>
        <rFont val="Calibri"/>
        <family val="2"/>
      </rPr>
      <t>1H main results</t>
    </r>
    <r>
      <rPr>
        <b/>
        <sz val="14"/>
        <color rgb="FFFFFFFF"/>
        <rFont val="Calibri"/>
        <family val="2"/>
      </rPr>
      <t xml:space="preserve">  </t>
    </r>
  </si>
  <si>
    <t>Giugno/June  2023</t>
  </si>
  <si>
    <r>
      <t>1.15 Portabilità del numero mobile -</t>
    </r>
    <r>
      <rPr>
        <b/>
        <i/>
        <sz val="14"/>
        <color theme="0"/>
        <rFont val="Calibri"/>
        <family val="2"/>
      </rPr>
      <t xml:space="preserve"> </t>
    </r>
    <r>
      <rPr>
        <b/>
        <i/>
        <sz val="12"/>
        <color rgb="FFFFFFFF"/>
        <rFont val="Calibri"/>
        <family val="2"/>
      </rPr>
      <t>Mobile number portability</t>
    </r>
  </si>
  <si>
    <r>
      <rPr>
        <b/>
        <sz val="14"/>
        <color indexed="9"/>
        <rFont val="Calibri"/>
        <family val="2"/>
      </rPr>
      <t xml:space="preserve">1.2   Accessi diretti complessivi  - </t>
    </r>
    <r>
      <rPr>
        <b/>
        <i/>
        <sz val="12"/>
        <color rgb="FFFFFFFF"/>
        <rFont val="Calibri"/>
        <family val="2"/>
      </rPr>
      <t>Total access lines</t>
    </r>
  </si>
  <si>
    <t>1.3   Accessi broadband e ultrabroadband - Broadband and ultrabroadband lines</t>
  </si>
  <si>
    <r>
      <rPr>
        <b/>
        <sz val="14"/>
        <color indexed="9"/>
        <rFont val="Calibri"/>
        <family val="2"/>
      </rPr>
      <t xml:space="preserve">1.6   Traffico dati - </t>
    </r>
    <r>
      <rPr>
        <b/>
        <i/>
        <sz val="14"/>
        <color rgb="FFFFFFFF"/>
        <rFont val="Calibri"/>
        <family val="2"/>
      </rPr>
      <t>Data traffic</t>
    </r>
    <r>
      <rPr>
        <b/>
        <sz val="14"/>
        <color indexed="9"/>
        <rFont val="Calibri"/>
        <family val="2"/>
      </rPr>
      <t>: download/upload</t>
    </r>
  </si>
  <si>
    <r>
      <rPr>
        <b/>
        <sz val="14"/>
        <color indexed="9"/>
        <rFont val="Calibri"/>
        <family val="2"/>
      </rPr>
      <t>1.7   Traffico dati medio giornaliero</t>
    </r>
    <r>
      <rPr>
        <b/>
        <i/>
        <sz val="14"/>
        <color indexed="9"/>
        <rFont val="Calibri"/>
        <family val="2"/>
      </rPr>
      <t xml:space="preserve"> (download+upload) - </t>
    </r>
    <r>
      <rPr>
        <b/>
        <i/>
        <sz val="12"/>
        <color rgb="FFFFFFFF"/>
        <rFont val="Calibri"/>
        <family val="2"/>
      </rPr>
      <t>Data traffic avg daily</t>
    </r>
    <r>
      <rPr>
        <b/>
        <i/>
        <sz val="14"/>
        <color indexed="9"/>
        <rFont val="Calibri"/>
        <family val="2"/>
      </rPr>
      <t xml:space="preserve"> </t>
    </r>
  </si>
  <si>
    <r>
      <t>1.8   Traffico dati - intensità dei flussi settimanali -</t>
    </r>
    <r>
      <rPr>
        <b/>
        <i/>
        <sz val="12"/>
        <color rgb="FFFFFFFF"/>
        <rFont val="Calibri"/>
        <family val="2"/>
      </rPr>
      <t xml:space="preserve"> Weekly data traffic intensity</t>
    </r>
  </si>
  <si>
    <r>
      <t xml:space="preserve">1.14 Traffico dati - intensità dei flussi settimanali - </t>
    </r>
    <r>
      <rPr>
        <b/>
        <i/>
        <sz val="12"/>
        <color rgb="FFFFFFFF"/>
        <rFont val="Calibri"/>
        <family val="2"/>
      </rPr>
      <t>Weekly data traffic intensity</t>
    </r>
  </si>
  <si>
    <r>
      <t>1.13 Traffico dati medio giornaliero (download+upload) -</t>
    </r>
    <r>
      <rPr>
        <b/>
        <i/>
        <sz val="14"/>
        <color rgb="FFFFFFFF"/>
        <rFont val="Calibri"/>
        <family val="2"/>
      </rPr>
      <t xml:space="preserve"> </t>
    </r>
    <r>
      <rPr>
        <b/>
        <i/>
        <sz val="12"/>
        <color rgb="FFFFFFFF"/>
        <rFont val="Calibri"/>
        <family val="2"/>
      </rPr>
      <t>Data traffic daily avg</t>
    </r>
  </si>
  <si>
    <r>
      <rPr>
        <b/>
        <sz val="14"/>
        <color indexed="9"/>
        <rFont val="Calibri"/>
        <family val="2"/>
      </rPr>
      <t xml:space="preserve">1.12 Traffico dati - </t>
    </r>
    <r>
      <rPr>
        <b/>
        <i/>
        <sz val="14"/>
        <color rgb="FFFFFFFF"/>
        <rFont val="Calibri"/>
        <family val="2"/>
      </rPr>
      <t>Data traffic</t>
    </r>
    <r>
      <rPr>
        <b/>
        <sz val="14"/>
        <color indexed="9"/>
        <rFont val="Calibri"/>
        <family val="2"/>
      </rPr>
      <t>: download/upload</t>
    </r>
  </si>
  <si>
    <r>
      <rPr>
        <b/>
        <sz val="14"/>
        <color indexed="9"/>
        <rFont val="Calibri"/>
        <family val="2"/>
      </rPr>
      <t xml:space="preserve">1.10  Sim "human" per tipologia di clientela </t>
    </r>
    <r>
      <rPr>
        <b/>
        <i/>
        <sz val="14"/>
        <color indexed="9"/>
        <rFont val="Calibri"/>
        <family val="2"/>
      </rPr>
      <t xml:space="preserve">- </t>
    </r>
    <r>
      <rPr>
        <b/>
        <i/>
        <sz val="12"/>
        <color rgb="FFFFFFFF"/>
        <rFont val="Calibri"/>
        <family val="2"/>
      </rPr>
      <t>"human" Sim by customer type</t>
    </r>
  </si>
  <si>
    <r>
      <rPr>
        <b/>
        <sz val="14"/>
        <color indexed="9"/>
        <rFont val="Calibri"/>
        <family val="2"/>
      </rPr>
      <t xml:space="preserve">1.11  Sim "human" per tipologia di contratto </t>
    </r>
    <r>
      <rPr>
        <b/>
        <i/>
        <sz val="14"/>
        <color indexed="9"/>
        <rFont val="Calibri"/>
        <family val="2"/>
      </rPr>
      <t xml:space="preserve">- </t>
    </r>
    <r>
      <rPr>
        <b/>
        <i/>
        <sz val="12"/>
        <color rgb="FFFFFFFF"/>
        <rFont val="Calibri"/>
        <family val="2"/>
      </rPr>
      <t>"human" Sim by contract type</t>
    </r>
  </si>
  <si>
    <r>
      <rPr>
        <b/>
        <sz val="14"/>
        <color indexed="9"/>
        <rFont val="Calibri"/>
        <family val="2"/>
      </rPr>
      <t>1.9   Linee complessive</t>
    </r>
    <r>
      <rPr>
        <b/>
        <i/>
        <sz val="14"/>
        <color indexed="9"/>
        <rFont val="Calibri"/>
        <family val="2"/>
      </rPr>
      <t xml:space="preserve"> - </t>
    </r>
    <r>
      <rPr>
        <b/>
        <i/>
        <sz val="12"/>
        <color rgb="FFFFFFFF"/>
        <rFont val="Calibri"/>
        <family val="2"/>
      </rPr>
      <t>Total lines</t>
    </r>
  </si>
  <si>
    <t>2T23</t>
  </si>
  <si>
    <t>2T23 vs 2T19</t>
  </si>
  <si>
    <r>
      <t>Audience (mln) (avg</t>
    </r>
    <r>
      <rPr>
        <b/>
        <sz val="14"/>
        <color rgb="FFFF0000"/>
        <rFont val="Calibri"/>
        <family val="2"/>
        <scheme val="minor"/>
      </rPr>
      <t xml:space="preserve"> 6M</t>
    </r>
    <r>
      <rPr>
        <b/>
        <sz val="12"/>
        <color theme="1"/>
        <rFont val="Calibri"/>
        <family val="2"/>
        <scheme val="minor"/>
      </rPr>
      <t>)</t>
    </r>
  </si>
  <si>
    <r>
      <t xml:space="preserve">Audience medio/avg </t>
    </r>
    <r>
      <rPr>
        <b/>
        <sz val="14"/>
        <color rgb="FFFF0000"/>
        <rFont val="Calibri"/>
        <family val="2"/>
        <scheme val="minor"/>
      </rPr>
      <t>6M</t>
    </r>
    <r>
      <rPr>
        <b/>
        <sz val="12"/>
        <color theme="1"/>
        <rFont val="Calibri"/>
        <family val="2"/>
        <scheme val="minor"/>
      </rPr>
      <t xml:space="preserve"> (mln)</t>
    </r>
  </si>
  <si>
    <t>2T23
vs 
2T19</t>
  </si>
  <si>
    <t>2T23
vs 
2T22</t>
  </si>
  <si>
    <t>Var/chg vs 6M22</t>
  </si>
  <si>
    <t>Copie vendute 
Var/chg % 
6M23/6M22</t>
  </si>
  <si>
    <t>2.9   Principali testate - Distribuzione delle copie vendute negli ultimi 12 mesi - Main newspaper -  sold copies last 12 months (%)</t>
  </si>
  <si>
    <t>Gazzettino (Il)</t>
  </si>
  <si>
    <t>6M20</t>
  </si>
  <si>
    <t>6M21</t>
  </si>
  <si>
    <t>6M22</t>
  </si>
  <si>
    <t>6M23</t>
  </si>
  <si>
    <t>a2023m3</t>
  </si>
  <si>
    <t>a2023m4</t>
  </si>
  <si>
    <t>a2023m5</t>
  </si>
  <si>
    <t>a2023m6</t>
  </si>
  <si>
    <t>a2017m1</t>
  </si>
  <si>
    <t>a2017m2</t>
  </si>
  <si>
    <t>a2017m3</t>
  </si>
  <si>
    <t>a2017m4</t>
  </si>
  <si>
    <t>a2017m5</t>
  </si>
  <si>
    <t>a2017m6</t>
  </si>
  <si>
    <t>a2017m7</t>
  </si>
  <si>
    <t>a2017m8</t>
  </si>
  <si>
    <t>a2017m9</t>
  </si>
  <si>
    <t>a2017m10</t>
  </si>
  <si>
    <t>a2017m11</t>
  </si>
  <si>
    <t>a2017m12</t>
  </si>
  <si>
    <t>a2018m1</t>
  </si>
  <si>
    <t>a2018m2</t>
  </si>
  <si>
    <t>a2018m3</t>
  </si>
  <si>
    <t>a2018m4</t>
  </si>
  <si>
    <t>a2018m5</t>
  </si>
  <si>
    <t>a2018m6</t>
  </si>
  <si>
    <t>a2018m7</t>
  </si>
  <si>
    <t>a2018m8</t>
  </si>
  <si>
    <t>a2018m9</t>
  </si>
  <si>
    <t>a2018m10</t>
  </si>
  <si>
    <t>a2018m11</t>
  </si>
  <si>
    <t>a2018m12</t>
  </si>
  <si>
    <t>a2019m1</t>
  </si>
  <si>
    <t>a2019m2</t>
  </si>
  <si>
    <t>a2019m3</t>
  </si>
  <si>
    <t>a2019m4</t>
  </si>
  <si>
    <t>a2019m5</t>
  </si>
  <si>
    <t>a2019m6</t>
  </si>
  <si>
    <t>a2019m7</t>
  </si>
  <si>
    <t>a2019m8</t>
  </si>
  <si>
    <t>a2019m9</t>
  </si>
  <si>
    <t>a2019m10</t>
  </si>
  <si>
    <t>a2019m11</t>
  </si>
  <si>
    <t>a2019m12</t>
  </si>
  <si>
    <t>a2020m1</t>
  </si>
  <si>
    <t>a2020m2</t>
  </si>
  <si>
    <t>a2020m3</t>
  </si>
  <si>
    <t>a2020m4</t>
  </si>
  <si>
    <t>a2020m5</t>
  </si>
  <si>
    <t>a2020m6</t>
  </si>
  <si>
    <t>a2020m7</t>
  </si>
  <si>
    <t>a2020m8</t>
  </si>
  <si>
    <t>a2020m9</t>
  </si>
  <si>
    <t>a2020m10</t>
  </si>
  <si>
    <t>a2020m11</t>
  </si>
  <si>
    <t>a2020m12</t>
  </si>
  <si>
    <t>a2021m1</t>
  </si>
  <si>
    <t>a2021m2</t>
  </si>
  <si>
    <t>a2021m3</t>
  </si>
  <si>
    <t>a2021m4</t>
  </si>
  <si>
    <t>a2021m5</t>
  </si>
  <si>
    <t>a2021m6</t>
  </si>
  <si>
    <t>a2021m7</t>
  </si>
  <si>
    <t>a2021m8</t>
  </si>
  <si>
    <t>a2021m9</t>
  </si>
  <si>
    <t>a2021m10</t>
  </si>
  <si>
    <t>a2021m11</t>
  </si>
  <si>
    <t>a2021m12</t>
  </si>
  <si>
    <t>a2022m1</t>
  </si>
  <si>
    <t>a2022m2</t>
  </si>
  <si>
    <t>a2022m3</t>
  </si>
  <si>
    <t>a2022m4</t>
  </si>
  <si>
    <t>a2022m5</t>
  </si>
  <si>
    <t>a2022m6</t>
  </si>
  <si>
    <t>a2022m7</t>
  </si>
  <si>
    <t>a2022m8</t>
  </si>
  <si>
    <t>a2022m9</t>
  </si>
  <si>
    <t>a2022m10</t>
  </si>
  <si>
    <t>a2022m11</t>
  </si>
  <si>
    <t>a2022m12</t>
  </si>
  <si>
    <t>a2023m1</t>
  </si>
  <si>
    <t>a2023m2</t>
  </si>
  <si>
    <t xml:space="preserve"> (milioni)</t>
  </si>
  <si>
    <t>1H
2023</t>
  </si>
  <si>
    <t xml:space="preserve">Var-chg 
</t>
  </si>
  <si>
    <t>06/2023 (%)</t>
  </si>
  <si>
    <t>Var/Chg. vs 06/2022 (p.p.)</t>
  </si>
  <si>
    <t>jun-19</t>
  </si>
  <si>
    <t>jun-20</t>
  </si>
  <si>
    <t>jun-21</t>
  </si>
  <si>
    <t>jun-23</t>
  </si>
  <si>
    <t>Var. vs 06/22 (%)</t>
  </si>
  <si>
    <t>Irideos</t>
  </si>
  <si>
    <r>
      <t>MNP - n.ro operazioni-valori cumulati 
(</t>
    </r>
    <r>
      <rPr>
        <b/>
        <i/>
        <sz val="12"/>
        <rFont val="Calibri"/>
        <family val="2"/>
        <scheme val="minor"/>
      </rPr>
      <t>number of operations - cumulative values</t>
    </r>
    <r>
      <rPr>
        <b/>
        <sz val="12"/>
        <rFont val="Calibri"/>
        <family val="2"/>
        <scheme val="minor"/>
      </rPr>
      <t>) (mln)</t>
    </r>
  </si>
  <si>
    <r>
      <t xml:space="preserve">Principali indicatori/Serie storica 
</t>
    </r>
    <r>
      <rPr>
        <b/>
        <i/>
        <sz val="16"/>
        <color theme="0"/>
        <rFont val="Calibri"/>
        <family val="2"/>
        <scheme val="minor"/>
      </rPr>
      <t>Main indicators/Time series</t>
    </r>
  </si>
  <si>
    <t>1H2022</t>
  </si>
  <si>
    <t>1H2023</t>
  </si>
  <si>
    <r>
      <t>Internazionali no SU (</t>
    </r>
    <r>
      <rPr>
        <i/>
        <sz val="12"/>
        <color indexed="8"/>
        <rFont val="Calibri"/>
        <family val="2"/>
      </rPr>
      <t>Non US crossborder)</t>
    </r>
  </si>
  <si>
    <t>1H23 vs 1H22</t>
  </si>
  <si>
    <t>Aprile</t>
  </si>
  <si>
    <t>Maggio</t>
  </si>
  <si>
    <t>Giugno</t>
  </si>
  <si>
    <t>Gennaio-Giugno</t>
  </si>
  <si>
    <t>April</t>
  </si>
  <si>
    <t>May</t>
  </si>
  <si>
    <t>June</t>
  </si>
  <si>
    <t>January-June</t>
  </si>
  <si>
    <t>2Q19</t>
  </si>
  <si>
    <t>2Q20</t>
  </si>
  <si>
    <t>2Q21</t>
  </si>
  <si>
    <t>2Q22</t>
  </si>
  <si>
    <t>2Q23</t>
  </si>
  <si>
    <t>Diff/chg. vs 1H22 (p.p.)</t>
  </si>
  <si>
    <t>Giu 23</t>
  </si>
  <si>
    <t>Jun 23</t>
  </si>
  <si>
    <r>
      <rPr>
        <b/>
        <sz val="16"/>
        <color indexed="12"/>
        <rFont val="Calibri"/>
        <family val="2"/>
      </rPr>
      <t>06-2023 / 06-2022</t>
    </r>
    <r>
      <rPr>
        <b/>
        <sz val="14"/>
        <color indexed="17"/>
        <rFont val="Calibri"/>
        <family val="2"/>
      </rPr>
      <t xml:space="preserve">
</t>
    </r>
    <r>
      <rPr>
        <b/>
        <sz val="18"/>
        <color indexed="17"/>
        <rFont val="Calibri"/>
        <family val="2"/>
      </rPr>
      <t>(1Y)</t>
    </r>
  </si>
  <si>
    <r>
      <rPr>
        <b/>
        <sz val="16"/>
        <color indexed="12"/>
        <rFont val="Calibri"/>
        <family val="2"/>
      </rPr>
      <t>06-2023 / 06-2019</t>
    </r>
    <r>
      <rPr>
        <b/>
        <sz val="14"/>
        <color indexed="17"/>
        <rFont val="Calibri"/>
        <family val="2"/>
      </rPr>
      <t xml:space="preserve">
</t>
    </r>
    <r>
      <rPr>
        <b/>
        <sz val="18"/>
        <color indexed="17"/>
        <rFont val="Calibri"/>
        <family val="2"/>
      </rPr>
      <t xml:space="preserve">(5Y) </t>
    </r>
  </si>
  <si>
    <r>
      <rPr>
        <b/>
        <sz val="16"/>
        <color indexed="12"/>
        <rFont val="Calibri"/>
        <family val="2"/>
      </rPr>
      <t>06-2023 / 06-2013</t>
    </r>
    <r>
      <rPr>
        <b/>
        <sz val="14"/>
        <color indexed="8"/>
        <rFont val="Calibri"/>
        <family val="2"/>
      </rPr>
      <t xml:space="preserve">
</t>
    </r>
    <r>
      <rPr>
        <b/>
        <sz val="18"/>
        <color indexed="17"/>
        <rFont val="Calibri"/>
        <family val="2"/>
      </rPr>
      <t xml:space="preserve">(10Y) </t>
    </r>
  </si>
  <si>
    <t>AVG 
6M</t>
  </si>
  <si>
    <t>2T</t>
  </si>
  <si>
    <t>1H</t>
  </si>
  <si>
    <t>1.4   Accessi BB/UBB  per tipologia di clientela e operatore - BB/UBB lines by customer type and operator</t>
  </si>
  <si>
    <t>1.5   Accessi BB/UBB  per tecnologia e operatore - BB/UBB lines by technology and operator</t>
  </si>
  <si>
    <t>3/4 - 9/4</t>
  </si>
  <si>
    <t>10/4 - 16/4</t>
  </si>
  <si>
    <t>17/4 - 23/4</t>
  </si>
  <si>
    <t>24/4 - 30/4</t>
  </si>
  <si>
    <t>1/5 - 7/5</t>
  </si>
  <si>
    <t>8/5 - 14/5</t>
  </si>
  <si>
    <t>15/5 - 21/5</t>
  </si>
  <si>
    <t>22/5 - 28/5</t>
  </si>
  <si>
    <t>29/5 - 4/6</t>
  </si>
  <si>
    <t>12/5 - 18/6</t>
  </si>
  <si>
    <t>19/6 - 25/6</t>
  </si>
  <si>
    <t>5/6 - 11/6</t>
  </si>
  <si>
    <t>26/6 - 2/7</t>
  </si>
  <si>
    <t>Altri*</t>
  </si>
  <si>
    <t>* Include altri MVNO e Iliad</t>
  </si>
  <si>
    <t>ilMeteo</t>
  </si>
  <si>
    <t>Poste Italiane</t>
  </si>
  <si>
    <t>RaiNews</t>
  </si>
  <si>
    <t>n.d</t>
  </si>
  <si>
    <t>Temu</t>
  </si>
  <si>
    <t>n.a.</t>
  </si>
  <si>
    <t>Tenendo conto di questa componente (che da inizio anno ammonta in media a circa 13 milioni e 336 mila utenti unici) nel complesso MFE/Mediaset nel periodo gennaio - giugno 2023 raggiunge 28 milioni e 607 mila utenti unici medi mensili.</t>
  </si>
  <si>
    <t>By considering the latter (with a monthly average of 13 million and 336 thousand of unique users since the beginning of the year), MFE/Mediaset monthly average results, for the period January - June 2023, in near 29 million of unique users.</t>
  </si>
  <si>
    <t>Tenendo conto di questa componente (che da inizio anno ammonta a poco meno di 36 milioni di ore) nel complesso MFE/Mediaset nel periodo gennaio - giugno 2023 raggiungie 72 milioni di ore di navigazione.</t>
  </si>
  <si>
    <t>By considering the latter (with an amount of 36 million of hours since the beginning of the year), Mediaset reach 72 million total hours during the period January - June 2023.</t>
  </si>
  <si>
    <r>
      <t xml:space="preserve">Vol. </t>
    </r>
    <r>
      <rPr>
        <b/>
        <sz val="10"/>
        <color theme="1"/>
        <rFont val="Calibri"/>
        <family val="2"/>
        <scheme val="minor"/>
      </rPr>
      <t>(1.000)</t>
    </r>
  </si>
  <si>
    <t>6M</t>
  </si>
  <si>
    <t>Variaz. Periodo</t>
  </si>
  <si>
    <t>Period chg</t>
  </si>
  <si>
    <t>Var anno/Yearly chg (mln)</t>
  </si>
  <si>
    <t>1T</t>
  </si>
  <si>
    <t>Q1</t>
  </si>
  <si>
    <t>Q2</t>
  </si>
  <si>
    <t xml:space="preserve">* sono rappresentati gli operatori con minuti medi spesi per operatore nel periodo considerato pari a circa 1. </t>
  </si>
  <si>
    <t>* sono rappresentate le ore complessive dei primi 5 operatori per utenti unici (slide 2.13)</t>
  </si>
  <si>
    <t>* - Sono rappresentati i primi operatori per utenti unici e la loro componente - fra quelle considerate che comprendono news , sport e intrattenimento  - più rilevante in termini di utenti unici</t>
  </si>
  <si>
    <t>* Sono rappresentate le ore complessive degli operatori e della componente fra quelle considerate - che comprendono news, sport e intrattenimento – più rilevante in termini di utenti unici, di cui alla precedente slide 2.15.</t>
  </si>
  <si>
    <t>* - For each publishers (slide 2.15) it is displayed separately the component, of those considered (News, Sport and Entertainment) that is most relevant in terms of unique audience.</t>
  </si>
  <si>
    <t>* - For each publishers it is displayed separately the component, of those considered (News, Sport and Entertainment) that is most relevant in terms of unique 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</si>
</sst>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410]mmm\-yy;@"/>
    <numFmt numFmtId="167" formatCode="#,##0.000"/>
    <numFmt numFmtId="168" formatCode="0.000"/>
    <numFmt numFmtId="169" formatCode="0.00000000000000"/>
    <numFmt numFmtId="170" formatCode="_-* #,##0_-;\-* #,##0_-;_-* &quot;-&quot;??_-;_-@_-"/>
    <numFmt numFmtId="171" formatCode="0.0%"/>
  </numFmts>
  <fonts count="166" x14ac:knownFonts="1">
    <font>
      <sz val="11"/>
      <color theme="1"/>
      <name val="Calibri"/>
      <family val="2"/>
      <scheme val="minor"/>
    </font>
    <font>
      <sz val="10"/>
      <name val="Arial"/>
      <family val="2"/>
    </font>
    <font>
      <sz val="12"/>
      <name val="Calibri"/>
      <family val="2"/>
    </font>
    <font>
      <b/>
      <i/>
      <sz val="12"/>
      <color indexed="10"/>
      <name val="Calibri"/>
      <family val="2"/>
    </font>
    <font>
      <b/>
      <i/>
      <sz val="12"/>
      <color indexed="8"/>
      <name val="Calibri"/>
      <family val="2"/>
    </font>
    <font>
      <i/>
      <sz val="12"/>
      <name val="Calibri"/>
      <family val="2"/>
    </font>
    <font>
      <i/>
      <sz val="12"/>
      <color indexed="8"/>
      <name val="Calibri"/>
      <family val="2"/>
    </font>
    <font>
      <sz val="12"/>
      <color indexed="8"/>
      <name val="Calibri"/>
      <family val="2"/>
    </font>
    <font>
      <b/>
      <sz val="12"/>
      <color indexed="10"/>
      <name val="Calibri"/>
      <family val="2"/>
    </font>
    <font>
      <b/>
      <sz val="12"/>
      <color indexed="8"/>
      <name val="Calibri"/>
      <family val="2"/>
    </font>
    <font>
      <b/>
      <sz val="10"/>
      <color indexed="8"/>
      <name val="Calibri"/>
      <family val="2"/>
    </font>
    <font>
      <b/>
      <i/>
      <sz val="12"/>
      <name val="Calibri"/>
      <family val="2"/>
    </font>
    <font>
      <sz val="10"/>
      <color indexed="8"/>
      <name val="Calibri"/>
      <family val="2"/>
    </font>
    <font>
      <b/>
      <u/>
      <sz val="12"/>
      <color indexed="8"/>
      <name val="Calibri"/>
      <family val="2"/>
    </font>
    <font>
      <b/>
      <i/>
      <sz val="14"/>
      <color indexed="8"/>
      <name val="Calibri"/>
      <family val="2"/>
    </font>
    <font>
      <b/>
      <i/>
      <u/>
      <sz val="12"/>
      <color indexed="8"/>
      <name val="Calibri"/>
      <family val="2"/>
    </font>
    <font>
      <i/>
      <sz val="10"/>
      <color indexed="8"/>
      <name val="Calibri"/>
      <family val="2"/>
    </font>
    <font>
      <b/>
      <sz val="12"/>
      <name val="Calibri"/>
      <family val="2"/>
    </font>
    <font>
      <sz val="10"/>
      <name val="Arial"/>
      <family val="2"/>
    </font>
    <font>
      <sz val="9"/>
      <name val="Arial"/>
      <family val="2"/>
    </font>
    <font>
      <sz val="8"/>
      <name val="Calibri"/>
      <family val="2"/>
    </font>
    <font>
      <b/>
      <sz val="14"/>
      <color indexed="8"/>
      <name val="Calibri"/>
      <family val="2"/>
    </font>
    <font>
      <b/>
      <sz val="14"/>
      <color indexed="17"/>
      <name val="Calibri"/>
      <family val="2"/>
    </font>
    <font>
      <sz val="8"/>
      <name val="Calibri"/>
      <family val="2"/>
    </font>
    <font>
      <b/>
      <sz val="18"/>
      <color indexed="17"/>
      <name val="Calibri"/>
      <family val="2"/>
    </font>
    <font>
      <sz val="11"/>
      <color theme="1"/>
      <name val="Calibri"/>
      <family val="2"/>
      <scheme val="minor"/>
    </font>
    <font>
      <sz val="11"/>
      <color theme="0"/>
      <name val="Calibri"/>
      <family val="2"/>
      <scheme val="minor"/>
    </font>
    <font>
      <b/>
      <sz val="11"/>
      <color theme="1"/>
      <name val="Calibri"/>
      <family val="2"/>
      <scheme val="minor"/>
    </font>
    <font>
      <b/>
      <i/>
      <sz val="16"/>
      <color theme="0"/>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2"/>
      <color rgb="FF0000FF"/>
      <name val="Calibri"/>
      <family val="2"/>
      <scheme val="minor"/>
    </font>
    <font>
      <i/>
      <sz val="12"/>
      <color theme="0"/>
      <name val="Calibri"/>
      <family val="2"/>
      <scheme val="minor"/>
    </font>
    <font>
      <i/>
      <sz val="11"/>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color rgb="FF0000FF"/>
      <name val="Calibri"/>
      <family val="2"/>
      <scheme val="minor"/>
    </font>
    <font>
      <b/>
      <sz val="12"/>
      <name val="Calibri"/>
      <family val="2"/>
      <scheme val="minor"/>
    </font>
    <font>
      <b/>
      <sz val="12"/>
      <color rgb="FFFF0000"/>
      <name val="Calibri"/>
      <family val="2"/>
      <scheme val="minor"/>
    </font>
    <font>
      <i/>
      <sz val="12"/>
      <color theme="0"/>
      <name val="Arial"/>
      <family val="2"/>
    </font>
    <font>
      <sz val="12"/>
      <color theme="1"/>
      <name val="Arial"/>
      <family val="2"/>
    </font>
    <font>
      <i/>
      <sz val="12"/>
      <name val="Calibri"/>
      <family val="2"/>
      <scheme val="minor"/>
    </font>
    <font>
      <b/>
      <sz val="14"/>
      <color theme="1"/>
      <name val="Calibri"/>
      <family val="2"/>
      <scheme val="minor"/>
    </font>
    <font>
      <b/>
      <u/>
      <sz val="12"/>
      <color theme="1"/>
      <name val="Calibri"/>
      <family val="2"/>
      <scheme val="minor"/>
    </font>
    <font>
      <b/>
      <sz val="12"/>
      <color rgb="FF0000FF"/>
      <name val="Calibri"/>
      <family val="2"/>
    </font>
    <font>
      <b/>
      <sz val="12"/>
      <color rgb="FF000000"/>
      <name val="Calibri"/>
      <family val="2"/>
      <scheme val="minor"/>
    </font>
    <font>
      <b/>
      <i/>
      <sz val="12"/>
      <color rgb="FF0000FF"/>
      <name val="Calibri"/>
      <family val="2"/>
      <scheme val="minor"/>
    </font>
    <font>
      <sz val="12"/>
      <color theme="0"/>
      <name val="Calibri"/>
      <family val="2"/>
      <scheme val="minor"/>
    </font>
    <font>
      <b/>
      <i/>
      <sz val="12"/>
      <name val="Calibri"/>
      <family val="2"/>
      <scheme val="minor"/>
    </font>
    <font>
      <b/>
      <i/>
      <sz val="11"/>
      <name val="Calibri"/>
      <family val="2"/>
      <scheme val="minor"/>
    </font>
    <font>
      <b/>
      <u/>
      <sz val="11"/>
      <color theme="1"/>
      <name val="Calibri"/>
      <family val="2"/>
      <scheme val="minor"/>
    </font>
    <font>
      <b/>
      <i/>
      <sz val="16"/>
      <color theme="0"/>
      <name val="Arial"/>
      <family val="2"/>
    </font>
    <font>
      <b/>
      <i/>
      <sz val="11"/>
      <color theme="1"/>
      <name val="Calibri"/>
      <family val="2"/>
      <scheme val="minor"/>
    </font>
    <font>
      <sz val="10"/>
      <color theme="1"/>
      <name val="Calibri"/>
      <family val="2"/>
      <scheme val="minor"/>
    </font>
    <font>
      <b/>
      <sz val="10"/>
      <color theme="1"/>
      <name val="Calibri"/>
      <family val="2"/>
      <scheme val="minor"/>
    </font>
    <font>
      <b/>
      <i/>
      <sz val="12"/>
      <color rgb="FF7030A0"/>
      <name val="Calibri"/>
      <family val="2"/>
      <scheme val="minor"/>
    </font>
    <font>
      <i/>
      <sz val="10"/>
      <color theme="1"/>
      <name val="Calibri"/>
      <family val="2"/>
      <scheme val="minor"/>
    </font>
    <font>
      <b/>
      <i/>
      <sz val="10"/>
      <color theme="1"/>
      <name val="Calibri"/>
      <family val="2"/>
      <scheme val="minor"/>
    </font>
    <font>
      <b/>
      <sz val="16"/>
      <color theme="0"/>
      <name val="Calibri"/>
      <family val="2"/>
      <scheme val="minor"/>
    </font>
    <font>
      <b/>
      <sz val="12"/>
      <color rgb="FF7030A0"/>
      <name val="Calibri"/>
      <family val="2"/>
      <scheme val="minor"/>
    </font>
    <font>
      <sz val="12"/>
      <color rgb="FF7030A0"/>
      <name val="Calibri"/>
      <family val="2"/>
      <scheme val="minor"/>
    </font>
    <font>
      <b/>
      <u/>
      <sz val="16"/>
      <color rgb="FFFF0000"/>
      <name val="Calibri"/>
      <family val="2"/>
      <scheme val="minor"/>
    </font>
    <font>
      <b/>
      <u/>
      <sz val="14"/>
      <color rgb="FFFF0000"/>
      <name val="Calibri"/>
      <family val="2"/>
      <scheme val="minor"/>
    </font>
    <font>
      <b/>
      <sz val="10"/>
      <color indexed="10"/>
      <name val="Calibri"/>
      <family val="2"/>
      <scheme val="minor"/>
    </font>
    <font>
      <b/>
      <sz val="10"/>
      <color rgb="FFFF0000"/>
      <name val="Calibri"/>
      <family val="2"/>
      <scheme val="minor"/>
    </font>
    <font>
      <sz val="10"/>
      <color rgb="FF000000"/>
      <name val="Calibri"/>
      <family val="2"/>
      <scheme val="minor"/>
    </font>
    <font>
      <b/>
      <sz val="14"/>
      <name val="Calibri"/>
      <family val="2"/>
      <scheme val="minor"/>
    </font>
    <font>
      <b/>
      <sz val="11"/>
      <color rgb="FFFF0000"/>
      <name val="Calibri"/>
      <family val="2"/>
      <scheme val="minor"/>
    </font>
    <font>
      <b/>
      <sz val="13"/>
      <name val="Calibri"/>
      <family val="2"/>
      <scheme val="minor"/>
    </font>
    <font>
      <b/>
      <sz val="16"/>
      <color theme="1"/>
      <name val="Calibri"/>
      <family val="2"/>
      <scheme val="minor"/>
    </font>
    <font>
      <b/>
      <sz val="16"/>
      <name val="Calibri"/>
      <family val="2"/>
      <scheme val="minor"/>
    </font>
    <font>
      <b/>
      <sz val="18"/>
      <name val="Calibri"/>
      <family val="2"/>
      <scheme val="minor"/>
    </font>
    <font>
      <b/>
      <sz val="13"/>
      <color theme="1"/>
      <name val="Calibri"/>
      <family val="2"/>
      <scheme val="minor"/>
    </font>
    <font>
      <i/>
      <sz val="18"/>
      <color theme="0"/>
      <name val="Calibri"/>
      <family val="2"/>
      <scheme val="minor"/>
    </font>
    <font>
      <sz val="13"/>
      <color theme="1"/>
      <name val="Calibri"/>
      <family val="2"/>
      <scheme val="minor"/>
    </font>
    <font>
      <i/>
      <sz val="18"/>
      <color theme="1"/>
      <name val="Calibri"/>
      <family val="2"/>
      <scheme val="minor"/>
    </font>
    <font>
      <b/>
      <i/>
      <sz val="14"/>
      <name val="Calibri"/>
      <family val="2"/>
    </font>
    <font>
      <b/>
      <sz val="14"/>
      <name val="Calibri"/>
      <family val="2"/>
    </font>
    <font>
      <b/>
      <sz val="18"/>
      <name val="Calibri"/>
      <family val="2"/>
    </font>
    <font>
      <b/>
      <i/>
      <sz val="16"/>
      <name val="Calibri"/>
      <family val="2"/>
      <scheme val="minor"/>
    </font>
    <font>
      <b/>
      <i/>
      <sz val="12"/>
      <color indexed="12"/>
      <name val="Calibri"/>
      <family val="2"/>
    </font>
    <font>
      <i/>
      <sz val="18"/>
      <name val="Calibri"/>
      <family val="2"/>
      <scheme val="minor"/>
    </font>
    <font>
      <sz val="8"/>
      <name val="Calibri"/>
      <family val="2"/>
      <scheme val="minor"/>
    </font>
    <font>
      <b/>
      <sz val="18"/>
      <color rgb="FFFFFF00"/>
      <name val="Calibri"/>
      <family val="2"/>
    </font>
    <font>
      <sz val="14"/>
      <color theme="1"/>
      <name val="Calibri"/>
      <family val="2"/>
      <scheme val="minor"/>
    </font>
    <font>
      <b/>
      <sz val="14"/>
      <color rgb="FF7030A0"/>
      <name val="Calibri"/>
      <family val="2"/>
      <scheme val="minor"/>
    </font>
    <font>
      <b/>
      <sz val="14"/>
      <color theme="1"/>
      <name val="Calibri"/>
      <family val="2"/>
    </font>
    <font>
      <b/>
      <sz val="16"/>
      <color indexed="12"/>
      <name val="Calibri"/>
      <family val="2"/>
    </font>
    <font>
      <b/>
      <sz val="13"/>
      <color theme="1"/>
      <name val="Calibri"/>
      <family val="2"/>
    </font>
    <font>
      <b/>
      <u/>
      <sz val="24"/>
      <color theme="0"/>
      <name val="Calibri"/>
      <family val="2"/>
      <scheme val="minor"/>
    </font>
    <font>
      <b/>
      <i/>
      <u/>
      <sz val="24"/>
      <color indexed="9"/>
      <name val="Calibri"/>
      <family val="2"/>
    </font>
    <font>
      <b/>
      <u/>
      <sz val="24"/>
      <name val="Calibri"/>
      <family val="2"/>
      <scheme val="minor"/>
    </font>
    <font>
      <b/>
      <i/>
      <u/>
      <sz val="24"/>
      <name val="Calibri"/>
      <family val="2"/>
    </font>
    <font>
      <b/>
      <sz val="14"/>
      <color indexed="9"/>
      <name val="Calibri"/>
      <family val="2"/>
    </font>
    <font>
      <b/>
      <i/>
      <sz val="14"/>
      <color indexed="9"/>
      <name val="Calibri"/>
      <family val="2"/>
    </font>
    <font>
      <b/>
      <i/>
      <sz val="14"/>
      <color rgb="FFFFFFFF"/>
      <name val="Calibri"/>
      <family val="2"/>
    </font>
    <font>
      <b/>
      <sz val="14"/>
      <color rgb="FFFFFFFF"/>
      <name val="Calibri"/>
      <family val="2"/>
    </font>
    <font>
      <b/>
      <sz val="14"/>
      <color theme="0"/>
      <name val="Calibri"/>
      <family val="2"/>
    </font>
    <font>
      <sz val="16"/>
      <name val="Calibri"/>
      <family val="2"/>
      <scheme val="minor"/>
    </font>
    <font>
      <sz val="16"/>
      <color theme="1"/>
      <name val="Calibri"/>
      <family val="2"/>
      <scheme val="minor"/>
    </font>
    <font>
      <b/>
      <sz val="14"/>
      <color rgb="FFFF0000"/>
      <name val="Calibri"/>
      <family val="2"/>
      <scheme val="minor"/>
    </font>
    <font>
      <b/>
      <i/>
      <u/>
      <sz val="24"/>
      <color theme="0"/>
      <name val="Calibri"/>
      <family val="2"/>
      <scheme val="minor"/>
    </font>
    <font>
      <b/>
      <sz val="13"/>
      <name val="Calibri"/>
      <family val="2"/>
    </font>
    <font>
      <sz val="12"/>
      <color rgb="FFFF0000"/>
      <name val="Calibri"/>
      <family val="2"/>
      <scheme val="minor"/>
    </font>
    <font>
      <i/>
      <sz val="12"/>
      <color rgb="FF000000"/>
      <name val="Calibri"/>
      <family val="2"/>
    </font>
    <font>
      <sz val="12"/>
      <color rgb="FF000000"/>
      <name val="Calibri"/>
      <family val="2"/>
    </font>
    <font>
      <b/>
      <sz val="11"/>
      <color rgb="FF0000FF"/>
      <name val="Calibri"/>
      <family val="2"/>
      <scheme val="minor"/>
    </font>
    <font>
      <b/>
      <i/>
      <sz val="20"/>
      <color theme="0"/>
      <name val="Calibri"/>
      <family val="2"/>
    </font>
    <font>
      <b/>
      <sz val="20"/>
      <color theme="0"/>
      <name val="Calibri"/>
      <family val="2"/>
    </font>
    <font>
      <b/>
      <sz val="20"/>
      <color theme="0"/>
      <name val="Calibri"/>
      <family val="2"/>
      <scheme val="minor"/>
    </font>
    <font>
      <b/>
      <i/>
      <sz val="20"/>
      <color theme="0"/>
      <name val="Calibri"/>
      <family val="2"/>
      <scheme val="minor"/>
    </font>
    <font>
      <b/>
      <sz val="13"/>
      <color rgb="FF7030A0"/>
      <name val="Calibri"/>
      <family val="2"/>
      <scheme val="minor"/>
    </font>
    <font>
      <sz val="13"/>
      <color rgb="FF7030A0"/>
      <name val="Calibri"/>
      <family val="2"/>
      <scheme val="minor"/>
    </font>
    <font>
      <b/>
      <i/>
      <sz val="13"/>
      <color rgb="FF7030A0"/>
      <name val="Calibri"/>
      <family val="2"/>
      <scheme val="minor"/>
    </font>
    <font>
      <b/>
      <i/>
      <sz val="14"/>
      <color theme="1"/>
      <name val="Calibri"/>
      <family val="2"/>
      <scheme val="minor"/>
    </font>
    <font>
      <b/>
      <sz val="15"/>
      <color rgb="FF7030A0"/>
      <name val="Calibri"/>
      <family val="2"/>
      <scheme val="minor"/>
    </font>
    <font>
      <b/>
      <i/>
      <sz val="12"/>
      <color rgb="FFFFFFFF"/>
      <name val="Calibri"/>
      <family val="2"/>
    </font>
    <font>
      <b/>
      <sz val="12"/>
      <color rgb="FFFFFFFF"/>
      <name val="Calibri"/>
      <family val="2"/>
    </font>
    <font>
      <b/>
      <i/>
      <sz val="14"/>
      <color theme="0"/>
      <name val="Calibri"/>
      <family val="2"/>
    </font>
    <font>
      <b/>
      <i/>
      <sz val="16"/>
      <color rgb="FFFFFF00"/>
      <name val="Calibri"/>
      <family val="2"/>
    </font>
    <font>
      <b/>
      <i/>
      <sz val="16"/>
      <name val="Calibri"/>
      <family val="2"/>
    </font>
    <font>
      <sz val="12"/>
      <color rgb="FF000000"/>
      <name val="Calibri"/>
      <family val="2"/>
      <scheme val="minor"/>
    </font>
    <font>
      <i/>
      <sz val="12"/>
      <color rgb="FF000000"/>
      <name val="Calibri"/>
      <family val="2"/>
      <scheme val="minor"/>
    </font>
    <font>
      <b/>
      <i/>
      <sz val="11"/>
      <color rgb="FFFF0000"/>
      <name val="Calibri"/>
      <family val="2"/>
      <scheme val="minor"/>
    </font>
    <font>
      <b/>
      <sz val="13"/>
      <color rgb="FF0000FF"/>
      <name val="Calibri"/>
      <family val="2"/>
      <scheme val="minor"/>
    </font>
    <font>
      <b/>
      <i/>
      <sz val="13"/>
      <color rgb="FF0000FF"/>
      <name val="Calibri"/>
      <family val="2"/>
      <scheme val="minor"/>
    </font>
    <font>
      <b/>
      <sz val="13"/>
      <color rgb="FFFF0000"/>
      <name val="Calibri"/>
      <family val="2"/>
      <scheme val="minor"/>
    </font>
    <font>
      <sz val="8"/>
      <color theme="1"/>
      <name val="Calibri"/>
      <family val="2"/>
      <scheme val="minor"/>
    </font>
    <font>
      <i/>
      <sz val="10"/>
      <name val="Calibri"/>
      <family val="2"/>
      <scheme val="minor"/>
    </font>
    <font>
      <b/>
      <i/>
      <sz val="12"/>
      <color rgb="FFFF0000"/>
      <name val="Calibri"/>
      <family val="2"/>
    </font>
    <font>
      <b/>
      <i/>
      <sz val="13"/>
      <name val="Calibri"/>
      <family val="2"/>
      <scheme val="minor"/>
    </font>
    <font>
      <b/>
      <sz val="16"/>
      <color theme="0"/>
      <name val="Calibri"/>
      <family val="2"/>
    </font>
    <font>
      <sz val="11"/>
      <color theme="1"/>
      <name val="Segoe UI Semilight"/>
      <family val="2"/>
    </font>
    <font>
      <sz val="16"/>
      <color theme="0"/>
      <name val="Calibri"/>
      <family val="2"/>
    </font>
    <font>
      <sz val="11"/>
      <color rgb="FF0000FF"/>
      <name val="Calibri"/>
      <family val="2"/>
    </font>
    <font>
      <sz val="11"/>
      <color theme="1"/>
      <name val="Calibri"/>
      <family val="2"/>
    </font>
    <font>
      <sz val="12"/>
      <color theme="1"/>
      <name val="Calibri"/>
      <family val="2"/>
    </font>
    <font>
      <b/>
      <sz val="14"/>
      <color rgb="FF0000FF"/>
      <name val="Calibri"/>
      <family val="2"/>
    </font>
    <font>
      <b/>
      <sz val="12"/>
      <color theme="1"/>
      <name val="Calibri"/>
      <family val="2"/>
    </font>
    <font>
      <sz val="11"/>
      <name val="Calibri"/>
      <family val="2"/>
      <scheme val="minor"/>
    </font>
    <font>
      <sz val="9"/>
      <color theme="1"/>
      <name val="Calibri"/>
      <family val="2"/>
      <scheme val="minor"/>
    </font>
    <font>
      <b/>
      <i/>
      <sz val="13"/>
      <color theme="1"/>
      <name val="Calibri"/>
      <family val="2"/>
      <scheme val="minor"/>
    </font>
    <font>
      <sz val="8"/>
      <color rgb="FF000000"/>
      <name val="Segoe UI Semilight"/>
      <family val="2"/>
    </font>
    <font>
      <i/>
      <sz val="8"/>
      <color rgb="FF000000"/>
      <name val="Segoe UI Semilight"/>
      <family val="2"/>
    </font>
    <font>
      <b/>
      <sz val="8"/>
      <color theme="1"/>
      <name val="Calibri"/>
      <family val="2"/>
      <scheme val="minor"/>
    </font>
    <font>
      <sz val="16"/>
      <color theme="0"/>
      <name val="Calibri"/>
      <family val="2"/>
      <scheme val="minor"/>
    </font>
    <font>
      <sz val="11"/>
      <color rgb="FF0000FF"/>
      <name val="Calibri"/>
      <family val="2"/>
      <scheme val="minor"/>
    </font>
    <font>
      <b/>
      <sz val="36"/>
      <color theme="0"/>
      <name val="Calibri"/>
      <family val="2"/>
      <scheme val="minor"/>
    </font>
    <font>
      <b/>
      <i/>
      <sz val="36"/>
      <color theme="0"/>
      <name val="Calibri"/>
      <family val="2"/>
    </font>
    <font>
      <b/>
      <sz val="24"/>
      <color theme="0"/>
      <name val="Calibri"/>
      <family val="2"/>
      <scheme val="minor"/>
    </font>
    <font>
      <b/>
      <i/>
      <sz val="14"/>
      <color rgb="FF7030A0"/>
      <name val="Calibri"/>
      <family val="2"/>
      <scheme val="minor"/>
    </font>
    <font>
      <b/>
      <sz val="11"/>
      <color theme="0"/>
      <name val="Calibri"/>
      <family val="2"/>
      <scheme val="minor"/>
    </font>
    <font>
      <b/>
      <sz val="14"/>
      <color rgb="FFFF0000"/>
      <name val="Calibri"/>
      <family val="2"/>
    </font>
    <font>
      <b/>
      <sz val="18"/>
      <color rgb="FFFFFFFF"/>
      <name val="Calibri"/>
      <family val="2"/>
    </font>
    <font>
      <i/>
      <sz val="12"/>
      <color rgb="FF0000FF"/>
      <name val="Calibri"/>
      <family val="2"/>
      <scheme val="minor"/>
    </font>
    <font>
      <b/>
      <u/>
      <sz val="14"/>
      <color theme="1"/>
      <name val="Calibri"/>
      <family val="2"/>
      <scheme val="minor"/>
    </font>
    <font>
      <b/>
      <i/>
      <u/>
      <sz val="14"/>
      <color theme="1"/>
      <name val="Calibri"/>
      <family val="2"/>
      <scheme val="minor"/>
    </font>
    <font>
      <b/>
      <i/>
      <sz val="13"/>
      <color indexed="8"/>
      <name val="Calibri"/>
      <family val="2"/>
    </font>
    <font>
      <b/>
      <sz val="13"/>
      <color indexed="8"/>
      <name val="Calibri"/>
      <family val="2"/>
    </font>
    <font>
      <b/>
      <sz val="16"/>
      <color indexed="9"/>
      <name val="Calibri"/>
      <family val="2"/>
    </font>
    <font>
      <b/>
      <i/>
      <sz val="14"/>
      <color theme="0"/>
      <name val="Calibri"/>
      <family val="2"/>
      <scheme val="minor"/>
    </font>
    <font>
      <sz val="9"/>
      <color indexed="81"/>
      <name val="Tahoma"/>
      <family val="2"/>
    </font>
    <font>
      <b/>
      <sz val="9"/>
      <color indexed="81"/>
      <name val="Tahoma"/>
      <family val="2"/>
    </font>
    <font>
      <sz val="10"/>
      <name val="Calibri"/>
      <family val="2"/>
      <scheme val="minor"/>
    </font>
  </fonts>
  <fills count="14">
    <fill>
      <patternFill patternType="none"/>
    </fill>
    <fill>
      <patternFill patternType="gray125"/>
    </fill>
    <fill>
      <patternFill patternType="solid">
        <fgColor rgb="FFFF0000"/>
        <bgColor indexed="64"/>
      </patternFill>
    </fill>
    <fill>
      <patternFill patternType="solid">
        <fgColor rgb="FF0000FF"/>
        <bgColor indexed="64"/>
      </patternFill>
    </fill>
    <fill>
      <patternFill patternType="solid">
        <fgColor theme="0"/>
        <bgColor indexed="64"/>
      </patternFill>
    </fill>
    <fill>
      <patternFill patternType="solid">
        <fgColor rgb="FFFF0000"/>
        <bgColor rgb="FF000000"/>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C44"/>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s>
  <borders count="6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64"/>
      </top>
      <bottom style="dotted">
        <color indexed="64"/>
      </bottom>
      <diagonal/>
    </border>
    <border>
      <left/>
      <right/>
      <top/>
      <bottom style="dotted">
        <color indexed="64"/>
      </bottom>
      <diagonal/>
    </border>
    <border>
      <left/>
      <right/>
      <top/>
      <bottom style="dashed">
        <color auto="1"/>
      </bottom>
      <diagonal/>
    </border>
    <border>
      <left/>
      <right/>
      <top style="thin">
        <color theme="1"/>
      </top>
      <bottom style="thin">
        <color auto="1"/>
      </bottom>
      <diagonal/>
    </border>
    <border>
      <left/>
      <right/>
      <top style="thin">
        <color theme="1"/>
      </top>
      <bottom style="thin">
        <color theme="1"/>
      </bottom>
      <diagonal/>
    </border>
    <border>
      <left/>
      <right/>
      <top style="medium">
        <color auto="1"/>
      </top>
      <bottom style="medium">
        <color auto="1"/>
      </bottom>
      <diagonal/>
    </border>
    <border>
      <left/>
      <right/>
      <top style="medium">
        <color auto="1"/>
      </top>
      <bottom style="thin">
        <color auto="1"/>
      </bottom>
      <diagonal/>
    </border>
    <border>
      <left/>
      <right/>
      <top/>
      <bottom style="medium">
        <color auto="1"/>
      </bottom>
      <diagonal/>
    </border>
    <border>
      <left/>
      <right/>
      <top style="dotted">
        <color indexed="64"/>
      </top>
      <bottom style="medium">
        <color auto="1"/>
      </bottom>
      <diagonal/>
    </border>
    <border>
      <left/>
      <right/>
      <top style="thin">
        <color auto="1"/>
      </top>
      <bottom style="medium">
        <color auto="1"/>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top style="thin">
        <color auto="1"/>
      </top>
      <bottom style="thin">
        <color auto="1"/>
      </bottom>
      <diagonal/>
    </border>
    <border>
      <left/>
      <right/>
      <top style="medium">
        <color rgb="FFFF0000"/>
      </top>
      <bottom style="medium">
        <color rgb="FFFF0000"/>
      </bottom>
      <diagonal/>
    </border>
    <border>
      <left/>
      <right/>
      <top style="medium">
        <color rgb="FFFF0000"/>
      </top>
      <bottom style="thin">
        <color indexed="64"/>
      </bottom>
      <diagonal/>
    </border>
    <border>
      <left/>
      <right/>
      <top style="thin">
        <color indexed="64"/>
      </top>
      <bottom style="medium">
        <color rgb="FFFF0000"/>
      </bottom>
      <diagonal/>
    </border>
    <border>
      <left/>
      <right/>
      <top style="medium">
        <color rgb="FFFF0000"/>
      </top>
      <bottom/>
      <diagonal/>
    </border>
    <border>
      <left/>
      <right/>
      <top style="thin">
        <color theme="1"/>
      </top>
      <bottom style="medium">
        <color rgb="FFFF0000"/>
      </bottom>
      <diagonal/>
    </border>
    <border>
      <left/>
      <right/>
      <top/>
      <bottom style="medium">
        <color rgb="FF0000FF"/>
      </bottom>
      <diagonal/>
    </border>
    <border>
      <left/>
      <right/>
      <top style="medium">
        <color rgb="FF0000FF"/>
      </top>
      <bottom style="medium">
        <color rgb="FF0000FF"/>
      </bottom>
      <diagonal/>
    </border>
    <border>
      <left style="medium">
        <color indexed="64"/>
      </left>
      <right style="medium">
        <color indexed="64"/>
      </right>
      <top style="medium">
        <color rgb="FF0000FF"/>
      </top>
      <bottom/>
      <diagonal/>
    </border>
    <border>
      <left/>
      <right/>
      <top style="medium">
        <color rgb="FF0000FF"/>
      </top>
      <bottom/>
      <diagonal/>
    </border>
    <border>
      <left/>
      <right/>
      <top style="medium">
        <color rgb="FF0000FF"/>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rgb="FF0000FF"/>
      </bottom>
      <diagonal/>
    </border>
    <border>
      <left/>
      <right/>
      <top style="thin">
        <color auto="1"/>
      </top>
      <bottom style="medium">
        <color rgb="FF0000FF"/>
      </bottom>
      <diagonal/>
    </border>
    <border>
      <left style="medium">
        <color indexed="64"/>
      </left>
      <right style="medium">
        <color indexed="64"/>
      </right>
      <top style="medium">
        <color rgb="FF0000FF"/>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rgb="FF0000FF"/>
      </bottom>
      <diagonal/>
    </border>
    <border>
      <left/>
      <right/>
      <top style="thin">
        <color theme="1"/>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style="thin">
        <color auto="1"/>
      </left>
      <right/>
      <top style="dotted">
        <color indexed="64"/>
      </top>
      <bottom style="thin">
        <color auto="1"/>
      </bottom>
      <diagonal/>
    </border>
    <border>
      <left style="thin">
        <color auto="1"/>
      </left>
      <right/>
      <top style="thin">
        <color auto="1"/>
      </top>
      <bottom style="dotted">
        <color auto="1"/>
      </bottom>
      <diagonal/>
    </border>
    <border>
      <left/>
      <right style="dotted">
        <color indexed="64"/>
      </right>
      <top style="thin">
        <color auto="1"/>
      </top>
      <bottom style="thin">
        <color auto="1"/>
      </bottom>
      <diagonal/>
    </border>
    <border>
      <left style="dotted">
        <color auto="1"/>
      </left>
      <right/>
      <top style="thin">
        <color auto="1"/>
      </top>
      <bottom style="thin">
        <color auto="1"/>
      </bottom>
      <diagonal/>
    </border>
    <border>
      <left style="dotted">
        <color indexed="64"/>
      </left>
      <right/>
      <top style="medium">
        <color rgb="FFFF0000"/>
      </top>
      <bottom style="thin">
        <color auto="1"/>
      </bottom>
      <diagonal/>
    </border>
    <border>
      <left/>
      <right style="dotted">
        <color indexed="64"/>
      </right>
      <top style="medium">
        <color rgb="FFFF0000"/>
      </top>
      <bottom style="thin">
        <color auto="1"/>
      </bottom>
      <diagonal/>
    </border>
    <border>
      <left style="dotted">
        <color indexed="64"/>
      </left>
      <right/>
      <top style="thin">
        <color auto="1"/>
      </top>
      <bottom style="medium">
        <color rgb="FFFF0000"/>
      </bottom>
      <diagonal/>
    </border>
    <border>
      <left/>
      <right style="dotted">
        <color indexed="64"/>
      </right>
      <top style="thin">
        <color auto="1"/>
      </top>
      <bottom style="medium">
        <color rgb="FFFF0000"/>
      </bottom>
      <diagonal/>
    </border>
    <border>
      <left style="dotted">
        <color indexed="64"/>
      </left>
      <right/>
      <top/>
      <bottom/>
      <diagonal/>
    </border>
    <border>
      <left/>
      <right style="dotted">
        <color indexed="64"/>
      </right>
      <top/>
      <bottom/>
      <diagonal/>
    </border>
    <border>
      <left style="dotted">
        <color indexed="64"/>
      </left>
      <right/>
      <top style="medium">
        <color rgb="FFFF0000"/>
      </top>
      <bottom style="medium">
        <color rgb="FFFF0000"/>
      </bottom>
      <diagonal/>
    </border>
    <border>
      <left/>
      <right style="dotted">
        <color indexed="64"/>
      </right>
      <top style="medium">
        <color rgb="FFFF0000"/>
      </top>
      <bottom style="medium">
        <color rgb="FFFF0000"/>
      </bottom>
      <diagonal/>
    </border>
    <border>
      <left/>
      <right/>
      <top style="thick">
        <color rgb="FFFF0000"/>
      </top>
      <bottom style="thin">
        <color indexed="64"/>
      </bottom>
      <diagonal/>
    </border>
    <border>
      <left/>
      <right/>
      <top style="thin">
        <color indexed="64"/>
      </top>
      <bottom style="thick">
        <color rgb="FFFF0000"/>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theme="1"/>
      </top>
      <bottom/>
      <diagonal/>
    </border>
    <border>
      <left/>
      <right/>
      <top style="medium">
        <color theme="1"/>
      </top>
      <bottom style="thin">
        <color auto="1"/>
      </bottom>
      <diagonal/>
    </border>
  </borders>
  <cellStyleXfs count="14">
    <xf numFmtId="0" fontId="0" fillId="0" borderId="0"/>
    <xf numFmtId="0" fontId="1" fillId="0" borderId="0"/>
    <xf numFmtId="43" fontId="25" fillId="0" borderId="0" applyFont="0" applyFill="0" applyBorder="0" applyAlignment="0" applyProtection="0"/>
    <xf numFmtId="0" fontId="1" fillId="0" borderId="0"/>
    <xf numFmtId="0" fontId="1" fillId="0" borderId="0"/>
    <xf numFmtId="0" fontId="1" fillId="0" borderId="0"/>
    <xf numFmtId="0" fontId="1" fillId="0" borderId="0"/>
    <xf numFmtId="0" fontId="25" fillId="0" borderId="0"/>
    <xf numFmtId="0" fontId="18" fillId="0" borderId="0"/>
    <xf numFmtId="0" fontId="19" fillId="0" borderId="0"/>
    <xf numFmtId="0" fontId="1" fillId="0" borderId="0"/>
    <xf numFmtId="9" fontId="1" fillId="0" borderId="0" applyFont="0" applyFill="0" applyBorder="0" applyAlignment="0" applyProtection="0"/>
    <xf numFmtId="0" fontId="134" fillId="0" borderId="0"/>
    <xf numFmtId="0" fontId="1" fillId="0" borderId="0"/>
  </cellStyleXfs>
  <cellXfs count="1032">
    <xf numFmtId="0" fontId="0" fillId="0" borderId="0" xfId="0"/>
    <xf numFmtId="0" fontId="29" fillId="2" borderId="0" xfId="0" applyFont="1" applyFill="1"/>
    <xf numFmtId="0" fontId="28" fillId="3" borderId="0" xfId="1" applyFont="1" applyFill="1"/>
    <xf numFmtId="17" fontId="30" fillId="0" borderId="0" xfId="0" applyNumberFormat="1" applyFont="1"/>
    <xf numFmtId="17" fontId="31" fillId="0" borderId="0" xfId="0" applyNumberFormat="1" applyFont="1"/>
    <xf numFmtId="0" fontId="31" fillId="0" borderId="0" xfId="0" applyFont="1"/>
    <xf numFmtId="0" fontId="30" fillId="0" borderId="0" xfId="0" applyFont="1"/>
    <xf numFmtId="164" fontId="30" fillId="0" borderId="0" xfId="0" applyNumberFormat="1" applyFont="1"/>
    <xf numFmtId="0" fontId="30" fillId="0" borderId="0" xfId="0" applyFont="1" applyAlignment="1">
      <alignment horizontal="right"/>
    </xf>
    <xf numFmtId="0" fontId="33" fillId="4" borderId="0" xfId="1" applyFont="1" applyFill="1"/>
    <xf numFmtId="0" fontId="34" fillId="4" borderId="0" xfId="0" applyFont="1" applyFill="1"/>
    <xf numFmtId="17" fontId="35" fillId="0" borderId="0" xfId="0" applyNumberFormat="1" applyFont="1" applyAlignment="1">
      <alignment horizontal="center"/>
    </xf>
    <xf numFmtId="0" fontId="36" fillId="0" borderId="0" xfId="0" applyFont="1"/>
    <xf numFmtId="0" fontId="30"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28" fillId="2" borderId="0" xfId="1" applyFont="1" applyFill="1"/>
    <xf numFmtId="17" fontId="31" fillId="0" borderId="0" xfId="0" applyNumberFormat="1" applyFont="1" applyAlignment="1">
      <alignment horizontal="right"/>
    </xf>
    <xf numFmtId="0" fontId="1" fillId="0" borderId="0" xfId="5" applyAlignment="1">
      <alignment vertical="center"/>
    </xf>
    <xf numFmtId="0" fontId="37" fillId="0" borderId="0" xfId="5" applyFont="1" applyAlignment="1">
      <alignment vertical="center"/>
    </xf>
    <xf numFmtId="164" fontId="38" fillId="0" borderId="0" xfId="5" applyNumberFormat="1" applyFont="1" applyAlignment="1">
      <alignment vertical="center"/>
    </xf>
    <xf numFmtId="49" fontId="39" fillId="0" borderId="0" xfId="5" applyNumberFormat="1" applyFont="1" applyAlignment="1">
      <alignment horizontal="right" vertical="center"/>
    </xf>
    <xf numFmtId="0" fontId="40" fillId="0" borderId="0" xfId="5" applyFont="1" applyAlignment="1">
      <alignment vertical="center"/>
    </xf>
    <xf numFmtId="2" fontId="30" fillId="0" borderId="0" xfId="0" applyNumberFormat="1" applyFont="1"/>
    <xf numFmtId="0" fontId="30" fillId="0" borderId="0" xfId="0" applyFont="1" applyAlignment="1">
      <alignment vertical="center"/>
    </xf>
    <xf numFmtId="0" fontId="30" fillId="4" borderId="0" xfId="0" applyFont="1" applyFill="1"/>
    <xf numFmtId="17" fontId="35" fillId="0" borderId="0" xfId="0" applyNumberFormat="1" applyFont="1" applyAlignment="1">
      <alignment horizontal="right"/>
    </xf>
    <xf numFmtId="0" fontId="38" fillId="0" borderId="0" xfId="0" applyFont="1"/>
    <xf numFmtId="164" fontId="32" fillId="0" borderId="0" xfId="0" applyNumberFormat="1" applyFont="1" applyAlignment="1">
      <alignment horizontal="right"/>
    </xf>
    <xf numFmtId="1" fontId="32" fillId="0" borderId="0" xfId="0" applyNumberFormat="1" applyFont="1" applyAlignment="1">
      <alignment horizontal="right"/>
    </xf>
    <xf numFmtId="3" fontId="31" fillId="0" borderId="0" xfId="0" applyNumberFormat="1" applyFont="1"/>
    <xf numFmtId="0" fontId="39" fillId="0" borderId="0" xfId="5" applyFont="1" applyAlignment="1">
      <alignment vertical="center"/>
    </xf>
    <xf numFmtId="0" fontId="40" fillId="0" borderId="0" xfId="0" applyFont="1"/>
    <xf numFmtId="17" fontId="31" fillId="0" borderId="0" xfId="0" applyNumberFormat="1" applyFont="1" applyAlignment="1">
      <alignment horizontal="center"/>
    </xf>
    <xf numFmtId="0" fontId="31" fillId="0" borderId="0" xfId="0" applyFont="1" applyAlignment="1">
      <alignment horizontal="center"/>
    </xf>
    <xf numFmtId="166" fontId="31" fillId="0" borderId="0" xfId="0" applyNumberFormat="1" applyFont="1"/>
    <xf numFmtId="166" fontId="39" fillId="0" borderId="0" xfId="0" applyNumberFormat="1" applyFont="1" applyAlignment="1">
      <alignment horizontal="center"/>
    </xf>
    <xf numFmtId="164" fontId="32" fillId="0" borderId="0" xfId="0" applyNumberFormat="1" applyFont="1"/>
    <xf numFmtId="164" fontId="38" fillId="0" borderId="0" xfId="0" applyNumberFormat="1" applyFont="1"/>
    <xf numFmtId="2" fontId="39" fillId="0" borderId="0" xfId="5" applyNumberFormat="1" applyFont="1" applyAlignment="1">
      <alignment horizontal="right" vertical="center"/>
    </xf>
    <xf numFmtId="164" fontId="31" fillId="0" borderId="0" xfId="0" applyNumberFormat="1" applyFont="1" applyAlignment="1">
      <alignment horizontal="center"/>
    </xf>
    <xf numFmtId="0" fontId="41" fillId="4" borderId="0" xfId="1" applyFont="1" applyFill="1"/>
    <xf numFmtId="0" fontId="42" fillId="0" borderId="0" xfId="0" applyFont="1"/>
    <xf numFmtId="0" fontId="43" fillId="0" borderId="0" xfId="3" applyFont="1" applyAlignment="1">
      <alignment horizontal="left" vertical="center"/>
    </xf>
    <xf numFmtId="0" fontId="39" fillId="0" borderId="0" xfId="1" applyFont="1" applyAlignment="1">
      <alignment vertical="center"/>
    </xf>
    <xf numFmtId="0" fontId="44" fillId="0" borderId="0" xfId="0" applyFont="1"/>
    <xf numFmtId="0" fontId="45" fillId="0" borderId="0" xfId="0" applyFont="1"/>
    <xf numFmtId="49" fontId="31" fillId="0" borderId="0" xfId="0" applyNumberFormat="1" applyFont="1" applyAlignment="1">
      <alignment horizontal="center"/>
    </xf>
    <xf numFmtId="164" fontId="32" fillId="0" borderId="1" xfId="0" applyNumberFormat="1" applyFont="1" applyBorder="1" applyAlignment="1">
      <alignment horizontal="center"/>
    </xf>
    <xf numFmtId="0" fontId="30" fillId="0" borderId="1" xfId="0" applyFont="1" applyBorder="1"/>
    <xf numFmtId="0" fontId="30" fillId="4" borderId="0" xfId="0" applyFont="1" applyFill="1" applyAlignment="1">
      <alignment horizontal="center"/>
    </xf>
    <xf numFmtId="0" fontId="0" fillId="0" borderId="0" xfId="0" applyAlignment="1">
      <alignment vertical="center"/>
    </xf>
    <xf numFmtId="3" fontId="31" fillId="0" borderId="0" xfId="0" applyNumberFormat="1" applyFont="1" applyAlignment="1">
      <alignment horizontal="right"/>
    </xf>
    <xf numFmtId="164" fontId="31" fillId="0" borderId="1" xfId="0" applyNumberFormat="1" applyFont="1" applyBorder="1" applyAlignment="1">
      <alignment horizontal="center"/>
    </xf>
    <xf numFmtId="0" fontId="29" fillId="3" borderId="0" xfId="0" applyFont="1" applyFill="1"/>
    <xf numFmtId="0" fontId="31" fillId="0" borderId="0" xfId="0" applyFont="1" applyAlignment="1">
      <alignment horizontal="right"/>
    </xf>
    <xf numFmtId="0" fontId="31" fillId="0" borderId="1" xfId="0" applyFont="1" applyBorder="1"/>
    <xf numFmtId="0" fontId="30" fillId="0" borderId="1" xfId="5" applyFont="1" applyBorder="1" applyAlignment="1">
      <alignment vertical="center"/>
    </xf>
    <xf numFmtId="164" fontId="32" fillId="0" borderId="1" xfId="5" applyNumberFormat="1" applyFont="1" applyBorder="1" applyAlignment="1">
      <alignment vertical="center"/>
    </xf>
    <xf numFmtId="0" fontId="37" fillId="0" borderId="1" xfId="5" applyFont="1" applyBorder="1" applyAlignment="1">
      <alignment vertical="center"/>
    </xf>
    <xf numFmtId="0" fontId="37" fillId="4" borderId="1" xfId="5" applyFont="1" applyFill="1" applyBorder="1" applyAlignment="1">
      <alignment vertical="top" wrapText="1"/>
    </xf>
    <xf numFmtId="2" fontId="32" fillId="0" borderId="1" xfId="0" applyNumberFormat="1" applyFont="1" applyBorder="1"/>
    <xf numFmtId="164" fontId="32" fillId="0" borderId="1" xfId="0" applyNumberFormat="1" applyFont="1" applyBorder="1"/>
    <xf numFmtId="164" fontId="31" fillId="0" borderId="1" xfId="0" applyNumberFormat="1" applyFont="1" applyBorder="1"/>
    <xf numFmtId="0" fontId="30" fillId="0" borderId="1" xfId="0" applyFont="1" applyBorder="1" applyAlignment="1">
      <alignment vertical="center"/>
    </xf>
    <xf numFmtId="3" fontId="37" fillId="0" borderId="1" xfId="1" applyNumberFormat="1" applyFont="1" applyBorder="1" applyAlignment="1">
      <alignment vertical="center"/>
    </xf>
    <xf numFmtId="3" fontId="30" fillId="0" borderId="1" xfId="1" applyNumberFormat="1" applyFont="1" applyBorder="1" applyAlignment="1">
      <alignment vertical="center"/>
    </xf>
    <xf numFmtId="3" fontId="39" fillId="0" borderId="1" xfId="1" applyNumberFormat="1" applyFont="1" applyBorder="1" applyAlignment="1">
      <alignment vertical="center"/>
    </xf>
    <xf numFmtId="164" fontId="32" fillId="0" borderId="1" xfId="0" applyNumberFormat="1" applyFont="1" applyBorder="1" applyAlignment="1">
      <alignment horizontal="center" vertical="center"/>
    </xf>
    <xf numFmtId="164" fontId="39" fillId="0" borderId="1" xfId="0" applyNumberFormat="1" applyFont="1" applyBorder="1"/>
    <xf numFmtId="164" fontId="39" fillId="0" borderId="1" xfId="0" applyNumberFormat="1" applyFont="1" applyBorder="1" applyAlignment="1">
      <alignment horizontal="center"/>
    </xf>
    <xf numFmtId="49" fontId="32" fillId="0" borderId="0" xfId="0" applyNumberFormat="1" applyFont="1" applyAlignment="1">
      <alignment horizontal="center"/>
    </xf>
    <xf numFmtId="49" fontId="48" fillId="0" borderId="0" xfId="0" applyNumberFormat="1" applyFont="1" applyAlignment="1">
      <alignment horizontal="center"/>
    </xf>
    <xf numFmtId="0" fontId="27" fillId="0" borderId="0" xfId="0" applyFont="1" applyAlignment="1">
      <alignment horizontal="center"/>
    </xf>
    <xf numFmtId="0" fontId="0" fillId="0" borderId="0" xfId="0" applyAlignment="1">
      <alignment horizontal="center"/>
    </xf>
    <xf numFmtId="164" fontId="0" fillId="0" borderId="0" xfId="0" applyNumberFormat="1"/>
    <xf numFmtId="0" fontId="32" fillId="0" borderId="0" xfId="0" applyFont="1" applyAlignment="1">
      <alignment horizontal="center"/>
    </xf>
    <xf numFmtId="49" fontId="32" fillId="0" borderId="0" xfId="5" applyNumberFormat="1" applyFont="1" applyAlignment="1">
      <alignment horizontal="right" vertical="center"/>
    </xf>
    <xf numFmtId="0" fontId="32" fillId="0" borderId="0" xfId="0" applyFont="1" applyAlignment="1">
      <alignment horizontal="center" vertical="center"/>
    </xf>
    <xf numFmtId="164" fontId="39" fillId="0" borderId="0" xfId="0" applyNumberFormat="1" applyFont="1" applyAlignment="1">
      <alignment horizontal="center"/>
    </xf>
    <xf numFmtId="0" fontId="50" fillId="0" borderId="0" xfId="1" applyFont="1" applyAlignment="1">
      <alignment vertical="top"/>
    </xf>
    <xf numFmtId="0" fontId="30" fillId="0" borderId="0" xfId="0" applyFont="1" applyAlignment="1">
      <alignment vertical="top"/>
    </xf>
    <xf numFmtId="0" fontId="37" fillId="0" borderId="1" xfId="0" applyFont="1" applyBorder="1" applyAlignment="1">
      <alignment vertical="center"/>
    </xf>
    <xf numFmtId="164" fontId="31" fillId="0" borderId="1" xfId="0" applyNumberFormat="1" applyFont="1" applyBorder="1" applyAlignment="1">
      <alignment horizontal="center" vertical="center"/>
    </xf>
    <xf numFmtId="0" fontId="51" fillId="0" borderId="0" xfId="1" applyFont="1" applyAlignment="1">
      <alignment vertical="center"/>
    </xf>
    <xf numFmtId="0" fontId="30" fillId="0" borderId="1" xfId="0" applyFont="1" applyBorder="1" applyAlignment="1">
      <alignment horizontal="center"/>
    </xf>
    <xf numFmtId="164" fontId="31" fillId="0" borderId="2" xfId="0" applyNumberFormat="1" applyFont="1" applyBorder="1" applyAlignment="1">
      <alignment horizontal="center"/>
    </xf>
    <xf numFmtId="3" fontId="31" fillId="0" borderId="0" xfId="0" applyNumberFormat="1" applyFont="1" applyAlignment="1">
      <alignment horizontal="center"/>
    </xf>
    <xf numFmtId="0" fontId="30" fillId="0" borderId="3" xfId="0" applyFont="1" applyBorder="1"/>
    <xf numFmtId="0" fontId="52" fillId="0" borderId="0" xfId="0" applyFont="1" applyAlignment="1">
      <alignment horizontal="center" vertical="center"/>
    </xf>
    <xf numFmtId="49" fontId="31" fillId="0" borderId="1" xfId="0" applyNumberFormat="1" applyFont="1" applyBorder="1"/>
    <xf numFmtId="1" fontId="31" fillId="0" borderId="0" xfId="0" quotePrefix="1" applyNumberFormat="1" applyFont="1" applyAlignment="1">
      <alignment horizontal="center"/>
    </xf>
    <xf numFmtId="0" fontId="33" fillId="3" borderId="0" xfId="1" applyFont="1" applyFill="1"/>
    <xf numFmtId="0" fontId="30" fillId="3" borderId="0" xfId="0" applyFont="1" applyFill="1"/>
    <xf numFmtId="0" fontId="53" fillId="3" borderId="0" xfId="1" applyFont="1" applyFill="1"/>
    <xf numFmtId="0" fontId="41" fillId="3" borderId="0" xfId="1" applyFont="1" applyFill="1"/>
    <xf numFmtId="0" fontId="30" fillId="2" borderId="0" xfId="0" applyFont="1" applyFill="1" applyAlignment="1">
      <alignment horizontal="center"/>
    </xf>
    <xf numFmtId="0" fontId="28" fillId="6" borderId="0" xfId="1" applyFont="1" applyFill="1"/>
    <xf numFmtId="0" fontId="34" fillId="6" borderId="0" xfId="0" applyFont="1" applyFill="1"/>
    <xf numFmtId="0" fontId="26" fillId="6" borderId="0" xfId="0" applyFont="1" applyFill="1"/>
    <xf numFmtId="0" fontId="28" fillId="7" borderId="0" xfId="0" applyFont="1" applyFill="1"/>
    <xf numFmtId="0" fontId="54" fillId="7" borderId="0" xfId="0" applyFont="1" applyFill="1"/>
    <xf numFmtId="17" fontId="32" fillId="0" borderId="0" xfId="0" applyNumberFormat="1" applyFont="1" applyAlignment="1">
      <alignment horizontal="center"/>
    </xf>
    <xf numFmtId="0" fontId="35" fillId="0" borderId="0" xfId="0" applyFont="1" applyAlignment="1">
      <alignment vertical="center" wrapText="1"/>
    </xf>
    <xf numFmtId="0" fontId="32" fillId="0" borderId="0" xfId="0" applyFont="1"/>
    <xf numFmtId="0" fontId="48" fillId="0" borderId="0" xfId="0" applyFont="1" applyAlignment="1">
      <alignment horizontal="center"/>
    </xf>
    <xf numFmtId="164" fontId="31" fillId="0" borderId="2" xfId="0" applyNumberFormat="1" applyFont="1" applyBorder="1" applyAlignment="1">
      <alignment horizontal="right"/>
    </xf>
    <xf numFmtId="0" fontId="30" fillId="0" borderId="2" xfId="0" applyFont="1" applyBorder="1" applyAlignment="1">
      <alignment vertical="top"/>
    </xf>
    <xf numFmtId="0" fontId="30" fillId="0" borderId="3" xfId="0" applyFont="1" applyBorder="1" applyAlignment="1">
      <alignment vertical="top"/>
    </xf>
    <xf numFmtId="4" fontId="32" fillId="0" borderId="3" xfId="0" applyNumberFormat="1" applyFont="1" applyBorder="1" applyAlignment="1">
      <alignment horizontal="center"/>
    </xf>
    <xf numFmtId="165" fontId="32" fillId="0" borderId="3" xfId="1" applyNumberFormat="1" applyFont="1" applyBorder="1" applyAlignment="1">
      <alignment horizontal="center" vertical="top"/>
    </xf>
    <xf numFmtId="0" fontId="39" fillId="0" borderId="2" xfId="0" applyFont="1" applyBorder="1" applyAlignment="1">
      <alignment horizontal="center"/>
    </xf>
    <xf numFmtId="0" fontId="39" fillId="0" borderId="2" xfId="1" applyFont="1" applyBorder="1" applyAlignment="1">
      <alignment horizontal="center" vertical="top"/>
    </xf>
    <xf numFmtId="0" fontId="31" fillId="0" borderId="2" xfId="0" applyFont="1" applyBorder="1"/>
    <xf numFmtId="164" fontId="31" fillId="0" borderId="0" xfId="0" applyNumberFormat="1" applyFont="1" applyAlignment="1">
      <alignment horizontal="right"/>
    </xf>
    <xf numFmtId="0" fontId="30" fillId="0" borderId="2" xfId="0" applyFont="1" applyBorder="1"/>
    <xf numFmtId="17" fontId="35" fillId="0" borderId="0" xfId="0" quotePrefix="1" applyNumberFormat="1" applyFont="1" applyAlignment="1">
      <alignment horizontal="center" vertical="center"/>
    </xf>
    <xf numFmtId="0" fontId="30" fillId="0" borderId="0" xfId="0" applyFont="1" applyAlignment="1">
      <alignment horizontal="center" vertical="center"/>
    </xf>
    <xf numFmtId="16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0" fontId="38" fillId="0" borderId="1" xfId="0" applyFont="1" applyBorder="1" applyAlignment="1">
      <alignment horizontal="center"/>
    </xf>
    <xf numFmtId="0" fontId="38" fillId="0" borderId="0" xfId="0" applyFont="1" applyAlignment="1">
      <alignment horizontal="center"/>
    </xf>
    <xf numFmtId="164" fontId="32" fillId="0" borderId="0" xfId="0" applyNumberFormat="1" applyFont="1" applyAlignment="1">
      <alignment horizontal="center"/>
    </xf>
    <xf numFmtId="0" fontId="55" fillId="0" borderId="0" xfId="0" applyFont="1" applyAlignment="1">
      <alignment vertical="center"/>
    </xf>
    <xf numFmtId="164" fontId="56" fillId="0" borderId="0" xfId="0" applyNumberFormat="1" applyFont="1" applyAlignment="1">
      <alignment vertical="center"/>
    </xf>
    <xf numFmtId="0" fontId="30" fillId="0" borderId="4" xfId="0" applyFont="1" applyBorder="1"/>
    <xf numFmtId="164" fontId="31" fillId="0" borderId="5" xfId="0" applyNumberFormat="1" applyFont="1" applyBorder="1" applyAlignment="1">
      <alignment horizontal="center"/>
    </xf>
    <xf numFmtId="165" fontId="32" fillId="0" borderId="0" xfId="0" applyNumberFormat="1" applyFont="1" applyAlignment="1">
      <alignment horizontal="right"/>
    </xf>
    <xf numFmtId="17" fontId="32" fillId="0" borderId="0" xfId="0" applyNumberFormat="1" applyFont="1" applyAlignment="1">
      <alignment horizontal="right" vertical="center"/>
    </xf>
    <xf numFmtId="0" fontId="32" fillId="0" borderId="0" xfId="0" applyFont="1" applyAlignment="1">
      <alignment horizontal="right" vertical="center"/>
    </xf>
    <xf numFmtId="164" fontId="31" fillId="0" borderId="5" xfId="0" applyNumberFormat="1" applyFont="1" applyBorder="1" applyAlignment="1">
      <alignment horizontal="right"/>
    </xf>
    <xf numFmtId="165" fontId="31" fillId="0" borderId="0" xfId="0" applyNumberFormat="1" applyFont="1" applyAlignment="1">
      <alignment horizontal="right"/>
    </xf>
    <xf numFmtId="3" fontId="32" fillId="0" borderId="0" xfId="0" applyNumberFormat="1" applyFont="1" applyAlignment="1">
      <alignment horizontal="right"/>
    </xf>
    <xf numFmtId="3" fontId="57" fillId="0" borderId="0" xfId="0" applyNumberFormat="1" applyFont="1" applyAlignment="1">
      <alignment horizontal="right"/>
    </xf>
    <xf numFmtId="164" fontId="57" fillId="0" borderId="3" xfId="0" applyNumberFormat="1" applyFont="1" applyBorder="1" applyAlignment="1">
      <alignment horizontal="right"/>
    </xf>
    <xf numFmtId="0" fontId="57" fillId="0" borderId="3" xfId="0" applyFont="1" applyBorder="1"/>
    <xf numFmtId="3" fontId="57" fillId="0" borderId="3" xfId="0" applyNumberFormat="1" applyFont="1" applyBorder="1" applyAlignment="1">
      <alignment horizontal="right"/>
    </xf>
    <xf numFmtId="0" fontId="30" fillId="0" borderId="5" xfId="0" applyFont="1" applyBorder="1"/>
    <xf numFmtId="3" fontId="32" fillId="0" borderId="5" xfId="0" applyNumberFormat="1" applyFont="1" applyBorder="1" applyAlignment="1">
      <alignment horizontal="right"/>
    </xf>
    <xf numFmtId="1" fontId="31" fillId="0" borderId="0" xfId="0" quotePrefix="1" applyNumberFormat="1" applyFont="1" applyAlignment="1">
      <alignment horizontal="left"/>
    </xf>
    <xf numFmtId="1" fontId="35" fillId="0" borderId="0" xfId="0" quotePrefix="1" applyNumberFormat="1" applyFont="1" applyAlignment="1">
      <alignment horizontal="left"/>
    </xf>
    <xf numFmtId="1" fontId="35" fillId="0" borderId="0" xfId="0" quotePrefix="1" applyNumberFormat="1" applyFont="1" applyAlignment="1">
      <alignment horizontal="center"/>
    </xf>
    <xf numFmtId="17" fontId="32" fillId="0" borderId="0" xfId="0" applyNumberFormat="1" applyFont="1" applyAlignment="1">
      <alignment horizontal="left"/>
    </xf>
    <xf numFmtId="0" fontId="55" fillId="0" borderId="0" xfId="0" applyFont="1"/>
    <xf numFmtId="0" fontId="58" fillId="0" borderId="0" xfId="0" applyFont="1" applyAlignment="1">
      <alignment vertical="center"/>
    </xf>
    <xf numFmtId="49" fontId="59" fillId="0" borderId="0" xfId="0" applyNumberFormat="1" applyFont="1" applyAlignment="1">
      <alignment horizontal="center"/>
    </xf>
    <xf numFmtId="0" fontId="58" fillId="0" borderId="0" xfId="0" applyFont="1"/>
    <xf numFmtId="17" fontId="59" fillId="0" borderId="0" xfId="0" applyNumberFormat="1" applyFont="1" applyAlignment="1">
      <alignment horizontal="center"/>
    </xf>
    <xf numFmtId="164" fontId="57" fillId="0" borderId="3" xfId="0" applyNumberFormat="1" applyFont="1" applyBorder="1" applyAlignment="1">
      <alignment horizontal="center"/>
    </xf>
    <xf numFmtId="0" fontId="60" fillId="3" borderId="0" xfId="0" applyFont="1" applyFill="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28" fillId="7" borderId="0" xfId="0" applyFont="1" applyFill="1" applyAlignment="1">
      <alignment vertical="center"/>
    </xf>
    <xf numFmtId="0" fontId="35" fillId="7" borderId="0" xfId="0" applyFont="1" applyFill="1" applyAlignment="1">
      <alignment vertical="center"/>
    </xf>
    <xf numFmtId="0" fontId="40" fillId="0" borderId="0" xfId="0" applyFont="1" applyAlignment="1">
      <alignment horizontal="center" vertical="center" wrapText="1"/>
    </xf>
    <xf numFmtId="0" fontId="57" fillId="0" borderId="0" xfId="0" applyFont="1" applyAlignment="1">
      <alignment horizontal="center" vertical="center" wrapText="1"/>
    </xf>
    <xf numFmtId="0" fontId="37" fillId="4" borderId="7" xfId="0" applyFont="1" applyFill="1" applyBorder="1" applyAlignment="1">
      <alignment vertical="center"/>
    </xf>
    <xf numFmtId="164" fontId="32" fillId="4" borderId="7" xfId="0" applyNumberFormat="1" applyFont="1" applyFill="1" applyBorder="1" applyAlignment="1">
      <alignment horizontal="center" vertical="center"/>
    </xf>
    <xf numFmtId="164" fontId="32" fillId="4" borderId="0" xfId="0" applyNumberFormat="1" applyFont="1" applyFill="1" applyAlignment="1">
      <alignment horizontal="center" vertical="center"/>
    </xf>
    <xf numFmtId="0" fontId="37" fillId="4" borderId="8" xfId="0" applyFont="1" applyFill="1" applyBorder="1" applyAlignment="1">
      <alignment vertical="center"/>
    </xf>
    <xf numFmtId="0" fontId="39" fillId="0" borderId="0" xfId="0" applyFont="1" applyAlignment="1">
      <alignment horizontal="center" vertical="center" wrapText="1"/>
    </xf>
    <xf numFmtId="0" fontId="62" fillId="0" borderId="0" xfId="0" applyFont="1"/>
    <xf numFmtId="0" fontId="0" fillId="4" borderId="0" xfId="0" applyFill="1" applyAlignment="1">
      <alignment vertical="center"/>
    </xf>
    <xf numFmtId="3" fontId="68" fillId="4" borderId="0" xfId="0" applyNumberFormat="1" applyFont="1" applyFill="1" applyAlignment="1">
      <alignment horizontal="right" vertical="center"/>
    </xf>
    <xf numFmtId="0" fontId="31" fillId="0" borderId="0" xfId="0" applyFont="1" applyAlignment="1">
      <alignment vertical="center"/>
    </xf>
    <xf numFmtId="0" fontId="30" fillId="4" borderId="0" xfId="0" applyFont="1" applyFill="1" applyAlignment="1">
      <alignment vertical="center"/>
    </xf>
    <xf numFmtId="0" fontId="39" fillId="0" borderId="9" xfId="0" applyFont="1" applyBorder="1" applyAlignment="1">
      <alignment vertical="center"/>
    </xf>
    <xf numFmtId="0" fontId="27" fillId="0" borderId="0" xfId="0" applyFont="1" applyAlignment="1">
      <alignment vertical="center"/>
    </xf>
    <xf numFmtId="165" fontId="69" fillId="4" borderId="0" xfId="0" applyNumberFormat="1" applyFont="1" applyFill="1" applyAlignment="1">
      <alignment vertical="center"/>
    </xf>
    <xf numFmtId="165" fontId="0" fillId="0" borderId="0" xfId="0" applyNumberFormat="1" applyAlignment="1">
      <alignment vertical="center"/>
    </xf>
    <xf numFmtId="165" fontId="0" fillId="4" borderId="0" xfId="0" applyNumberFormat="1" applyFill="1" applyAlignment="1">
      <alignment vertical="center"/>
    </xf>
    <xf numFmtId="0" fontId="30" fillId="0" borderId="6" xfId="0" applyFont="1" applyBorder="1"/>
    <xf numFmtId="0" fontId="30" fillId="0" borderId="10" xfId="0" applyFont="1" applyBorder="1"/>
    <xf numFmtId="165" fontId="32" fillId="8" borderId="6" xfId="0" applyNumberFormat="1" applyFont="1" applyFill="1" applyBorder="1" applyAlignment="1">
      <alignment vertical="center"/>
    </xf>
    <xf numFmtId="165" fontId="32" fillId="8" borderId="10" xfId="0" applyNumberFormat="1" applyFont="1" applyFill="1" applyBorder="1" applyAlignment="1">
      <alignment vertical="center"/>
    </xf>
    <xf numFmtId="0" fontId="72" fillId="4" borderId="0" xfId="0" applyFont="1" applyFill="1" applyAlignment="1">
      <alignment horizontal="right" vertical="center"/>
    </xf>
    <xf numFmtId="0" fontId="72" fillId="8" borderId="0" xfId="0" applyFont="1" applyFill="1" applyAlignment="1">
      <alignment horizontal="right" vertical="center"/>
    </xf>
    <xf numFmtId="165" fontId="32" fillId="4" borderId="10" xfId="0" applyNumberFormat="1" applyFont="1" applyFill="1" applyBorder="1" applyAlignment="1">
      <alignment vertical="center"/>
    </xf>
    <xf numFmtId="165" fontId="32" fillId="4" borderId="6" xfId="0" applyNumberFormat="1" applyFont="1" applyFill="1" applyBorder="1" applyAlignment="1">
      <alignment vertical="center"/>
    </xf>
    <xf numFmtId="164" fontId="30" fillId="0" borderId="0" xfId="0" applyNumberFormat="1" applyFont="1" applyAlignment="1">
      <alignment vertical="center"/>
    </xf>
    <xf numFmtId="0" fontId="32" fillId="0" borderId="0" xfId="0" applyFont="1" applyAlignment="1">
      <alignment horizontal="center" vertical="center" wrapText="1"/>
    </xf>
    <xf numFmtId="0" fontId="73" fillId="4" borderId="0" xfId="0" applyFont="1" applyFill="1" applyAlignment="1">
      <alignment vertical="center"/>
    </xf>
    <xf numFmtId="0" fontId="71" fillId="4" borderId="0" xfId="0" applyFont="1" applyFill="1" applyAlignment="1">
      <alignment horizontal="right" vertical="center"/>
    </xf>
    <xf numFmtId="0" fontId="31" fillId="0" borderId="0" xfId="0" applyFont="1" applyAlignment="1">
      <alignment horizontal="center" vertical="center"/>
    </xf>
    <xf numFmtId="0" fontId="28" fillId="3" borderId="0" xfId="1" applyFont="1" applyFill="1" applyAlignment="1">
      <alignment vertical="center"/>
    </xf>
    <xf numFmtId="0" fontId="75" fillId="3" borderId="0" xfId="1" applyFont="1" applyFill="1" applyAlignment="1">
      <alignment vertical="center"/>
    </xf>
    <xf numFmtId="0" fontId="30" fillId="3" borderId="0" xfId="0" applyFont="1" applyFill="1" applyAlignment="1">
      <alignment vertical="center"/>
    </xf>
    <xf numFmtId="0" fontId="75" fillId="3" borderId="0" xfId="1" applyFont="1" applyFill="1"/>
    <xf numFmtId="3" fontId="39" fillId="0" borderId="11" xfId="0" applyNumberFormat="1" applyFont="1" applyBorder="1" applyAlignment="1">
      <alignment horizontal="center" vertical="center"/>
    </xf>
    <xf numFmtId="0" fontId="31" fillId="0" borderId="3" xfId="0" applyFont="1" applyBorder="1" applyAlignment="1">
      <alignment horizontal="center" vertical="center"/>
    </xf>
    <xf numFmtId="0" fontId="31" fillId="4" borderId="0" xfId="0" applyFont="1" applyFill="1" applyAlignment="1">
      <alignment horizontal="center" vertical="center"/>
    </xf>
    <xf numFmtId="0" fontId="77" fillId="9" borderId="0" xfId="0" applyFont="1" applyFill="1" applyAlignment="1">
      <alignment vertical="center"/>
    </xf>
    <xf numFmtId="0" fontId="77" fillId="6" borderId="0" xfId="0" applyFont="1" applyFill="1" applyAlignment="1">
      <alignment vertical="center"/>
    </xf>
    <xf numFmtId="0" fontId="30" fillId="6" borderId="0" xfId="0" applyFont="1" applyFill="1" applyAlignment="1">
      <alignment vertical="center"/>
    </xf>
    <xf numFmtId="0" fontId="39" fillId="9" borderId="0" xfId="0" applyFont="1" applyFill="1" applyAlignment="1">
      <alignment vertical="center"/>
    </xf>
    <xf numFmtId="0" fontId="31" fillId="4" borderId="3" xfId="0" applyFont="1" applyFill="1" applyBorder="1" applyAlignment="1">
      <alignment horizontal="center" vertical="center"/>
    </xf>
    <xf numFmtId="165" fontId="30" fillId="0" borderId="0" xfId="0" applyNumberFormat="1" applyFont="1" applyAlignment="1">
      <alignment vertical="center"/>
    </xf>
    <xf numFmtId="0" fontId="76" fillId="0" borderId="0" xfId="0" applyFont="1" applyAlignment="1">
      <alignment vertical="center"/>
    </xf>
    <xf numFmtId="0" fontId="78" fillId="6" borderId="0" xfId="1" applyFont="1" applyFill="1" applyAlignment="1">
      <alignment vertical="center"/>
    </xf>
    <xf numFmtId="0" fontId="79" fillId="6" borderId="0" xfId="1" applyFont="1" applyFill="1" applyAlignment="1">
      <alignment vertical="center"/>
    </xf>
    <xf numFmtId="0" fontId="80" fillId="6" borderId="0" xfId="1" applyFont="1" applyFill="1" applyAlignment="1">
      <alignment vertical="center"/>
    </xf>
    <xf numFmtId="0" fontId="81" fillId="6" borderId="0" xfId="1" applyFont="1" applyFill="1"/>
    <xf numFmtId="0" fontId="81" fillId="9" borderId="0" xfId="1" applyFont="1" applyFill="1" applyAlignment="1">
      <alignment vertical="center"/>
    </xf>
    <xf numFmtId="0" fontId="39" fillId="6" borderId="0" xfId="0" applyFont="1" applyFill="1" applyAlignment="1">
      <alignment vertical="center"/>
    </xf>
    <xf numFmtId="0" fontId="81" fillId="6" borderId="0" xfId="0" applyFont="1" applyFill="1"/>
    <xf numFmtId="0" fontId="32" fillId="0" borderId="11" xfId="0" applyFont="1" applyBorder="1" applyAlignment="1">
      <alignment horizontal="center" vertical="center"/>
    </xf>
    <xf numFmtId="0" fontId="82" fillId="0" borderId="6" xfId="0" applyFont="1" applyBorder="1" applyAlignment="1">
      <alignment horizontal="center" vertical="center"/>
    </xf>
    <xf numFmtId="0" fontId="68" fillId="9" borderId="0" xfId="0" applyFont="1" applyFill="1" applyAlignment="1">
      <alignment vertical="center"/>
    </xf>
    <xf numFmtId="0" fontId="62" fillId="0" borderId="0" xfId="0" applyFont="1" applyAlignment="1">
      <alignment vertical="center"/>
    </xf>
    <xf numFmtId="0" fontId="83" fillId="6" borderId="0" xfId="0" applyFont="1" applyFill="1" applyAlignment="1">
      <alignment vertical="center"/>
    </xf>
    <xf numFmtId="0" fontId="37" fillId="6" borderId="0" xfId="0" applyFont="1" applyFill="1" applyAlignment="1">
      <alignment vertical="center"/>
    </xf>
    <xf numFmtId="165" fontId="57" fillId="4" borderId="0" xfId="0" applyNumberFormat="1" applyFont="1" applyFill="1" applyAlignment="1">
      <alignment horizontal="center" vertical="center"/>
    </xf>
    <xf numFmtId="0" fontId="74" fillId="0" borderId="0" xfId="0" applyFont="1" applyAlignment="1">
      <alignment vertical="center"/>
    </xf>
    <xf numFmtId="0" fontId="54" fillId="0" borderId="0" xfId="0" applyFont="1" applyAlignment="1">
      <alignment horizontal="center" vertical="center"/>
    </xf>
    <xf numFmtId="0" fontId="61" fillId="0" borderId="0" xfId="0" applyFont="1" applyAlignment="1">
      <alignment horizontal="center" vertical="center"/>
    </xf>
    <xf numFmtId="0" fontId="82" fillId="0" borderId="0" xfId="0" applyFont="1" applyAlignment="1">
      <alignment horizontal="center" vertical="center"/>
    </xf>
    <xf numFmtId="0" fontId="85" fillId="3" borderId="0" xfId="1" applyFont="1" applyFill="1" applyAlignment="1">
      <alignment vertical="center"/>
    </xf>
    <xf numFmtId="0" fontId="39" fillId="0" borderId="0" xfId="0" applyFont="1" applyAlignment="1">
      <alignment horizontal="center" vertical="center"/>
    </xf>
    <xf numFmtId="1" fontId="30" fillId="0" borderId="0" xfId="0" applyNumberFormat="1" applyFont="1" applyAlignment="1">
      <alignment vertical="center"/>
    </xf>
    <xf numFmtId="1" fontId="40" fillId="0" borderId="0" xfId="0" applyNumberFormat="1" applyFont="1" applyAlignment="1">
      <alignment horizontal="center" vertical="center"/>
    </xf>
    <xf numFmtId="3" fontId="30" fillId="0" borderId="0" xfId="0" applyNumberFormat="1" applyFont="1" applyAlignment="1">
      <alignment horizontal="center" vertical="center"/>
    </xf>
    <xf numFmtId="3" fontId="30" fillId="0" borderId="0" xfId="0" applyNumberFormat="1" applyFont="1" applyAlignment="1">
      <alignment vertical="center"/>
    </xf>
    <xf numFmtId="0" fontId="86" fillId="0" borderId="0" xfId="0" applyFont="1" applyAlignment="1">
      <alignment vertical="center"/>
    </xf>
    <xf numFmtId="0" fontId="44" fillId="0" borderId="0" xfId="0" applyFont="1" applyAlignment="1">
      <alignment vertical="center"/>
    </xf>
    <xf numFmtId="165" fontId="61" fillId="4" borderId="13" xfId="0" applyNumberFormat="1" applyFont="1" applyFill="1" applyBorder="1" applyAlignment="1">
      <alignment horizontal="center" vertical="center"/>
    </xf>
    <xf numFmtId="0" fontId="68" fillId="4" borderId="0" xfId="0" applyFont="1" applyFill="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1" fillId="0" borderId="1" xfId="0" applyFont="1" applyBorder="1" applyAlignment="1">
      <alignment horizontal="left" vertical="center"/>
    </xf>
    <xf numFmtId="0" fontId="30" fillId="0" borderId="0" xfId="0" applyFont="1" applyAlignment="1">
      <alignment horizontal="left" vertical="center"/>
    </xf>
    <xf numFmtId="0" fontId="31" fillId="0" borderId="9" xfId="0" applyFont="1" applyBorder="1"/>
    <xf numFmtId="164" fontId="32" fillId="0" borderId="9" xfId="0" applyNumberFormat="1" applyFont="1" applyBorder="1" applyAlignment="1">
      <alignment horizontal="right"/>
    </xf>
    <xf numFmtId="164" fontId="32" fillId="0" borderId="9" xfId="0" applyNumberFormat="1" applyFont="1" applyBorder="1"/>
    <xf numFmtId="165" fontId="46" fillId="0" borderId="9" xfId="0" applyNumberFormat="1" applyFont="1" applyBorder="1" applyAlignment="1">
      <alignment vertical="center"/>
    </xf>
    <xf numFmtId="0" fontId="37" fillId="0" borderId="9" xfId="1" applyFont="1" applyBorder="1" applyAlignment="1">
      <alignment vertical="center"/>
    </xf>
    <xf numFmtId="164" fontId="32" fillId="0" borderId="9" xfId="3" applyNumberFormat="1" applyFont="1" applyBorder="1" applyAlignment="1">
      <alignment vertical="center"/>
    </xf>
    <xf numFmtId="0" fontId="39" fillId="0" borderId="9" xfId="0" applyFont="1" applyBorder="1" applyAlignment="1">
      <alignment horizontal="left" vertical="center"/>
    </xf>
    <xf numFmtId="165" fontId="32" fillId="0" borderId="10" xfId="0" applyNumberFormat="1" applyFont="1" applyBorder="1" applyAlignment="1">
      <alignment horizontal="right" vertical="center"/>
    </xf>
    <xf numFmtId="165" fontId="32" fillId="0" borderId="10" xfId="0" applyNumberFormat="1" applyFont="1" applyBorder="1" applyAlignment="1">
      <alignment horizontal="right"/>
    </xf>
    <xf numFmtId="0" fontId="31" fillId="0" borderId="3" xfId="0" applyFont="1" applyBorder="1"/>
    <xf numFmtId="165" fontId="31" fillId="0" borderId="3" xfId="0" applyNumberFormat="1" applyFont="1" applyBorder="1" applyAlignment="1">
      <alignment horizontal="right"/>
    </xf>
    <xf numFmtId="0" fontId="0" fillId="0" borderId="3" xfId="0" applyBorder="1"/>
    <xf numFmtId="165" fontId="32" fillId="0" borderId="5" xfId="0" applyNumberFormat="1" applyFont="1" applyBorder="1" applyAlignment="1">
      <alignment horizontal="right" vertical="center"/>
    </xf>
    <xf numFmtId="0" fontId="0" fillId="0" borderId="5" xfId="0" applyBorder="1"/>
    <xf numFmtId="165" fontId="32" fillId="0" borderId="5" xfId="0" applyNumberFormat="1" applyFont="1" applyBorder="1" applyAlignment="1">
      <alignment horizontal="right"/>
    </xf>
    <xf numFmtId="0" fontId="30" fillId="0" borderId="11" xfId="0" applyFont="1" applyBorder="1"/>
    <xf numFmtId="0" fontId="31" fillId="0" borderId="10" xfId="0" applyFont="1" applyBorder="1"/>
    <xf numFmtId="164" fontId="31" fillId="0" borderId="10" xfId="0" applyNumberFormat="1" applyFont="1" applyBorder="1" applyAlignment="1">
      <alignment horizontal="center"/>
    </xf>
    <xf numFmtId="164" fontId="31" fillId="0" borderId="6" xfId="0" applyNumberFormat="1" applyFont="1" applyBorder="1" applyAlignment="1">
      <alignment horizontal="center"/>
    </xf>
    <xf numFmtId="164" fontId="32" fillId="0" borderId="11" xfId="0" applyNumberFormat="1" applyFont="1" applyBorder="1" applyAlignment="1">
      <alignment horizontal="center"/>
    </xf>
    <xf numFmtId="0" fontId="31" fillId="6" borderId="0" xfId="0" applyFont="1" applyFill="1"/>
    <xf numFmtId="0" fontId="39" fillId="6" borderId="0" xfId="0" applyFont="1" applyFill="1"/>
    <xf numFmtId="0" fontId="30" fillId="6" borderId="0" xfId="0" applyFont="1" applyFill="1"/>
    <xf numFmtId="0" fontId="61" fillId="0" borderId="0" xfId="0" applyFont="1"/>
    <xf numFmtId="164" fontId="61" fillId="0" borderId="0" xfId="0" applyNumberFormat="1" applyFont="1" applyAlignment="1">
      <alignment horizontal="center"/>
    </xf>
    <xf numFmtId="0" fontId="61" fillId="0" borderId="11" xfId="0" applyFont="1" applyBorder="1"/>
    <xf numFmtId="164" fontId="61" fillId="0" borderId="11" xfId="0" applyNumberFormat="1" applyFont="1" applyBorder="1" applyAlignment="1">
      <alignment horizontal="center"/>
    </xf>
    <xf numFmtId="3" fontId="61" fillId="0" borderId="0" xfId="0" applyNumberFormat="1" applyFont="1" applyAlignment="1">
      <alignment horizontal="center"/>
    </xf>
    <xf numFmtId="0" fontId="35" fillId="6" borderId="0" xfId="0" applyFont="1" applyFill="1"/>
    <xf numFmtId="0" fontId="72" fillId="6" borderId="0" xfId="0" applyFont="1" applyFill="1" applyAlignment="1">
      <alignment vertical="center"/>
    </xf>
    <xf numFmtId="49" fontId="39" fillId="0" borderId="10" xfId="0" applyNumberFormat="1" applyFont="1" applyBorder="1"/>
    <xf numFmtId="0" fontId="0" fillId="10" borderId="3" xfId="0" applyFill="1" applyBorder="1"/>
    <xf numFmtId="164" fontId="31" fillId="0" borderId="3" xfId="0" applyNumberFormat="1" applyFont="1" applyBorder="1" applyAlignment="1">
      <alignment horizontal="center"/>
    </xf>
    <xf numFmtId="0" fontId="0" fillId="10" borderId="5" xfId="0" applyFill="1" applyBorder="1"/>
    <xf numFmtId="0" fontId="31" fillId="0" borderId="5" xfId="0" applyFont="1" applyBorder="1"/>
    <xf numFmtId="164" fontId="48" fillId="0" borderId="5" xfId="0" applyNumberFormat="1" applyFont="1" applyBorder="1" applyAlignment="1">
      <alignment horizontal="center"/>
    </xf>
    <xf numFmtId="164" fontId="48" fillId="0" borderId="3" xfId="0" applyNumberFormat="1" applyFont="1" applyBorder="1" applyAlignment="1">
      <alignment horizontal="center"/>
    </xf>
    <xf numFmtId="17" fontId="31" fillId="0" borderId="11" xfId="0" applyNumberFormat="1" applyFont="1" applyBorder="1" applyAlignment="1">
      <alignment horizontal="center"/>
    </xf>
    <xf numFmtId="17" fontId="35" fillId="0" borderId="6" xfId="0" applyNumberFormat="1" applyFont="1" applyBorder="1" applyAlignment="1">
      <alignment horizontal="center"/>
    </xf>
    <xf numFmtId="17" fontId="31" fillId="0" borderId="11" xfId="0" applyNumberFormat="1" applyFont="1" applyBorder="1" applyAlignment="1">
      <alignment horizontal="right"/>
    </xf>
    <xf numFmtId="17" fontId="35" fillId="0" borderId="6" xfId="0" applyNumberFormat="1" applyFont="1" applyBorder="1" applyAlignment="1">
      <alignment horizontal="right"/>
    </xf>
    <xf numFmtId="164" fontId="32" fillId="0" borderId="10" xfId="0" applyNumberFormat="1" applyFont="1" applyBorder="1"/>
    <xf numFmtId="164" fontId="32" fillId="0" borderId="10" xfId="0" applyNumberFormat="1" applyFont="1" applyBorder="1" applyAlignment="1">
      <alignment horizontal="center"/>
    </xf>
    <xf numFmtId="164" fontId="39" fillId="0" borderId="3" xfId="0" applyNumberFormat="1" applyFont="1" applyBorder="1" applyAlignment="1">
      <alignment horizontal="center"/>
    </xf>
    <xf numFmtId="164" fontId="32" fillId="0" borderId="5" xfId="0" applyNumberFormat="1" applyFont="1" applyBorder="1" applyAlignment="1">
      <alignment horizontal="center"/>
    </xf>
    <xf numFmtId="164" fontId="31" fillId="0" borderId="3" xfId="0" applyNumberFormat="1" applyFont="1" applyBorder="1"/>
    <xf numFmtId="164" fontId="32" fillId="0" borderId="5" xfId="0" applyNumberFormat="1" applyFont="1" applyBorder="1"/>
    <xf numFmtId="3" fontId="74" fillId="0" borderId="0" xfId="0" applyNumberFormat="1" applyFont="1" applyAlignment="1">
      <alignment horizontal="center" vertical="center" wrapText="1"/>
    </xf>
    <xf numFmtId="17" fontId="31" fillId="0" borderId="6" xfId="0" applyNumberFormat="1" applyFont="1" applyBorder="1" applyAlignment="1">
      <alignment horizontal="right"/>
    </xf>
    <xf numFmtId="0" fontId="47" fillId="0" borderId="0" xfId="0" applyFont="1" applyAlignment="1">
      <alignment horizontal="center" vertical="center" wrapText="1"/>
    </xf>
    <xf numFmtId="17" fontId="27" fillId="0" borderId="0" xfId="0" quotePrefix="1" applyNumberFormat="1" applyFont="1" applyAlignment="1">
      <alignment horizontal="center" vertical="center" wrapText="1"/>
    </xf>
    <xf numFmtId="3" fontId="40" fillId="0" borderId="0" xfId="0" applyNumberFormat="1" applyFont="1"/>
    <xf numFmtId="3" fontId="0" fillId="0" borderId="0" xfId="0" applyNumberFormat="1"/>
    <xf numFmtId="0" fontId="90" fillId="4" borderId="0" xfId="0" applyFont="1" applyFill="1" applyAlignment="1">
      <alignment horizontal="left" vertical="center"/>
    </xf>
    <xf numFmtId="0" fontId="0" fillId="2" borderId="0" xfId="0" applyFill="1"/>
    <xf numFmtId="0" fontId="93" fillId="6" borderId="0" xfId="1" applyFont="1" applyFill="1" applyAlignment="1">
      <alignment vertical="center"/>
    </xf>
    <xf numFmtId="0" fontId="91" fillId="7" borderId="0" xfId="0" applyFont="1" applyFill="1" applyAlignment="1">
      <alignment vertical="center"/>
    </xf>
    <xf numFmtId="0" fontId="96" fillId="3" borderId="0" xfId="1" applyFont="1" applyFill="1" applyAlignment="1">
      <alignment vertical="center"/>
    </xf>
    <xf numFmtId="0" fontId="99" fillId="3" borderId="0" xfId="1" applyFont="1" applyFill="1" applyAlignment="1">
      <alignment vertical="center"/>
    </xf>
    <xf numFmtId="0" fontId="95" fillId="2" borderId="0" xfId="1" applyFont="1" applyFill="1" applyAlignment="1">
      <alignment vertical="center" wrapText="1"/>
    </xf>
    <xf numFmtId="0" fontId="98" fillId="5" borderId="0" xfId="1" applyFont="1" applyFill="1" applyAlignment="1">
      <alignment vertical="center"/>
    </xf>
    <xf numFmtId="0" fontId="96" fillId="7" borderId="0" xfId="0" applyFont="1" applyFill="1" applyAlignment="1">
      <alignment vertical="center"/>
    </xf>
    <xf numFmtId="0" fontId="28" fillId="2" borderId="0" xfId="1" applyFont="1" applyFill="1" applyAlignment="1">
      <alignment horizontal="left"/>
    </xf>
    <xf numFmtId="0" fontId="31" fillId="0" borderId="0" xfId="0" applyFont="1" applyAlignment="1">
      <alignment horizontal="left"/>
    </xf>
    <xf numFmtId="17" fontId="74" fillId="0" borderId="0" xfId="0" applyNumberFormat="1" applyFont="1" applyAlignment="1">
      <alignment horizontal="center"/>
    </xf>
    <xf numFmtId="164" fontId="32" fillId="0" borderId="9" xfId="0" applyNumberFormat="1" applyFont="1" applyBorder="1" applyAlignment="1">
      <alignment horizontal="center" vertical="center"/>
    </xf>
    <xf numFmtId="0" fontId="31" fillId="0" borderId="9" xfId="0" applyFont="1" applyBorder="1" applyAlignment="1">
      <alignment horizontal="left"/>
    </xf>
    <xf numFmtId="4" fontId="32" fillId="0" borderId="9" xfId="0" applyNumberFormat="1" applyFont="1" applyBorder="1" applyAlignment="1">
      <alignment horizontal="center"/>
    </xf>
    <xf numFmtId="0" fontId="28" fillId="2" borderId="0" xfId="1" applyFont="1" applyFill="1" applyAlignment="1">
      <alignment vertical="center"/>
    </xf>
    <xf numFmtId="0" fontId="29" fillId="2" borderId="0" xfId="0" applyFont="1" applyFill="1" applyAlignment="1">
      <alignment vertical="center"/>
    </xf>
    <xf numFmtId="0" fontId="31" fillId="0" borderId="1" xfId="0" applyFont="1" applyBorder="1" applyAlignment="1">
      <alignment vertical="center"/>
    </xf>
    <xf numFmtId="164" fontId="31" fillId="0" borderId="9" xfId="0" applyNumberFormat="1" applyFont="1" applyBorder="1" applyAlignment="1">
      <alignment horizontal="center" vertical="center"/>
    </xf>
    <xf numFmtId="0" fontId="32" fillId="0" borderId="0" xfId="0" applyFont="1" applyAlignment="1">
      <alignment horizontal="left" vertical="center"/>
    </xf>
    <xf numFmtId="3" fontId="32" fillId="0" borderId="9" xfId="0" applyNumberFormat="1" applyFont="1" applyBorder="1" applyAlignment="1">
      <alignment horizontal="right" vertical="center"/>
    </xf>
    <xf numFmtId="3" fontId="30" fillId="0" borderId="0" xfId="0" applyNumberFormat="1" applyFont="1" applyAlignment="1">
      <alignment horizontal="right" vertical="center"/>
    </xf>
    <xf numFmtId="0" fontId="31" fillId="0" borderId="0" xfId="0" applyFont="1" applyAlignment="1">
      <alignment horizontal="right" vertical="center"/>
    </xf>
    <xf numFmtId="3" fontId="32" fillId="0" borderId="0" xfId="0" applyNumberFormat="1" applyFont="1" applyAlignment="1">
      <alignment horizontal="right" vertical="center"/>
    </xf>
    <xf numFmtId="4" fontId="32" fillId="0" borderId="0" xfId="0" applyNumberFormat="1" applyFont="1" applyAlignment="1">
      <alignment horizontal="center"/>
    </xf>
    <xf numFmtId="0" fontId="30" fillId="0" borderId="9" xfId="0" applyFont="1" applyBorder="1"/>
    <xf numFmtId="164" fontId="32" fillId="0" borderId="9" xfId="0" applyNumberFormat="1" applyFont="1" applyBorder="1" applyAlignment="1">
      <alignment horizontal="center"/>
    </xf>
    <xf numFmtId="0" fontId="31" fillId="0" borderId="0" xfId="0" applyFont="1" applyAlignment="1">
      <alignment horizontal="center" vertical="top" wrapText="1"/>
    </xf>
    <xf numFmtId="0" fontId="30" fillId="0" borderId="0" xfId="0" applyFont="1" applyAlignment="1">
      <alignment horizontal="center" vertical="top"/>
    </xf>
    <xf numFmtId="3" fontId="32" fillId="0" borderId="11" xfId="0" applyNumberFormat="1" applyFont="1" applyBorder="1" applyAlignment="1">
      <alignment horizontal="center" vertical="center"/>
    </xf>
    <xf numFmtId="3" fontId="50" fillId="0" borderId="11" xfId="0" applyNumberFormat="1" applyFont="1" applyBorder="1" applyAlignment="1">
      <alignment horizontal="center" vertical="center"/>
    </xf>
    <xf numFmtId="0" fontId="36" fillId="0" borderId="0" xfId="0" applyFont="1" applyAlignment="1">
      <alignment vertical="center"/>
    </xf>
    <xf numFmtId="164" fontId="32" fillId="0" borderId="3" xfId="0" applyNumberFormat="1" applyFont="1" applyBorder="1" applyAlignment="1">
      <alignment horizontal="center"/>
    </xf>
    <xf numFmtId="17"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27" fillId="0" borderId="0" xfId="0" applyNumberFormat="1" applyFont="1" applyAlignment="1">
      <alignment horizontal="center" vertical="center"/>
    </xf>
    <xf numFmtId="3" fontId="39" fillId="0" borderId="9" xfId="0" applyNumberFormat="1" applyFont="1" applyBorder="1" applyAlignment="1">
      <alignment horizontal="right" vertical="center"/>
    </xf>
    <xf numFmtId="164" fontId="30" fillId="0" borderId="0" xfId="0" applyNumberFormat="1" applyFont="1" applyAlignment="1">
      <alignment horizontal="center"/>
    </xf>
    <xf numFmtId="0" fontId="30" fillId="0" borderId="0" xfId="0" applyFont="1" applyAlignment="1">
      <alignment horizontal="left"/>
    </xf>
    <xf numFmtId="166" fontId="31" fillId="0" borderId="0" xfId="0" applyNumberFormat="1" applyFont="1" applyAlignment="1">
      <alignment horizontal="center" vertical="center"/>
    </xf>
    <xf numFmtId="0" fontId="68" fillId="0" borderId="0" xfId="0" applyFont="1"/>
    <xf numFmtId="17" fontId="31" fillId="8" borderId="9" xfId="0" applyNumberFormat="1" applyFont="1" applyFill="1" applyBorder="1" applyAlignment="1">
      <alignment horizontal="left" vertical="center"/>
    </xf>
    <xf numFmtId="0" fontId="30" fillId="2" borderId="0" xfId="0" applyFont="1" applyFill="1"/>
    <xf numFmtId="164" fontId="32" fillId="4" borderId="15" xfId="0" applyNumberFormat="1" applyFont="1" applyFill="1" applyBorder="1" applyAlignment="1">
      <alignment horizontal="center"/>
    </xf>
    <xf numFmtId="2" fontId="30" fillId="0" borderId="0" xfId="0" applyNumberFormat="1" applyFont="1" applyAlignment="1">
      <alignment horizontal="center"/>
    </xf>
    <xf numFmtId="165" fontId="30" fillId="0" borderId="0" xfId="0" applyNumberFormat="1" applyFont="1" applyAlignment="1">
      <alignment horizontal="center"/>
    </xf>
    <xf numFmtId="167" fontId="30" fillId="0" borderId="0" xfId="0" applyNumberFormat="1" applyFont="1" applyAlignment="1">
      <alignment horizontal="center"/>
    </xf>
    <xf numFmtId="165" fontId="32" fillId="4" borderId="1" xfId="0" applyNumberFormat="1" applyFont="1" applyFill="1" applyBorder="1" applyAlignment="1">
      <alignment horizontal="center" vertical="center"/>
    </xf>
    <xf numFmtId="0" fontId="39" fillId="0" borderId="0" xfId="0" applyFont="1" applyAlignment="1">
      <alignment horizontal="left" vertical="center"/>
    </xf>
    <xf numFmtId="165" fontId="39" fillId="4" borderId="0" xfId="0" applyNumberFormat="1" applyFont="1" applyFill="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0" fontId="39" fillId="0" borderId="5" xfId="0" applyFont="1" applyBorder="1" applyAlignment="1">
      <alignment horizontal="left" vertical="center"/>
    </xf>
    <xf numFmtId="165" fontId="50" fillId="4" borderId="5" xfId="0" applyNumberFormat="1" applyFont="1" applyFill="1" applyBorder="1" applyAlignment="1">
      <alignment horizontal="center" vertical="center"/>
    </xf>
    <xf numFmtId="4" fontId="32" fillId="0" borderId="9" xfId="0" applyNumberFormat="1" applyFont="1" applyBorder="1" applyAlignment="1">
      <alignment horizontal="center" vertical="center"/>
    </xf>
    <xf numFmtId="0" fontId="37" fillId="0" borderId="12" xfId="0" applyFont="1" applyBorder="1" applyAlignment="1">
      <alignment vertical="center"/>
    </xf>
    <xf numFmtId="164" fontId="32" fillId="4" borderId="1" xfId="0" applyNumberFormat="1" applyFont="1" applyFill="1" applyBorder="1" applyAlignment="1">
      <alignment horizontal="center" vertical="center"/>
    </xf>
    <xf numFmtId="164" fontId="32" fillId="0" borderId="1" xfId="0" applyNumberFormat="1" applyFont="1" applyBorder="1" applyAlignment="1">
      <alignment vertical="center"/>
    </xf>
    <xf numFmtId="2" fontId="32" fillId="4" borderId="1" xfId="0" applyNumberFormat="1" applyFont="1" applyFill="1" applyBorder="1" applyAlignment="1">
      <alignment horizontal="center" vertical="center"/>
    </xf>
    <xf numFmtId="0" fontId="39" fillId="0" borderId="5" xfId="0" applyFont="1" applyBorder="1" applyAlignment="1">
      <alignment horizontal="center" vertical="center"/>
    </xf>
    <xf numFmtId="17" fontId="31" fillId="4" borderId="9" xfId="0" applyNumberFormat="1" applyFont="1" applyFill="1" applyBorder="1" applyAlignment="1">
      <alignment horizontal="left" vertical="center"/>
    </xf>
    <xf numFmtId="0" fontId="49" fillId="2" borderId="0" xfId="0" applyFont="1" applyFill="1" applyAlignment="1">
      <alignment horizontal="center"/>
    </xf>
    <xf numFmtId="0" fontId="26" fillId="2" borderId="0" xfId="0" applyFont="1" applyFill="1"/>
    <xf numFmtId="166" fontId="31" fillId="4" borderId="14" xfId="0" applyNumberFormat="1" applyFont="1" applyFill="1" applyBorder="1" applyAlignment="1">
      <alignment horizontal="center"/>
    </xf>
    <xf numFmtId="164" fontId="32" fillId="4" borderId="14" xfId="0" applyNumberFormat="1" applyFont="1" applyFill="1" applyBorder="1" applyAlignment="1">
      <alignment horizontal="center"/>
    </xf>
    <xf numFmtId="166" fontId="31" fillId="4" borderId="15" xfId="0" applyNumberFormat="1" applyFont="1" applyFill="1" applyBorder="1" applyAlignment="1">
      <alignment horizontal="center"/>
    </xf>
    <xf numFmtId="17" fontId="31" fillId="4" borderId="9" xfId="0" applyNumberFormat="1" applyFont="1" applyFill="1" applyBorder="1" applyAlignment="1">
      <alignment horizontal="center"/>
    </xf>
    <xf numFmtId="17" fontId="31" fillId="4" borderId="0" xfId="0" applyNumberFormat="1" applyFont="1" applyFill="1" applyAlignment="1">
      <alignment horizontal="center" vertical="center"/>
    </xf>
    <xf numFmtId="164" fontId="37" fillId="0" borderId="0" xfId="0" applyNumberFormat="1" applyFont="1" applyAlignment="1">
      <alignment vertical="center"/>
    </xf>
    <xf numFmtId="0" fontId="39" fillId="0" borderId="3" xfId="0" applyFont="1" applyBorder="1" applyAlignment="1">
      <alignment horizontal="center" vertical="center"/>
    </xf>
    <xf numFmtId="165" fontId="39" fillId="4" borderId="3" xfId="0" applyNumberFormat="1" applyFont="1" applyFill="1" applyBorder="1" applyAlignment="1">
      <alignment horizontal="center" vertical="center"/>
    </xf>
    <xf numFmtId="0" fontId="48" fillId="0" borderId="6" xfId="0" applyFont="1" applyBorder="1" applyAlignment="1">
      <alignment horizontal="center" vertical="center"/>
    </xf>
    <xf numFmtId="4" fontId="48" fillId="4" borderId="1" xfId="0" applyNumberFormat="1" applyFont="1" applyFill="1" applyBorder="1" applyAlignment="1">
      <alignment horizontal="center"/>
    </xf>
    <xf numFmtId="4" fontId="32" fillId="4" borderId="1" xfId="0" applyNumberFormat="1" applyFont="1" applyFill="1" applyBorder="1" applyAlignment="1">
      <alignment horizontal="center"/>
    </xf>
    <xf numFmtId="165" fontId="72" fillId="4" borderId="0" xfId="0" applyNumberFormat="1" applyFont="1" applyFill="1" applyAlignment="1">
      <alignment horizontal="center"/>
    </xf>
    <xf numFmtId="0" fontId="101" fillId="0" borderId="0" xfId="0" applyFont="1" applyAlignment="1">
      <alignment horizontal="center"/>
    </xf>
    <xf numFmtId="4" fontId="86" fillId="4" borderId="0" xfId="0" applyNumberFormat="1" applyFont="1" applyFill="1" applyAlignment="1">
      <alignment vertical="center"/>
    </xf>
    <xf numFmtId="165" fontId="102" fillId="4" borderId="0" xfId="0" applyNumberFormat="1" applyFont="1" applyFill="1" applyAlignment="1">
      <alignment vertical="center"/>
    </xf>
    <xf numFmtId="0" fontId="31" fillId="0" borderId="1" xfId="0" applyFont="1" applyBorder="1" applyAlignment="1">
      <alignment horizontal="left"/>
    </xf>
    <xf numFmtId="3" fontId="32" fillId="0" borderId="1" xfId="0" applyNumberFormat="1" applyFont="1" applyBorder="1" applyAlignment="1">
      <alignment horizontal="right" vertical="center"/>
    </xf>
    <xf numFmtId="0" fontId="27" fillId="4" borderId="0" xfId="0" applyFont="1" applyFill="1" applyAlignment="1">
      <alignment vertical="center"/>
    </xf>
    <xf numFmtId="0" fontId="33" fillId="3" borderId="0" xfId="1" applyFont="1" applyFill="1" applyAlignment="1">
      <alignment vertical="center"/>
    </xf>
    <xf numFmtId="17" fontId="31" fillId="0" borderId="11" xfId="0" applyNumberFormat="1" applyFont="1" applyBorder="1" applyAlignment="1">
      <alignment horizontal="center" vertical="center"/>
    </xf>
    <xf numFmtId="0" fontId="30" fillId="0" borderId="0" xfId="0" applyFont="1" applyAlignment="1">
      <alignment vertical="center" wrapText="1"/>
    </xf>
    <xf numFmtId="17" fontId="35" fillId="0" borderId="6" xfId="0" applyNumberFormat="1" applyFont="1" applyBorder="1" applyAlignment="1">
      <alignment horizontal="center" vertical="center"/>
    </xf>
    <xf numFmtId="0" fontId="30" fillId="0" borderId="1" xfId="1" applyFont="1" applyBorder="1" applyAlignment="1">
      <alignment vertical="center"/>
    </xf>
    <xf numFmtId="0" fontId="38" fillId="0" borderId="1" xfId="0" applyFont="1" applyBorder="1" applyAlignment="1">
      <alignment vertical="center"/>
    </xf>
    <xf numFmtId="2" fontId="30" fillId="0" borderId="0" xfId="0" applyNumberFormat="1" applyFont="1" applyAlignment="1">
      <alignment vertical="center"/>
    </xf>
    <xf numFmtId="2" fontId="32" fillId="0" borderId="1" xfId="0" applyNumberFormat="1" applyFont="1" applyBorder="1" applyAlignment="1">
      <alignment vertical="center"/>
    </xf>
    <xf numFmtId="2" fontId="31" fillId="0" borderId="1" xfId="0" applyNumberFormat="1" applyFont="1" applyBorder="1" applyAlignment="1">
      <alignment vertical="center"/>
    </xf>
    <xf numFmtId="49" fontId="31" fillId="0" borderId="1" xfId="0" applyNumberFormat="1" applyFont="1" applyBorder="1" applyAlignment="1">
      <alignment vertical="center"/>
    </xf>
    <xf numFmtId="0" fontId="31" fillId="0" borderId="2" xfId="0" applyFont="1" applyBorder="1" applyAlignment="1">
      <alignment vertical="center"/>
    </xf>
    <xf numFmtId="0" fontId="91" fillId="3" borderId="0" xfId="0" applyFont="1" applyFill="1" applyAlignment="1">
      <alignment vertical="center"/>
    </xf>
    <xf numFmtId="0" fontId="91" fillId="2" borderId="0" xfId="1" applyFont="1" applyFill="1" applyAlignment="1">
      <alignment vertical="center"/>
    </xf>
    <xf numFmtId="0" fontId="39" fillId="4" borderId="17" xfId="0" applyFont="1" applyFill="1" applyBorder="1" applyAlignment="1">
      <alignment vertical="center" wrapText="1"/>
    </xf>
    <xf numFmtId="4" fontId="32" fillId="4" borderId="17" xfId="0" applyNumberFormat="1" applyFont="1" applyFill="1" applyBorder="1" applyAlignment="1">
      <alignment vertical="center"/>
    </xf>
    <xf numFmtId="0" fontId="39" fillId="4" borderId="10" xfId="0" applyFont="1" applyFill="1" applyBorder="1" applyAlignment="1">
      <alignment vertical="center" wrapText="1"/>
    </xf>
    <xf numFmtId="165" fontId="31" fillId="4" borderId="10" xfId="0" applyNumberFormat="1" applyFont="1" applyFill="1" applyBorder="1" applyAlignment="1">
      <alignment vertical="center"/>
    </xf>
    <xf numFmtId="0" fontId="31" fillId="0" borderId="5" xfId="0" applyFont="1" applyBorder="1" applyAlignment="1">
      <alignment vertical="center"/>
    </xf>
    <xf numFmtId="165" fontId="32" fillId="4" borderId="5" xfId="0" applyNumberFormat="1" applyFont="1" applyFill="1" applyBorder="1" applyAlignment="1">
      <alignment vertical="center"/>
    </xf>
    <xf numFmtId="0" fontId="31" fillId="0" borderId="18" xfId="0" applyFont="1" applyBorder="1" applyAlignment="1">
      <alignment vertical="center"/>
    </xf>
    <xf numFmtId="165" fontId="32" fillId="4" borderId="19" xfId="0" applyNumberFormat="1" applyFont="1" applyFill="1" applyBorder="1" applyAlignment="1">
      <alignment vertical="center"/>
    </xf>
    <xf numFmtId="0" fontId="39" fillId="4" borderId="17" xfId="0" applyFont="1" applyFill="1" applyBorder="1" applyAlignment="1">
      <alignment vertical="center"/>
    </xf>
    <xf numFmtId="0" fontId="39" fillId="0" borderId="1" xfId="0" applyFont="1" applyBorder="1" applyAlignment="1">
      <alignment vertical="center"/>
    </xf>
    <xf numFmtId="4" fontId="32" fillId="4" borderId="1" xfId="0" applyNumberFormat="1" applyFont="1" applyFill="1" applyBorder="1" applyAlignment="1">
      <alignment vertical="center"/>
    </xf>
    <xf numFmtId="4" fontId="48" fillId="4" borderId="20" xfId="0" applyNumberFormat="1" applyFont="1" applyFill="1" applyBorder="1" applyAlignment="1">
      <alignment vertical="center"/>
    </xf>
    <xf numFmtId="0" fontId="31" fillId="0" borderId="17" xfId="0" applyFont="1" applyBorder="1" applyAlignment="1">
      <alignment vertical="center"/>
    </xf>
    <xf numFmtId="0" fontId="31" fillId="0" borderId="10" xfId="0" applyFont="1" applyBorder="1" applyAlignment="1">
      <alignment vertical="center"/>
    </xf>
    <xf numFmtId="165" fontId="39" fillId="4" borderId="10" xfId="0" applyNumberFormat="1" applyFont="1" applyFill="1" applyBorder="1" applyAlignment="1">
      <alignment vertical="center"/>
    </xf>
    <xf numFmtId="0" fontId="5" fillId="0" borderId="5" xfId="1" applyFont="1" applyBorder="1" applyAlignment="1">
      <alignment vertical="center"/>
    </xf>
    <xf numFmtId="165" fontId="48" fillId="4" borderId="5" xfId="0" applyNumberFormat="1" applyFont="1" applyFill="1" applyBorder="1" applyAlignment="1">
      <alignment vertical="center"/>
    </xf>
    <xf numFmtId="0" fontId="5" fillId="0" borderId="18" xfId="1" applyFont="1" applyBorder="1" applyAlignment="1">
      <alignment vertical="center"/>
    </xf>
    <xf numFmtId="165" fontId="48" fillId="4" borderId="18" xfId="0" applyNumberFormat="1" applyFont="1" applyFill="1" applyBorder="1" applyAlignment="1">
      <alignment vertical="center"/>
    </xf>
    <xf numFmtId="0" fontId="5" fillId="0" borderId="19" xfId="1" applyFont="1" applyBorder="1" applyAlignment="1">
      <alignment vertical="center"/>
    </xf>
    <xf numFmtId="165" fontId="48" fillId="4" borderId="19" xfId="0" applyNumberFormat="1" applyFont="1" applyFill="1" applyBorder="1" applyAlignment="1">
      <alignment vertical="center"/>
    </xf>
    <xf numFmtId="165" fontId="32" fillId="4" borderId="17" xfId="0" applyNumberFormat="1" applyFont="1" applyFill="1" applyBorder="1" applyAlignment="1">
      <alignment vertical="center"/>
    </xf>
    <xf numFmtId="165" fontId="32" fillId="4" borderId="1" xfId="0" applyNumberFormat="1" applyFont="1" applyFill="1" applyBorder="1" applyAlignment="1">
      <alignment vertical="center"/>
    </xf>
    <xf numFmtId="0" fontId="31" fillId="0" borderId="6" xfId="0" applyFont="1" applyBorder="1" applyAlignment="1">
      <alignment vertical="center"/>
    </xf>
    <xf numFmtId="0" fontId="31" fillId="0" borderId="20" xfId="0" applyFont="1" applyBorder="1" applyAlignment="1">
      <alignment vertical="center"/>
    </xf>
    <xf numFmtId="165" fontId="32" fillId="4" borderId="20" xfId="0" applyNumberFormat="1" applyFont="1" applyFill="1" applyBorder="1" applyAlignment="1">
      <alignment vertical="center"/>
    </xf>
    <xf numFmtId="0" fontId="31" fillId="0" borderId="16" xfId="0" applyFont="1" applyBorder="1" applyAlignment="1">
      <alignment vertical="center"/>
    </xf>
    <xf numFmtId="165" fontId="32" fillId="4" borderId="16" xfId="0" applyNumberFormat="1" applyFont="1" applyFill="1" applyBorder="1" applyAlignment="1">
      <alignment vertical="center"/>
    </xf>
    <xf numFmtId="0" fontId="39" fillId="0" borderId="16" xfId="0" applyFont="1" applyBorder="1" applyAlignment="1">
      <alignment vertical="center"/>
    </xf>
    <xf numFmtId="0" fontId="81" fillId="6" borderId="0" xfId="1" applyFont="1" applyFill="1" applyAlignment="1">
      <alignment vertical="center"/>
    </xf>
    <xf numFmtId="0" fontId="73" fillId="6" borderId="0" xfId="0" applyFont="1" applyFill="1" applyAlignment="1">
      <alignment vertical="center"/>
    </xf>
    <xf numFmtId="0" fontId="0" fillId="6" borderId="0" xfId="0" applyFill="1" applyAlignment="1">
      <alignment vertical="center"/>
    </xf>
    <xf numFmtId="4" fontId="30" fillId="0" borderId="0" xfId="0" applyNumberFormat="1" applyFont="1" applyAlignment="1">
      <alignment horizontal="center"/>
    </xf>
    <xf numFmtId="0" fontId="90" fillId="4" borderId="1" xfId="0" applyFont="1" applyFill="1" applyBorder="1" applyAlignment="1">
      <alignment horizontal="left" vertical="center"/>
    </xf>
    <xf numFmtId="0" fontId="44" fillId="4" borderId="1" xfId="0" applyFont="1" applyFill="1" applyBorder="1" applyAlignment="1">
      <alignment horizontal="left" vertical="center"/>
    </xf>
    <xf numFmtId="0" fontId="39" fillId="4" borderId="0" xfId="0" applyFont="1" applyFill="1" applyAlignment="1">
      <alignment horizontal="center" vertical="center"/>
    </xf>
    <xf numFmtId="0" fontId="37" fillId="4" borderId="0" xfId="0" applyFont="1" applyFill="1" applyAlignment="1">
      <alignment vertical="center"/>
    </xf>
    <xf numFmtId="0" fontId="100" fillId="4" borderId="0" xfId="0" applyFont="1" applyFill="1" applyAlignment="1">
      <alignment horizontal="center" vertical="center"/>
    </xf>
    <xf numFmtId="0" fontId="104" fillId="4" borderId="1" xfId="0" applyFont="1" applyFill="1" applyBorder="1" applyAlignment="1">
      <alignment horizontal="left" vertical="center"/>
    </xf>
    <xf numFmtId="0" fontId="68" fillId="4" borderId="0" xfId="0" applyFont="1" applyFill="1" applyAlignment="1">
      <alignment vertical="center"/>
    </xf>
    <xf numFmtId="17" fontId="48" fillId="0" borderId="0" xfId="0" applyNumberFormat="1" applyFont="1" applyAlignment="1">
      <alignment horizontal="center" vertical="center"/>
    </xf>
    <xf numFmtId="0" fontId="58" fillId="0" borderId="0" xfId="0" applyFont="1" applyAlignment="1">
      <alignment horizontal="left"/>
    </xf>
    <xf numFmtId="0" fontId="95" fillId="3" borderId="0" xfId="1" applyFont="1" applyFill="1" applyAlignment="1">
      <alignment vertical="center"/>
    </xf>
    <xf numFmtId="165" fontId="50" fillId="4" borderId="0" xfId="0" applyNumberFormat="1" applyFont="1" applyFill="1" applyAlignment="1">
      <alignment horizontal="center" vertical="center"/>
    </xf>
    <xf numFmtId="164" fontId="87" fillId="0" borderId="1" xfId="0" applyNumberFormat="1" applyFont="1" applyBorder="1" applyAlignment="1">
      <alignment horizontal="center" vertical="center"/>
    </xf>
    <xf numFmtId="4" fontId="87" fillId="4" borderId="1" xfId="0" applyNumberFormat="1" applyFont="1" applyFill="1" applyBorder="1" applyAlignment="1">
      <alignment horizontal="center" vertical="center"/>
    </xf>
    <xf numFmtId="4" fontId="87" fillId="4" borderId="1" xfId="0" applyNumberFormat="1" applyFont="1" applyFill="1" applyBorder="1" applyAlignment="1">
      <alignment horizontal="center"/>
    </xf>
    <xf numFmtId="0" fontId="40" fillId="0" borderId="0" xfId="0" applyFont="1" applyAlignment="1">
      <alignment horizontal="left"/>
    </xf>
    <xf numFmtId="0" fontId="30" fillId="11" borderId="0" xfId="0" applyFont="1" applyFill="1" applyAlignment="1">
      <alignment horizontal="center"/>
    </xf>
    <xf numFmtId="17" fontId="27" fillId="11" borderId="0" xfId="0" quotePrefix="1" applyNumberFormat="1" applyFont="1" applyFill="1" applyAlignment="1">
      <alignment horizontal="center" vertical="center" wrapText="1"/>
    </xf>
    <xf numFmtId="0" fontId="39" fillId="0" borderId="9" xfId="0" applyFont="1" applyBorder="1" applyAlignment="1">
      <alignment horizontal="center" vertical="center" wrapText="1"/>
    </xf>
    <xf numFmtId="166" fontId="31" fillId="4" borderId="9" xfId="0" applyNumberFormat="1" applyFont="1" applyFill="1" applyBorder="1" applyAlignment="1">
      <alignment horizontal="center" vertical="center"/>
    </xf>
    <xf numFmtId="164" fontId="32" fillId="4" borderId="9" xfId="0" applyNumberFormat="1" applyFont="1" applyFill="1" applyBorder="1" applyAlignment="1">
      <alignment horizontal="center" vertical="center"/>
    </xf>
    <xf numFmtId="1" fontId="39" fillId="0" borderId="0" xfId="0" applyNumberFormat="1"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wrapText="1"/>
    </xf>
    <xf numFmtId="0" fontId="105" fillId="2" borderId="0" xfId="0" applyFont="1" applyFill="1" applyAlignment="1">
      <alignment horizontal="center"/>
    </xf>
    <xf numFmtId="0" fontId="31" fillId="0" borderId="6" xfId="0" applyFont="1" applyBorder="1"/>
    <xf numFmtId="0" fontId="34" fillId="6" borderId="0" xfId="0" applyFont="1" applyFill="1" applyAlignment="1">
      <alignment vertical="center"/>
    </xf>
    <xf numFmtId="0" fontId="34" fillId="4" borderId="0" xfId="0" applyFont="1" applyFill="1" applyAlignment="1">
      <alignment vertical="center"/>
    </xf>
    <xf numFmtId="164" fontId="39" fillId="0" borderId="1" xfId="0" applyNumberFormat="1" applyFont="1" applyBorder="1" applyAlignment="1">
      <alignment horizontal="center" vertical="center"/>
    </xf>
    <xf numFmtId="0" fontId="39" fillId="0" borderId="10" xfId="0" applyFont="1" applyBorder="1" applyAlignment="1">
      <alignment vertical="center"/>
    </xf>
    <xf numFmtId="3" fontId="39" fillId="0" borderId="10" xfId="0" applyNumberFormat="1" applyFont="1" applyBorder="1" applyAlignment="1">
      <alignment vertical="center"/>
    </xf>
    <xf numFmtId="164" fontId="39" fillId="0" borderId="10" xfId="0" applyNumberFormat="1" applyFont="1" applyBorder="1" applyAlignment="1">
      <alignment horizontal="center" vertical="center"/>
    </xf>
    <xf numFmtId="0" fontId="50" fillId="0" borderId="11" xfId="0" applyFont="1" applyBorder="1" applyAlignment="1">
      <alignment vertical="center"/>
    </xf>
    <xf numFmtId="3" fontId="50" fillId="0" borderId="11" xfId="0" applyNumberFormat="1" applyFont="1" applyBorder="1" applyAlignment="1">
      <alignment vertical="center"/>
    </xf>
    <xf numFmtId="0" fontId="43" fillId="0" borderId="0" xfId="0" applyFont="1" applyAlignment="1">
      <alignment vertical="center"/>
    </xf>
    <xf numFmtId="164" fontId="50" fillId="0" borderId="11" xfId="0" applyNumberFormat="1" applyFont="1" applyBorder="1" applyAlignment="1">
      <alignment horizontal="center" vertical="center"/>
    </xf>
    <xf numFmtId="3" fontId="32" fillId="0" borderId="0" xfId="0" applyNumberFormat="1" applyFont="1" applyAlignment="1">
      <alignment vertical="center"/>
    </xf>
    <xf numFmtId="164" fontId="31" fillId="0" borderId="0" xfId="0" applyNumberFormat="1" applyFont="1" applyAlignment="1">
      <alignment horizontal="center" vertical="center"/>
    </xf>
    <xf numFmtId="0" fontId="30" fillId="0" borderId="6" xfId="0" applyFont="1" applyBorder="1" applyAlignment="1">
      <alignment vertical="center"/>
    </xf>
    <xf numFmtId="3" fontId="32" fillId="0" borderId="6" xfId="0" applyNumberFormat="1" applyFont="1" applyBorder="1" applyAlignment="1">
      <alignment vertical="center"/>
    </xf>
    <xf numFmtId="164" fontId="31" fillId="0" borderId="6" xfId="0" applyNumberFormat="1" applyFont="1" applyBorder="1" applyAlignment="1">
      <alignment horizontal="center" vertical="center"/>
    </xf>
    <xf numFmtId="0" fontId="30" fillId="0" borderId="4" xfId="0" applyFont="1" applyBorder="1" applyAlignment="1">
      <alignment vertical="center"/>
    </xf>
    <xf numFmtId="3" fontId="32" fillId="0" borderId="4" xfId="0" applyNumberFormat="1" applyFont="1" applyBorder="1" applyAlignment="1">
      <alignment vertical="center"/>
    </xf>
    <xf numFmtId="164" fontId="31" fillId="0" borderId="5" xfId="0" applyNumberFormat="1" applyFont="1" applyBorder="1" applyAlignment="1">
      <alignment horizontal="center" vertical="center"/>
    </xf>
    <xf numFmtId="0" fontId="27" fillId="0" borderId="0" xfId="0" applyFont="1" applyAlignment="1">
      <alignment horizontal="right" vertical="center"/>
    </xf>
    <xf numFmtId="0" fontId="0" fillId="0" borderId="0" xfId="0" applyAlignment="1">
      <alignment horizontal="right" vertical="center"/>
    </xf>
    <xf numFmtId="3" fontId="31" fillId="0" borderId="10" xfId="0" applyNumberFormat="1" applyFont="1" applyBorder="1" applyAlignment="1">
      <alignment vertical="center"/>
    </xf>
    <xf numFmtId="164" fontId="31" fillId="0" borderId="10" xfId="0" applyNumberFormat="1" applyFont="1" applyBorder="1" applyAlignment="1">
      <alignment horizontal="center" vertical="center"/>
    </xf>
    <xf numFmtId="3" fontId="32" fillId="0" borderId="10" xfId="0" applyNumberFormat="1" applyFont="1" applyBorder="1" applyAlignment="1">
      <alignment horizontal="right"/>
    </xf>
    <xf numFmtId="164" fontId="48" fillId="0" borderId="5" xfId="0" applyNumberFormat="1" applyFont="1" applyBorder="1" applyAlignment="1">
      <alignment horizontal="center" vertical="center"/>
    </xf>
    <xf numFmtId="164" fontId="48" fillId="0" borderId="3" xfId="0" applyNumberFormat="1" applyFont="1" applyBorder="1" applyAlignment="1">
      <alignment horizontal="center" vertical="center"/>
    </xf>
    <xf numFmtId="2" fontId="32" fillId="0" borderId="10" xfId="0" applyNumberFormat="1" applyFont="1" applyBorder="1" applyAlignment="1">
      <alignment horizontal="center" vertical="center"/>
    </xf>
    <xf numFmtId="2" fontId="32" fillId="0" borderId="5" xfId="0" applyNumberFormat="1" applyFont="1" applyBorder="1" applyAlignment="1">
      <alignment horizontal="center" vertical="center"/>
    </xf>
    <xf numFmtId="2" fontId="32" fillId="0" borderId="3" xfId="0" applyNumberFormat="1" applyFont="1" applyBorder="1" applyAlignment="1">
      <alignment horizontal="center" vertical="center"/>
    </xf>
    <xf numFmtId="2" fontId="32" fillId="0" borderId="1" xfId="0" applyNumberFormat="1" applyFont="1" applyBorder="1" applyAlignment="1">
      <alignment horizontal="center" vertical="center"/>
    </xf>
    <xf numFmtId="2" fontId="108" fillId="10" borderId="5" xfId="0" applyNumberFormat="1" applyFont="1" applyFill="1" applyBorder="1" applyAlignment="1">
      <alignment horizontal="center" vertical="center"/>
    </xf>
    <xf numFmtId="2" fontId="108" fillId="10" borderId="3" xfId="0" applyNumberFormat="1" applyFont="1" applyFill="1" applyBorder="1" applyAlignment="1">
      <alignment horizontal="center" vertical="center"/>
    </xf>
    <xf numFmtId="165" fontId="31" fillId="0" borderId="6" xfId="0" applyNumberFormat="1" applyFont="1" applyBorder="1" applyAlignment="1">
      <alignment horizontal="right"/>
    </xf>
    <xf numFmtId="0" fontId="109" fillId="3" borderId="0" xfId="0" applyFont="1" applyFill="1" applyAlignment="1">
      <alignment vertical="center"/>
    </xf>
    <xf numFmtId="0" fontId="109" fillId="3" borderId="0" xfId="1" applyFont="1" applyFill="1" applyAlignment="1">
      <alignment vertical="center"/>
    </xf>
    <xf numFmtId="0" fontId="110" fillId="5" borderId="0" xfId="1" applyFont="1" applyFill="1" applyAlignment="1">
      <alignment vertical="center"/>
    </xf>
    <xf numFmtId="0" fontId="111" fillId="2" borderId="0" xfId="1" applyFont="1" applyFill="1" applyAlignment="1">
      <alignment vertical="center"/>
    </xf>
    <xf numFmtId="0" fontId="32" fillId="0" borderId="1" xfId="0" applyFont="1" applyBorder="1" applyAlignment="1">
      <alignment horizontal="center" vertical="center" wrapText="1"/>
    </xf>
    <xf numFmtId="0" fontId="31" fillId="0" borderId="0" xfId="0" quotePrefix="1" applyFont="1" applyAlignment="1">
      <alignment horizontal="center" vertical="center"/>
    </xf>
    <xf numFmtId="0" fontId="31" fillId="0" borderId="0" xfId="0" quotePrefix="1" applyFont="1" applyAlignment="1">
      <alignment horizontal="center"/>
    </xf>
    <xf numFmtId="0" fontId="31" fillId="0" borderId="0" xfId="0" quotePrefix="1" applyFont="1" applyAlignment="1">
      <alignment horizontal="right" vertical="center"/>
    </xf>
    <xf numFmtId="0" fontId="31" fillId="0" borderId="0" xfId="0" applyFont="1" applyAlignment="1">
      <alignment vertical="center" wrapText="1"/>
    </xf>
    <xf numFmtId="17" fontId="32" fillId="0" borderId="11" xfId="0" applyNumberFormat="1" applyFont="1" applyBorder="1" applyAlignment="1">
      <alignment horizontal="center"/>
    </xf>
    <xf numFmtId="0" fontId="32" fillId="0" borderId="2" xfId="1" applyFont="1" applyBorder="1" applyAlignment="1">
      <alignment horizontal="center" vertical="top"/>
    </xf>
    <xf numFmtId="0" fontId="30" fillId="4" borderId="0" xfId="0" applyFont="1" applyFill="1" applyAlignment="1">
      <alignment horizontal="center" vertical="center"/>
    </xf>
    <xf numFmtId="0" fontId="31" fillId="4" borderId="0" xfId="0" applyFont="1" applyFill="1" applyAlignment="1">
      <alignment vertical="center"/>
    </xf>
    <xf numFmtId="2" fontId="32" fillId="4" borderId="1" xfId="0" applyNumberFormat="1" applyFont="1" applyFill="1" applyBorder="1" applyAlignment="1">
      <alignment vertical="center"/>
    </xf>
    <xf numFmtId="0" fontId="30" fillId="4" borderId="1" xfId="0" applyFont="1" applyFill="1" applyBorder="1" applyAlignment="1">
      <alignment vertical="center"/>
    </xf>
    <xf numFmtId="0" fontId="30" fillId="4" borderId="1" xfId="0" applyFont="1" applyFill="1" applyBorder="1" applyAlignment="1">
      <alignment horizontal="center" vertical="center"/>
    </xf>
    <xf numFmtId="0" fontId="31" fillId="0" borderId="3" xfId="0" quotePrefix="1" applyFont="1" applyBorder="1" applyAlignment="1">
      <alignment horizontal="center" vertical="center"/>
    </xf>
    <xf numFmtId="0" fontId="31" fillId="0" borderId="3" xfId="0" quotePrefix="1" applyFont="1" applyBorder="1" applyAlignment="1">
      <alignment horizontal="right" vertical="center"/>
    </xf>
    <xf numFmtId="0" fontId="31" fillId="0" borderId="21" xfId="0" quotePrefix="1" applyFont="1" applyBorder="1" applyAlignment="1">
      <alignment horizontal="center" vertical="center"/>
    </xf>
    <xf numFmtId="0" fontId="31" fillId="0" borderId="1" xfId="0" quotePrefix="1" applyFont="1" applyBorder="1" applyAlignment="1">
      <alignment horizontal="center" vertical="center"/>
    </xf>
    <xf numFmtId="0" fontId="31" fillId="0" borderId="21" xfId="0" quotePrefix="1" applyFont="1" applyBorder="1" applyAlignment="1">
      <alignment horizontal="center"/>
    </xf>
    <xf numFmtId="0" fontId="31" fillId="0" borderId="1" xfId="0" quotePrefix="1" applyFont="1" applyBorder="1" applyAlignment="1">
      <alignment horizontal="center"/>
    </xf>
    <xf numFmtId="0" fontId="39" fillId="0" borderId="1" xfId="0" applyFont="1" applyBorder="1" applyAlignment="1">
      <alignment horizontal="center" vertical="center" wrapText="1"/>
    </xf>
    <xf numFmtId="1" fontId="39" fillId="0" borderId="0" xfId="0" quotePrefix="1" applyNumberFormat="1" applyFont="1" applyAlignment="1">
      <alignment horizontal="center" vertical="center"/>
    </xf>
    <xf numFmtId="1" fontId="32" fillId="0" borderId="0" xfId="0" quotePrefix="1" applyNumberFormat="1" applyFont="1" applyAlignment="1">
      <alignment horizontal="center" vertical="top" wrapText="1"/>
    </xf>
    <xf numFmtId="0" fontId="0" fillId="2" borderId="0" xfId="0" applyFill="1" applyAlignment="1">
      <alignment vertical="center"/>
    </xf>
    <xf numFmtId="0" fontId="30" fillId="2" borderId="0" xfId="0" applyFont="1" applyFill="1" applyAlignment="1">
      <alignment horizontal="center" vertical="center"/>
    </xf>
    <xf numFmtId="3" fontId="31" fillId="0" borderId="0" xfId="0" applyNumberFormat="1" applyFont="1" applyAlignment="1">
      <alignment vertical="center"/>
    </xf>
    <xf numFmtId="164" fontId="32" fillId="0" borderId="0" xfId="0" applyNumberFormat="1" applyFont="1" applyAlignment="1">
      <alignment horizontal="center" vertical="center"/>
    </xf>
    <xf numFmtId="164" fontId="38" fillId="0" borderId="0" xfId="0" applyNumberFormat="1" applyFont="1" applyAlignment="1">
      <alignment horizontal="center" vertical="center"/>
    </xf>
    <xf numFmtId="164" fontId="40" fillId="4" borderId="0" xfId="0" applyNumberFormat="1" applyFont="1" applyFill="1" applyAlignment="1">
      <alignment horizontal="center" vertical="center"/>
    </xf>
    <xf numFmtId="164" fontId="30" fillId="4" borderId="0" xfId="0" applyNumberFormat="1" applyFont="1" applyFill="1" applyAlignment="1">
      <alignment horizontal="center" vertical="center"/>
    </xf>
    <xf numFmtId="3" fontId="31" fillId="0" borderId="9" xfId="0" applyNumberFormat="1" applyFont="1" applyBorder="1" applyAlignment="1">
      <alignment vertical="center"/>
    </xf>
    <xf numFmtId="17" fontId="31" fillId="4" borderId="9" xfId="0" applyNumberFormat="1" applyFont="1" applyFill="1" applyBorder="1" applyAlignment="1">
      <alignment horizontal="center" vertical="center"/>
    </xf>
    <xf numFmtId="166" fontId="31" fillId="4" borderId="15" xfId="0" applyNumberFormat="1" applyFont="1" applyFill="1" applyBorder="1" applyAlignment="1">
      <alignment horizontal="center" vertical="center"/>
    </xf>
    <xf numFmtId="0" fontId="114" fillId="0" borderId="0" xfId="0" applyFont="1" applyAlignment="1">
      <alignment vertical="center"/>
    </xf>
    <xf numFmtId="165" fontId="113" fillId="0" borderId="0" xfId="0" applyNumberFormat="1" applyFont="1" applyAlignment="1">
      <alignment horizontal="center" vertical="center"/>
    </xf>
    <xf numFmtId="165" fontId="115" fillId="4" borderId="0" xfId="0" applyNumberFormat="1" applyFont="1" applyFill="1" applyAlignment="1">
      <alignment horizontal="center" vertical="center"/>
    </xf>
    <xf numFmtId="165" fontId="113" fillId="0" borderId="3" xfId="0" applyNumberFormat="1" applyFont="1" applyBorder="1" applyAlignment="1">
      <alignment horizontal="center" vertical="center"/>
    </xf>
    <xf numFmtId="3" fontId="32" fillId="0" borderId="6" xfId="0" applyNumberFormat="1" applyFont="1" applyBorder="1" applyAlignment="1">
      <alignment horizontal="right"/>
    </xf>
    <xf numFmtId="3" fontId="61" fillId="0" borderId="11" xfId="0" applyNumberFormat="1" applyFont="1" applyBorder="1" applyAlignment="1">
      <alignment horizontal="right"/>
    </xf>
    <xf numFmtId="49" fontId="52" fillId="0" borderId="0" xfId="0" applyNumberFormat="1" applyFont="1" applyAlignment="1">
      <alignment horizontal="center" vertical="center"/>
    </xf>
    <xf numFmtId="4" fontId="39" fillId="0" borderId="23" xfId="0" applyNumberFormat="1" applyFont="1" applyBorder="1" applyAlignment="1">
      <alignment horizontal="center" vertical="center"/>
    </xf>
    <xf numFmtId="0" fontId="44" fillId="0" borderId="0" xfId="0" applyFont="1" applyAlignment="1">
      <alignment horizontal="left"/>
    </xf>
    <xf numFmtId="0" fontId="117" fillId="8" borderId="0" xfId="0" applyFont="1" applyFill="1" applyAlignment="1">
      <alignment horizontal="left"/>
    </xf>
    <xf numFmtId="0" fontId="117" fillId="8" borderId="0" xfId="0" applyFont="1" applyFill="1"/>
    <xf numFmtId="1" fontId="31" fillId="8" borderId="0" xfId="0" quotePrefix="1" applyNumberFormat="1" applyFont="1" applyFill="1" applyAlignment="1">
      <alignment horizontal="left"/>
    </xf>
    <xf numFmtId="3" fontId="31" fillId="0" borderId="9" xfId="0" quotePrefix="1" applyNumberFormat="1" applyFont="1" applyBorder="1" applyAlignment="1">
      <alignment vertical="center"/>
    </xf>
    <xf numFmtId="0" fontId="31" fillId="0" borderId="23" xfId="0" applyFont="1" applyBorder="1"/>
    <xf numFmtId="164" fontId="39" fillId="0" borderId="23" xfId="3" applyNumberFormat="1" applyFont="1" applyBorder="1" applyAlignment="1">
      <alignment horizontal="right" vertical="center"/>
    </xf>
    <xf numFmtId="164" fontId="31" fillId="0" borderId="23" xfId="0" applyNumberFormat="1" applyFont="1" applyBorder="1"/>
    <xf numFmtId="0" fontId="60" fillId="2" borderId="0" xfId="0" applyFont="1" applyFill="1" applyAlignment="1">
      <alignment vertical="center" wrapText="1"/>
    </xf>
    <xf numFmtId="0" fontId="39" fillId="0" borderId="16" xfId="0" applyFont="1" applyBorder="1" applyAlignment="1">
      <alignment vertical="center" wrapText="1"/>
    </xf>
    <xf numFmtId="0" fontId="54" fillId="0" borderId="20" xfId="0" applyFont="1" applyBorder="1" applyAlignment="1">
      <alignment vertical="center" wrapText="1"/>
    </xf>
    <xf numFmtId="4" fontId="68" fillId="4" borderId="0" xfId="0" applyNumberFormat="1" applyFont="1" applyFill="1" applyAlignment="1">
      <alignment horizontal="right" vertical="center"/>
    </xf>
    <xf numFmtId="164" fontId="31" fillId="0" borderId="23" xfId="0" applyNumberFormat="1" applyFont="1" applyBorder="1" applyAlignment="1">
      <alignment horizontal="center"/>
    </xf>
    <xf numFmtId="0" fontId="30" fillId="0" borderId="23" xfId="0" applyFont="1" applyBorder="1"/>
    <xf numFmtId="4" fontId="32" fillId="0" borderId="23" xfId="0" applyNumberFormat="1" applyFont="1" applyBorder="1" applyAlignment="1">
      <alignment horizontal="center" vertical="center"/>
    </xf>
    <xf numFmtId="0" fontId="31" fillId="0" borderId="3" xfId="0" applyFont="1" applyBorder="1" applyAlignment="1">
      <alignment horizontal="center"/>
    </xf>
    <xf numFmtId="0" fontId="30" fillId="0" borderId="25" xfId="0" applyFont="1" applyBorder="1"/>
    <xf numFmtId="4" fontId="32" fillId="0" borderId="25" xfId="0" applyNumberFormat="1" applyFont="1" applyBorder="1" applyAlignment="1">
      <alignment horizontal="center" vertical="center"/>
    </xf>
    <xf numFmtId="0" fontId="30" fillId="0" borderId="26" xfId="0" applyFont="1" applyBorder="1"/>
    <xf numFmtId="4" fontId="32" fillId="0" borderId="26" xfId="0" applyNumberFormat="1" applyFont="1" applyBorder="1" applyAlignment="1">
      <alignment horizontal="center" vertical="center"/>
    </xf>
    <xf numFmtId="164" fontId="31" fillId="0" borderId="25" xfId="0" applyNumberFormat="1" applyFont="1" applyBorder="1" applyAlignment="1">
      <alignment horizontal="center"/>
    </xf>
    <xf numFmtId="164" fontId="31" fillId="0" borderId="26" xfId="0" applyNumberFormat="1" applyFont="1" applyBorder="1" applyAlignment="1">
      <alignment horizontal="center"/>
    </xf>
    <xf numFmtId="0" fontId="30" fillId="0" borderId="24" xfId="0" applyFont="1" applyBorder="1"/>
    <xf numFmtId="4" fontId="32" fillId="0" borderId="24" xfId="0" applyNumberFormat="1" applyFont="1" applyBorder="1" applyAlignment="1">
      <alignment horizontal="center" vertical="center"/>
    </xf>
    <xf numFmtId="164" fontId="31" fillId="0" borderId="24" xfId="0" applyNumberFormat="1" applyFont="1" applyBorder="1" applyAlignment="1">
      <alignment horizontal="center"/>
    </xf>
    <xf numFmtId="0" fontId="31" fillId="0" borderId="24" xfId="0" applyFont="1" applyBorder="1" applyAlignment="1">
      <alignment horizontal="left"/>
    </xf>
    <xf numFmtId="4" fontId="31" fillId="0" borderId="24" xfId="0" applyNumberFormat="1" applyFont="1" applyBorder="1" applyAlignment="1">
      <alignment horizontal="center"/>
    </xf>
    <xf numFmtId="164" fontId="31" fillId="0" borderId="27" xfId="0" applyNumberFormat="1" applyFont="1" applyBorder="1" applyAlignment="1">
      <alignment horizontal="center"/>
    </xf>
    <xf numFmtId="164" fontId="31" fillId="0" borderId="15" xfId="0" applyNumberFormat="1" applyFont="1" applyBorder="1" applyAlignment="1">
      <alignment horizontal="center"/>
    </xf>
    <xf numFmtId="164" fontId="31" fillId="0" borderId="28" xfId="0" applyNumberFormat="1" applyFont="1" applyBorder="1" applyAlignment="1">
      <alignment horizontal="center"/>
    </xf>
    <xf numFmtId="1" fontId="39" fillId="0" borderId="25" xfId="0" applyNumberFormat="1" applyFont="1" applyBorder="1" applyAlignment="1">
      <alignment horizontal="center"/>
    </xf>
    <xf numFmtId="1" fontId="39" fillId="0" borderId="23" xfId="0" applyNumberFormat="1" applyFont="1" applyBorder="1" applyAlignment="1">
      <alignment horizontal="center"/>
    </xf>
    <xf numFmtId="1" fontId="39" fillId="0" borderId="26" xfId="0" applyNumberFormat="1" applyFont="1" applyBorder="1" applyAlignment="1">
      <alignment horizontal="center"/>
    </xf>
    <xf numFmtId="1" fontId="39" fillId="0" borderId="24" xfId="0" applyNumberFormat="1" applyFont="1" applyBorder="1" applyAlignment="1">
      <alignment horizontal="center"/>
    </xf>
    <xf numFmtId="3" fontId="39" fillId="0" borderId="24" xfId="0" applyNumberFormat="1" applyFont="1" applyBorder="1" applyAlignment="1">
      <alignment horizontal="center"/>
    </xf>
    <xf numFmtId="165" fontId="128" fillId="4" borderId="0" xfId="0" applyNumberFormat="1" applyFont="1" applyFill="1" applyAlignment="1">
      <alignment vertical="center"/>
    </xf>
    <xf numFmtId="4" fontId="76" fillId="4" borderId="0" xfId="0" applyNumberFormat="1" applyFont="1" applyFill="1" applyAlignment="1">
      <alignment vertical="center"/>
    </xf>
    <xf numFmtId="0" fontId="31" fillId="4" borderId="0" xfId="0" applyFont="1" applyFill="1" applyAlignment="1">
      <alignment horizontal="right" vertical="center"/>
    </xf>
    <xf numFmtId="0" fontId="68" fillId="4" borderId="23" xfId="0" applyFont="1" applyFill="1" applyBorder="1" applyAlignment="1">
      <alignment vertical="center"/>
    </xf>
    <xf numFmtId="2" fontId="32" fillId="4" borderId="23" xfId="0" applyNumberFormat="1" applyFont="1" applyFill="1" applyBorder="1" applyAlignment="1">
      <alignment vertical="center"/>
    </xf>
    <xf numFmtId="0" fontId="28" fillId="2" borderId="0" xfId="1" applyFont="1" applyFill="1" applyAlignment="1">
      <alignment horizontal="left" vertical="center"/>
    </xf>
    <xf numFmtId="164" fontId="30" fillId="0" borderId="0" xfId="0" applyNumberFormat="1" applyFont="1" applyAlignment="1">
      <alignment horizontal="left" vertical="center"/>
    </xf>
    <xf numFmtId="164" fontId="31" fillId="0" borderId="23" xfId="0" applyNumberFormat="1" applyFont="1" applyBorder="1" applyAlignment="1">
      <alignment horizontal="center" vertical="center"/>
    </xf>
    <xf numFmtId="0" fontId="58" fillId="4" borderId="0" xfId="0" applyFont="1" applyFill="1" applyAlignment="1">
      <alignment horizontal="left" vertical="center"/>
    </xf>
    <xf numFmtId="0" fontId="32" fillId="0" borderId="3" xfId="0" applyFont="1" applyBorder="1" applyAlignment="1">
      <alignment horizontal="center" vertical="center" wrapText="1"/>
    </xf>
    <xf numFmtId="0" fontId="30" fillId="0" borderId="0" xfId="0" applyFont="1" applyAlignment="1">
      <alignment horizontal="center" vertical="center" wrapText="1"/>
    </xf>
    <xf numFmtId="1" fontId="32" fillId="0" borderId="0" xfId="0" applyNumberFormat="1" applyFont="1" applyAlignment="1">
      <alignment horizontal="center" vertical="center"/>
    </xf>
    <xf numFmtId="164" fontId="31" fillId="0" borderId="10" xfId="0" applyNumberFormat="1" applyFont="1" applyBorder="1" applyAlignment="1">
      <alignment horizontal="right"/>
    </xf>
    <xf numFmtId="165" fontId="70" fillId="4" borderId="23" xfId="0" applyNumberFormat="1" applyFont="1" applyFill="1" applyBorder="1" applyAlignment="1">
      <alignment vertical="center"/>
    </xf>
    <xf numFmtId="165" fontId="70" fillId="8" borderId="23" xfId="0" applyNumberFormat="1" applyFont="1" applyFill="1" applyBorder="1" applyAlignment="1">
      <alignment vertical="center"/>
    </xf>
    <xf numFmtId="0" fontId="58" fillId="0" borderId="0" xfId="0" applyFont="1" applyAlignment="1">
      <alignment horizontal="left" vertical="center"/>
    </xf>
    <xf numFmtId="3" fontId="40" fillId="0" borderId="23" xfId="0" applyNumberFormat="1" applyFont="1" applyBorder="1" applyAlignment="1">
      <alignment horizontal="right"/>
    </xf>
    <xf numFmtId="3" fontId="40" fillId="0" borderId="0" xfId="0" applyNumberFormat="1" applyFont="1" applyAlignment="1">
      <alignment horizontal="right"/>
    </xf>
    <xf numFmtId="164" fontId="40" fillId="0" borderId="23" xfId="0" applyNumberFormat="1" applyFont="1" applyBorder="1" applyAlignment="1">
      <alignment horizontal="right"/>
    </xf>
    <xf numFmtId="165" fontId="39" fillId="4" borderId="5" xfId="0" applyNumberFormat="1" applyFont="1" applyFill="1" applyBorder="1" applyAlignment="1">
      <alignment horizontal="center" vertical="center"/>
    </xf>
    <xf numFmtId="4" fontId="126" fillId="4" borderId="17" xfId="0" applyNumberFormat="1" applyFont="1" applyFill="1" applyBorder="1" applyAlignment="1">
      <alignment vertical="center"/>
    </xf>
    <xf numFmtId="165" fontId="74" fillId="4" borderId="10" xfId="0" applyNumberFormat="1" applyFont="1" applyFill="1" applyBorder="1" applyAlignment="1">
      <alignment vertical="center"/>
    </xf>
    <xf numFmtId="165" fontId="126" fillId="4" borderId="5" xfId="0" applyNumberFormat="1" applyFont="1" applyFill="1" applyBorder="1" applyAlignment="1">
      <alignment vertical="center"/>
    </xf>
    <xf numFmtId="165" fontId="126" fillId="4" borderId="19" xfId="0" applyNumberFormat="1" applyFont="1" applyFill="1" applyBorder="1" applyAlignment="1">
      <alignment vertical="center"/>
    </xf>
    <xf numFmtId="4" fontId="126" fillId="4" borderId="1" xfId="0" applyNumberFormat="1" applyFont="1" applyFill="1" applyBorder="1" applyAlignment="1">
      <alignment vertical="center"/>
    </xf>
    <xf numFmtId="4" fontId="127" fillId="4" borderId="20" xfId="0" applyNumberFormat="1" applyFont="1" applyFill="1" applyBorder="1" applyAlignment="1">
      <alignment vertical="center"/>
    </xf>
    <xf numFmtId="4" fontId="126" fillId="4" borderId="10" xfId="0" applyNumberFormat="1" applyFont="1" applyFill="1" applyBorder="1" applyAlignment="1">
      <alignment vertical="center"/>
    </xf>
    <xf numFmtId="165" fontId="70" fillId="4" borderId="10" xfId="0" applyNumberFormat="1" applyFont="1" applyFill="1" applyBorder="1" applyAlignment="1">
      <alignment vertical="center"/>
    </xf>
    <xf numFmtId="165" fontId="127" fillId="4" borderId="5" xfId="0" applyNumberFormat="1" applyFont="1" applyFill="1" applyBorder="1" applyAlignment="1">
      <alignment vertical="center"/>
    </xf>
    <xf numFmtId="165" fontId="127" fillId="4" borderId="18" xfId="0" applyNumberFormat="1" applyFont="1" applyFill="1" applyBorder="1" applyAlignment="1">
      <alignment vertical="center"/>
    </xf>
    <xf numFmtId="165" fontId="127" fillId="4" borderId="19" xfId="0" applyNumberFormat="1" applyFont="1" applyFill="1" applyBorder="1" applyAlignment="1">
      <alignment vertical="center"/>
    </xf>
    <xf numFmtId="165" fontId="126" fillId="4" borderId="17" xfId="0" applyNumberFormat="1" applyFont="1" applyFill="1" applyBorder="1" applyAlignment="1">
      <alignment vertical="center"/>
    </xf>
    <xf numFmtId="165" fontId="126" fillId="4" borderId="1" xfId="0" applyNumberFormat="1" applyFont="1" applyFill="1" applyBorder="1" applyAlignment="1">
      <alignment vertical="center"/>
    </xf>
    <xf numFmtId="165" fontId="126" fillId="4" borderId="10" xfId="0" applyNumberFormat="1" applyFont="1" applyFill="1" applyBorder="1" applyAlignment="1">
      <alignment vertical="center"/>
    </xf>
    <xf numFmtId="165" fontId="126" fillId="4" borderId="6" xfId="0" applyNumberFormat="1" applyFont="1" applyFill="1" applyBorder="1" applyAlignment="1">
      <alignment vertical="center"/>
    </xf>
    <xf numFmtId="165" fontId="126" fillId="4" borderId="20" xfId="0" applyNumberFormat="1" applyFont="1" applyFill="1" applyBorder="1" applyAlignment="1">
      <alignment vertical="center"/>
    </xf>
    <xf numFmtId="165" fontId="126" fillId="4" borderId="16" xfId="0" applyNumberFormat="1" applyFont="1" applyFill="1" applyBorder="1" applyAlignment="1">
      <alignment vertical="center"/>
    </xf>
    <xf numFmtId="4" fontId="32" fillId="8" borderId="17" xfId="0" applyNumberFormat="1" applyFont="1" applyFill="1" applyBorder="1" applyAlignment="1">
      <alignment vertical="center"/>
    </xf>
    <xf numFmtId="165" fontId="31" fillId="8" borderId="10" xfId="0" applyNumberFormat="1" applyFont="1" applyFill="1" applyBorder="1" applyAlignment="1">
      <alignment vertical="center"/>
    </xf>
    <xf numFmtId="165" fontId="32" fillId="8" borderId="5" xfId="0" applyNumberFormat="1" applyFont="1" applyFill="1" applyBorder="1" applyAlignment="1">
      <alignment vertical="center"/>
    </xf>
    <xf numFmtId="165" fontId="32" fillId="8" borderId="19" xfId="0" applyNumberFormat="1" applyFont="1" applyFill="1" applyBorder="1" applyAlignment="1">
      <alignment vertical="center"/>
    </xf>
    <xf numFmtId="4" fontId="32" fillId="8" borderId="1" xfId="0" applyNumberFormat="1" applyFont="1" applyFill="1" applyBorder="1" applyAlignment="1">
      <alignment vertical="center"/>
    </xf>
    <xf numFmtId="4" fontId="48" fillId="8" borderId="20" xfId="0" applyNumberFormat="1" applyFont="1" applyFill="1" applyBorder="1" applyAlignment="1">
      <alignment vertical="center"/>
    </xf>
    <xf numFmtId="165" fontId="39" fillId="8" borderId="10" xfId="0" applyNumberFormat="1" applyFont="1" applyFill="1" applyBorder="1" applyAlignment="1">
      <alignment vertical="center"/>
    </xf>
    <xf numFmtId="165" fontId="48" fillId="8" borderId="5" xfId="0" applyNumberFormat="1" applyFont="1" applyFill="1" applyBorder="1" applyAlignment="1">
      <alignment vertical="center"/>
    </xf>
    <xf numFmtId="165" fontId="48" fillId="8" borderId="18" xfId="0" applyNumberFormat="1" applyFont="1" applyFill="1" applyBorder="1" applyAlignment="1">
      <alignment vertical="center"/>
    </xf>
    <xf numFmtId="165" fontId="48" fillId="8" borderId="19" xfId="0" applyNumberFormat="1" applyFont="1" applyFill="1" applyBorder="1" applyAlignment="1">
      <alignment vertical="center"/>
    </xf>
    <xf numFmtId="165" fontId="32" fillId="8" borderId="17" xfId="0" applyNumberFormat="1" applyFont="1" applyFill="1" applyBorder="1" applyAlignment="1">
      <alignment vertical="center"/>
    </xf>
    <xf numFmtId="165" fontId="32" fillId="8" borderId="1" xfId="0" applyNumberFormat="1" applyFont="1" applyFill="1" applyBorder="1" applyAlignment="1">
      <alignment vertical="center"/>
    </xf>
    <xf numFmtId="165" fontId="32" fillId="8" borderId="20" xfId="0" applyNumberFormat="1" applyFont="1" applyFill="1" applyBorder="1" applyAlignment="1">
      <alignment vertical="center"/>
    </xf>
    <xf numFmtId="165" fontId="32" fillId="8" borderId="16" xfId="0" applyNumberFormat="1" applyFont="1" applyFill="1" applyBorder="1" applyAlignment="1">
      <alignment vertical="center"/>
    </xf>
    <xf numFmtId="165" fontId="132" fillId="4" borderId="5" xfId="0" applyNumberFormat="1" applyFont="1" applyFill="1" applyBorder="1" applyAlignment="1">
      <alignment horizontal="center" vertical="center"/>
    </xf>
    <xf numFmtId="0" fontId="0" fillId="4" borderId="0" xfId="0" applyFill="1"/>
    <xf numFmtId="0" fontId="30" fillId="0" borderId="23" xfId="0" applyFont="1" applyBorder="1" applyAlignment="1">
      <alignment vertical="center"/>
    </xf>
    <xf numFmtId="49" fontId="31" fillId="0" borderId="23" xfId="0" applyNumberFormat="1" applyFont="1" applyBorder="1"/>
    <xf numFmtId="0" fontId="133" fillId="3" borderId="0" xfId="1" applyFont="1" applyFill="1" applyAlignment="1">
      <alignment vertical="center"/>
    </xf>
    <xf numFmtId="0" fontId="133" fillId="3" borderId="0" xfId="12" applyFont="1" applyFill="1"/>
    <xf numFmtId="0" fontId="135" fillId="3" borderId="0" xfId="12" applyFont="1" applyFill="1"/>
    <xf numFmtId="0" fontId="135" fillId="3" borderId="0" xfId="12" applyFont="1" applyFill="1" applyAlignment="1">
      <alignment horizontal="left"/>
    </xf>
    <xf numFmtId="0" fontId="135" fillId="3" borderId="0" xfId="12" applyFont="1" applyFill="1" applyAlignment="1">
      <alignment horizontal="center"/>
    </xf>
    <xf numFmtId="0" fontId="135" fillId="3" borderId="0" xfId="12" applyFont="1" applyFill="1" applyAlignment="1">
      <alignment horizontal="right"/>
    </xf>
    <xf numFmtId="0" fontId="136" fillId="4" borderId="0" xfId="12" applyFont="1" applyFill="1"/>
    <xf numFmtId="0" fontId="137" fillId="0" borderId="0" xfId="12" applyFont="1"/>
    <xf numFmtId="0" fontId="138" fillId="0" borderId="0" xfId="12" applyFont="1"/>
    <xf numFmtId="0" fontId="88" fillId="0" borderId="29" xfId="12" applyFont="1" applyBorder="1" applyAlignment="1">
      <alignment horizontal="center"/>
    </xf>
    <xf numFmtId="0" fontId="88" fillId="0" borderId="29" xfId="12" applyFont="1" applyBorder="1" applyAlignment="1">
      <alignment horizontal="right"/>
    </xf>
    <xf numFmtId="0" fontId="88" fillId="0" borderId="30" xfId="12" applyFont="1" applyBorder="1" applyAlignment="1">
      <alignment horizontal="center"/>
    </xf>
    <xf numFmtId="0" fontId="88" fillId="0" borderId="30" xfId="12" applyFont="1" applyBorder="1" applyAlignment="1">
      <alignment horizontal="left"/>
    </xf>
    <xf numFmtId="2" fontId="139" fillId="0" borderId="30" xfId="12" applyNumberFormat="1" applyFont="1" applyBorder="1" applyAlignment="1">
      <alignment horizontal="right"/>
    </xf>
    <xf numFmtId="0" fontId="140" fillId="0" borderId="0" xfId="12" applyFont="1" applyAlignment="1">
      <alignment vertical="center"/>
    </xf>
    <xf numFmtId="0" fontId="138" fillId="0" borderId="0" xfId="12" applyFont="1" applyAlignment="1">
      <alignment horizontal="left"/>
    </xf>
    <xf numFmtId="0" fontId="138" fillId="0" borderId="0" xfId="12" applyFont="1" applyAlignment="1">
      <alignment horizontal="center"/>
    </xf>
    <xf numFmtId="2" fontId="46" fillId="0" borderId="0" xfId="12" applyNumberFormat="1" applyFont="1" applyAlignment="1">
      <alignment horizontal="right"/>
    </xf>
    <xf numFmtId="0" fontId="138" fillId="0" borderId="32" xfId="12" applyFont="1" applyBorder="1"/>
    <xf numFmtId="0" fontId="138" fillId="0" borderId="33" xfId="12" applyFont="1" applyBorder="1" applyAlignment="1">
      <alignment horizontal="left"/>
    </xf>
    <xf numFmtId="0" fontId="138" fillId="0" borderId="33" xfId="12" applyFont="1" applyBorder="1" applyAlignment="1">
      <alignment horizontal="center"/>
    </xf>
    <xf numFmtId="0" fontId="138" fillId="0" borderId="23" xfId="12" applyFont="1" applyBorder="1" applyAlignment="1">
      <alignment horizontal="left"/>
    </xf>
    <xf numFmtId="0" fontId="138" fillId="0" borderId="23" xfId="12" applyFont="1" applyBorder="1" applyAlignment="1">
      <alignment horizontal="center"/>
    </xf>
    <xf numFmtId="0" fontId="138" fillId="0" borderId="29" xfId="12" applyFont="1" applyBorder="1"/>
    <xf numFmtId="0" fontId="138" fillId="0" borderId="36" xfId="12" applyFont="1" applyBorder="1" applyAlignment="1">
      <alignment horizontal="left"/>
    </xf>
    <xf numFmtId="0" fontId="138" fillId="0" borderId="36" xfId="12" applyFont="1" applyBorder="1" applyAlignment="1">
      <alignment horizontal="center"/>
    </xf>
    <xf numFmtId="0" fontId="138" fillId="0" borderId="3" xfId="12" applyFont="1" applyBorder="1" applyAlignment="1">
      <alignment horizontal="left"/>
    </xf>
    <xf numFmtId="0" fontId="138" fillId="0" borderId="3" xfId="12" applyFont="1" applyBorder="1" applyAlignment="1">
      <alignment horizontal="center"/>
    </xf>
    <xf numFmtId="0" fontId="138" fillId="0" borderId="10" xfId="12" applyFont="1" applyBorder="1" applyAlignment="1">
      <alignment horizontal="left"/>
    </xf>
    <xf numFmtId="0" fontId="138" fillId="0" borderId="10" xfId="12" applyFont="1" applyBorder="1" applyAlignment="1">
      <alignment horizontal="center"/>
    </xf>
    <xf numFmtId="0" fontId="140" fillId="0" borderId="0" xfId="12" applyFont="1"/>
    <xf numFmtId="0" fontId="137" fillId="0" borderId="0" xfId="12" applyFont="1" applyAlignment="1">
      <alignment horizontal="left"/>
    </xf>
    <xf numFmtId="0" fontId="137" fillId="0" borderId="0" xfId="12" applyFont="1" applyAlignment="1">
      <alignment horizontal="center"/>
    </xf>
    <xf numFmtId="0" fontId="137" fillId="0" borderId="0" xfId="12" applyFont="1" applyAlignment="1">
      <alignment horizontal="right"/>
    </xf>
    <xf numFmtId="0" fontId="60" fillId="3" borderId="0" xfId="1" applyFont="1" applyFill="1" applyAlignment="1">
      <alignment vertical="center"/>
    </xf>
    <xf numFmtId="0" fontId="26" fillId="3" borderId="0" xfId="12" applyFont="1" applyFill="1"/>
    <xf numFmtId="0" fontId="26" fillId="3" borderId="0" xfId="12" applyFont="1" applyFill="1" applyAlignment="1">
      <alignment horizontal="left"/>
    </xf>
    <xf numFmtId="0" fontId="26" fillId="3" borderId="0" xfId="12" applyFont="1" applyFill="1" applyAlignment="1">
      <alignment horizontal="center"/>
    </xf>
    <xf numFmtId="0" fontId="26" fillId="3" borderId="0" xfId="12" applyFont="1" applyFill="1" applyAlignment="1">
      <alignment horizontal="right"/>
    </xf>
    <xf numFmtId="0" fontId="141" fillId="0" borderId="0" xfId="12" applyFont="1"/>
    <xf numFmtId="0" fontId="25" fillId="0" borderId="0" xfId="12" applyFont="1"/>
    <xf numFmtId="0" fontId="30" fillId="0" borderId="0" xfId="12" applyFont="1"/>
    <xf numFmtId="0" fontId="31" fillId="0" borderId="0" xfId="12" applyFont="1" applyAlignment="1">
      <alignment vertical="center"/>
    </xf>
    <xf numFmtId="0" fontId="30" fillId="0" borderId="0" xfId="12" applyFont="1" applyAlignment="1">
      <alignment horizontal="left"/>
    </xf>
    <xf numFmtId="0" fontId="30" fillId="0" borderId="0" xfId="12" applyFont="1" applyAlignment="1">
      <alignment horizontal="center"/>
    </xf>
    <xf numFmtId="2" fontId="32" fillId="0" borderId="0" xfId="12" applyNumberFormat="1" applyFont="1" applyAlignment="1">
      <alignment horizontal="right"/>
    </xf>
    <xf numFmtId="0" fontId="30" fillId="0" borderId="32" xfId="12" applyFont="1" applyBorder="1"/>
    <xf numFmtId="0" fontId="30" fillId="0" borderId="33" xfId="12" applyFont="1" applyBorder="1" applyAlignment="1">
      <alignment horizontal="left"/>
    </xf>
    <xf numFmtId="0" fontId="30" fillId="0" borderId="33" xfId="12" applyFont="1" applyBorder="1" applyAlignment="1">
      <alignment horizontal="center"/>
    </xf>
    <xf numFmtId="0" fontId="30" fillId="0" borderId="23" xfId="12" applyFont="1" applyBorder="1" applyAlignment="1">
      <alignment horizontal="left"/>
    </xf>
    <xf numFmtId="0" fontId="30" fillId="0" borderId="23" xfId="12" applyFont="1" applyBorder="1" applyAlignment="1">
      <alignment horizontal="center"/>
    </xf>
    <xf numFmtId="0" fontId="30" fillId="0" borderId="29" xfId="12" applyFont="1" applyBorder="1"/>
    <xf numFmtId="0" fontId="30" fillId="0" borderId="36" xfId="12" applyFont="1" applyBorder="1" applyAlignment="1">
      <alignment horizontal="left"/>
    </xf>
    <xf numFmtId="0" fontId="30" fillId="0" borderId="36" xfId="12" applyFont="1" applyBorder="1" applyAlignment="1">
      <alignment horizontal="center"/>
    </xf>
    <xf numFmtId="0" fontId="25" fillId="0" borderId="0" xfId="12" applyFont="1" applyAlignment="1">
      <alignment horizontal="left"/>
    </xf>
    <xf numFmtId="0" fontId="25" fillId="0" borderId="0" xfId="12" applyFont="1" applyAlignment="1">
      <alignment horizontal="center"/>
    </xf>
    <xf numFmtId="0" fontId="25" fillId="0" borderId="0" xfId="12" applyFont="1" applyAlignment="1">
      <alignment horizontal="right"/>
    </xf>
    <xf numFmtId="0" fontId="27" fillId="0" borderId="23" xfId="0" applyFont="1" applyBorder="1"/>
    <xf numFmtId="0" fontId="0" fillId="0" borderId="23" xfId="0" applyBorder="1"/>
    <xf numFmtId="0" fontId="142" fillId="0" borderId="0" xfId="0" applyFont="1"/>
    <xf numFmtId="0" fontId="60" fillId="3" borderId="0" xfId="1" applyFont="1" applyFill="1"/>
    <xf numFmtId="3" fontId="74" fillId="0" borderId="11" xfId="0" applyNumberFormat="1" applyFont="1" applyBorder="1" applyAlignment="1">
      <alignment horizontal="center" vertical="center"/>
    </xf>
    <xf numFmtId="3" fontId="143" fillId="0" borderId="6" xfId="0" applyNumberFormat="1" applyFont="1" applyBorder="1" applyAlignment="1">
      <alignment horizontal="center" vertical="center"/>
    </xf>
    <xf numFmtId="1" fontId="31" fillId="4" borderId="0" xfId="0" quotePrefix="1" applyNumberFormat="1" applyFont="1" applyFill="1" applyAlignment="1">
      <alignment horizontal="left"/>
    </xf>
    <xf numFmtId="0" fontId="39" fillId="0" borderId="10" xfId="0" applyFont="1" applyBorder="1" applyAlignment="1">
      <alignment horizontal="center" vertical="center" wrapText="1"/>
    </xf>
    <xf numFmtId="1" fontId="31" fillId="0" borderId="23" xfId="0" applyNumberFormat="1" applyFont="1" applyBorder="1" applyAlignment="1">
      <alignment vertical="center"/>
    </xf>
    <xf numFmtId="164" fontId="31" fillId="0" borderId="23" xfId="0" applyNumberFormat="1" applyFont="1" applyBorder="1" applyAlignment="1">
      <alignment vertical="center"/>
    </xf>
    <xf numFmtId="164" fontId="27" fillId="0" borderId="23" xfId="0" applyNumberFormat="1" applyFont="1" applyBorder="1"/>
    <xf numFmtId="0" fontId="32" fillId="0" borderId="10" xfId="0" applyFont="1" applyBorder="1" applyAlignment="1">
      <alignment horizontal="center" vertical="center" wrapText="1"/>
    </xf>
    <xf numFmtId="0" fontId="31" fillId="0" borderId="23" xfId="0" applyFont="1" applyBorder="1" applyAlignment="1">
      <alignment horizontal="left" vertical="center"/>
    </xf>
    <xf numFmtId="2" fontId="32" fillId="0" borderId="23" xfId="0" applyNumberFormat="1" applyFont="1" applyBorder="1" applyAlignment="1">
      <alignment horizontal="center" vertical="center"/>
    </xf>
    <xf numFmtId="164" fontId="39" fillId="0" borderId="21" xfId="0" applyNumberFormat="1" applyFont="1" applyBorder="1" applyAlignment="1">
      <alignment horizontal="center" vertical="center"/>
    </xf>
    <xf numFmtId="164" fontId="39" fillId="0" borderId="23" xfId="0" applyNumberFormat="1" applyFont="1" applyBorder="1" applyAlignment="1">
      <alignment horizontal="center" vertical="center"/>
    </xf>
    <xf numFmtId="3" fontId="40" fillId="11" borderId="0" xfId="0" applyNumberFormat="1" applyFont="1" applyFill="1" applyAlignment="1">
      <alignment vertical="center"/>
    </xf>
    <xf numFmtId="164" fontId="39" fillId="0" borderId="1" xfId="0" applyNumberFormat="1" applyFont="1" applyBorder="1" applyAlignment="1">
      <alignment horizontal="right" vertical="center"/>
    </xf>
    <xf numFmtId="3" fontId="0" fillId="11" borderId="0" xfId="0" applyNumberFormat="1" applyFill="1" applyAlignment="1">
      <alignment vertical="center"/>
    </xf>
    <xf numFmtId="0" fontId="30" fillId="11" borderId="0" xfId="0" applyFont="1" applyFill="1" applyAlignment="1">
      <alignment horizontal="center" vertical="center"/>
    </xf>
    <xf numFmtId="164" fontId="32" fillId="0" borderId="23" xfId="0" applyNumberFormat="1" applyFont="1" applyBorder="1" applyAlignment="1">
      <alignment horizontal="center" vertical="center"/>
    </xf>
    <xf numFmtId="0" fontId="146" fillId="4" borderId="0" xfId="0" applyFont="1" applyFill="1" applyAlignment="1">
      <alignment horizontal="left" vertical="center"/>
    </xf>
    <xf numFmtId="0" fontId="40" fillId="0" borderId="23" xfId="0" applyFont="1" applyBorder="1"/>
    <xf numFmtId="0" fontId="68" fillId="4" borderId="23" xfId="0" applyFont="1" applyFill="1" applyBorder="1" applyAlignment="1">
      <alignment horizontal="center" vertical="center"/>
    </xf>
    <xf numFmtId="164" fontId="39" fillId="4" borderId="23" xfId="0" applyNumberFormat="1" applyFont="1" applyFill="1" applyBorder="1" applyAlignment="1">
      <alignment horizontal="center" vertical="center"/>
    </xf>
    <xf numFmtId="3" fontId="113" fillId="0" borderId="23" xfId="0" applyNumberFormat="1" applyFont="1" applyBorder="1" applyAlignment="1">
      <alignment horizontal="center" vertical="center"/>
    </xf>
    <xf numFmtId="0" fontId="39" fillId="4" borderId="23" xfId="0" applyFont="1" applyFill="1" applyBorder="1" applyAlignment="1">
      <alignment horizontal="center" vertical="center"/>
    </xf>
    <xf numFmtId="164" fontId="32" fillId="4" borderId="23" xfId="0" applyNumberFormat="1" applyFont="1" applyFill="1" applyBorder="1" applyAlignment="1">
      <alignment horizontal="center" vertical="center"/>
    </xf>
    <xf numFmtId="0" fontId="31" fillId="4" borderId="23" xfId="0" applyFont="1" applyFill="1" applyBorder="1" applyAlignment="1">
      <alignment horizontal="center" vertical="center"/>
    </xf>
    <xf numFmtId="1" fontId="39" fillId="4" borderId="23" xfId="0" applyNumberFormat="1" applyFont="1" applyFill="1" applyBorder="1" applyAlignment="1">
      <alignment horizontal="center" vertical="center"/>
    </xf>
    <xf numFmtId="1" fontId="32" fillId="0" borderId="23" xfId="0" applyNumberFormat="1" applyFont="1" applyBorder="1" applyAlignment="1">
      <alignment horizontal="center" vertical="center"/>
    </xf>
    <xf numFmtId="1" fontId="32" fillId="4" borderId="23" xfId="0" applyNumberFormat="1" applyFont="1" applyFill="1" applyBorder="1" applyAlignment="1">
      <alignment horizontal="center" vertical="center"/>
    </xf>
    <xf numFmtId="0" fontId="39" fillId="0" borderId="23" xfId="0" applyFont="1" applyBorder="1" applyAlignment="1">
      <alignment vertical="center"/>
    </xf>
    <xf numFmtId="3" fontId="39" fillId="0" borderId="23" xfId="0" applyNumberFormat="1" applyFont="1" applyBorder="1" applyAlignment="1">
      <alignment vertical="center"/>
    </xf>
    <xf numFmtId="0" fontId="31" fillId="0" borderId="23" xfId="0" applyFont="1" applyBorder="1" applyAlignment="1">
      <alignment vertical="center"/>
    </xf>
    <xf numFmtId="3" fontId="31" fillId="0" borderId="23" xfId="0" applyNumberFormat="1" applyFont="1" applyBorder="1" applyAlignment="1">
      <alignment vertical="center"/>
    </xf>
    <xf numFmtId="165" fontId="32" fillId="0" borderId="23" xfId="0" applyNumberFormat="1" applyFont="1" applyBorder="1" applyAlignment="1">
      <alignment horizontal="right"/>
    </xf>
    <xf numFmtId="165" fontId="31" fillId="0" borderId="23" xfId="0" applyNumberFormat="1" applyFont="1" applyBorder="1" applyAlignment="1">
      <alignment horizontal="right"/>
    </xf>
    <xf numFmtId="0" fontId="27" fillId="4" borderId="23" xfId="0" applyFont="1" applyFill="1" applyBorder="1" applyAlignment="1">
      <alignment horizontal="center" vertical="center"/>
    </xf>
    <xf numFmtId="165" fontId="32" fillId="0" borderId="23" xfId="0" applyNumberFormat="1" applyFont="1" applyBorder="1" applyAlignment="1">
      <alignment horizontal="center"/>
    </xf>
    <xf numFmtId="164" fontId="32" fillId="0" borderId="23" xfId="0" applyNumberFormat="1" applyFont="1" applyBorder="1" applyAlignment="1">
      <alignment horizontal="center"/>
    </xf>
    <xf numFmtId="165" fontId="39" fillId="0" borderId="23" xfId="0" applyNumberFormat="1" applyFont="1" applyBorder="1" applyAlignment="1">
      <alignment horizontal="center"/>
    </xf>
    <xf numFmtId="164" fontId="39" fillId="0" borderId="23" xfId="0" applyNumberFormat="1" applyFont="1" applyBorder="1" applyAlignment="1">
      <alignment horizontal="center"/>
    </xf>
    <xf numFmtId="0" fontId="68" fillId="4" borderId="23" xfId="0" applyFont="1" applyFill="1" applyBorder="1" applyAlignment="1">
      <alignment vertical="center" wrapText="1"/>
    </xf>
    <xf numFmtId="164" fontId="37" fillId="4" borderId="7" xfId="0" applyNumberFormat="1" applyFont="1" applyFill="1" applyBorder="1" applyAlignment="1">
      <alignment horizontal="left" vertical="center"/>
    </xf>
    <xf numFmtId="0" fontId="39" fillId="0" borderId="0" xfId="0" applyFont="1" applyAlignment="1">
      <alignment horizontal="left" vertical="center" wrapText="1"/>
    </xf>
    <xf numFmtId="0" fontId="30" fillId="0" borderId="40" xfId="0" applyFont="1" applyBorder="1"/>
    <xf numFmtId="0" fontId="87" fillId="0" borderId="0" xfId="0" applyFont="1"/>
    <xf numFmtId="0" fontId="102" fillId="8" borderId="23" xfId="0" applyFont="1" applyFill="1" applyBorder="1"/>
    <xf numFmtId="0" fontId="0" fillId="8" borderId="23" xfId="0" applyFill="1" applyBorder="1"/>
    <xf numFmtId="0" fontId="0" fillId="0" borderId="23" xfId="0" applyBorder="1" applyAlignment="1">
      <alignment horizontal="center"/>
    </xf>
    <xf numFmtId="4" fontId="141" fillId="0" borderId="23" xfId="0" applyNumberFormat="1" applyFont="1" applyBorder="1"/>
    <xf numFmtId="4" fontId="141" fillId="0" borderId="14" xfId="0" applyNumberFormat="1" applyFont="1" applyBorder="1"/>
    <xf numFmtId="4" fontId="141" fillId="0" borderId="10" xfId="0" applyNumberFormat="1" applyFont="1" applyBorder="1"/>
    <xf numFmtId="0" fontId="0" fillId="0" borderId="10" xfId="0" applyBorder="1" applyAlignment="1">
      <alignment horizontal="center"/>
    </xf>
    <xf numFmtId="0" fontId="0" fillId="0" borderId="10" xfId="0" applyBorder="1"/>
    <xf numFmtId="0" fontId="0" fillId="0" borderId="0" xfId="0" applyAlignment="1">
      <alignment horizontal="right"/>
    </xf>
    <xf numFmtId="0" fontId="101" fillId="0" borderId="0" xfId="0" applyFont="1"/>
    <xf numFmtId="0" fontId="60" fillId="2" borderId="0" xfId="0" applyFont="1" applyFill="1" applyAlignment="1">
      <alignment vertical="center"/>
    </xf>
    <xf numFmtId="0" fontId="147" fillId="2" borderId="0" xfId="0" applyFont="1" applyFill="1"/>
    <xf numFmtId="0" fontId="40" fillId="4" borderId="0" xfId="0" applyFont="1" applyFill="1"/>
    <xf numFmtId="0" fontId="30" fillId="4" borderId="0" xfId="0" applyFont="1" applyFill="1" applyAlignment="1">
      <alignment horizontal="right"/>
    </xf>
    <xf numFmtId="165" fontId="40" fillId="4" borderId="0" xfId="0" applyNumberFormat="1" applyFont="1" applyFill="1" applyAlignment="1">
      <alignment horizontal="right"/>
    </xf>
    <xf numFmtId="0" fontId="31" fillId="4" borderId="1" xfId="0" applyFont="1" applyFill="1" applyBorder="1" applyAlignment="1">
      <alignment horizontal="left" vertical="center"/>
    </xf>
    <xf numFmtId="0" fontId="140" fillId="4" borderId="1" xfId="0" applyFont="1" applyFill="1" applyBorder="1" applyAlignment="1">
      <alignment horizontal="left" vertical="center"/>
    </xf>
    <xf numFmtId="0" fontId="88" fillId="4" borderId="1" xfId="0" applyFont="1" applyFill="1" applyBorder="1" applyAlignment="1">
      <alignment horizontal="left" vertical="center"/>
    </xf>
    <xf numFmtId="0" fontId="138" fillId="0" borderId="10" xfId="12" applyFont="1" applyBorder="1"/>
    <xf numFmtId="0" fontId="30" fillId="0" borderId="23" xfId="0" applyFont="1" applyBorder="1" applyAlignment="1">
      <alignment horizontal="left" vertical="center"/>
    </xf>
    <xf numFmtId="0" fontId="68" fillId="4" borderId="1" xfId="0" applyFont="1" applyFill="1" applyBorder="1" applyAlignment="1">
      <alignment horizontal="left" vertical="center"/>
    </xf>
    <xf numFmtId="0" fontId="39" fillId="4" borderId="1" xfId="0" applyFont="1" applyFill="1" applyBorder="1" applyAlignment="1">
      <alignment horizontal="left" vertical="center"/>
    </xf>
    <xf numFmtId="3" fontId="87" fillId="0" borderId="11" xfId="0" applyNumberFormat="1" applyFont="1" applyBorder="1" applyAlignment="1">
      <alignment horizontal="center" vertical="center"/>
    </xf>
    <xf numFmtId="3" fontId="152" fillId="0" borderId="6" xfId="0" applyNumberFormat="1" applyFont="1" applyBorder="1" applyAlignment="1">
      <alignment horizontal="center" vertical="center"/>
    </xf>
    <xf numFmtId="0" fontId="62" fillId="4" borderId="0" xfId="0" applyFont="1" applyFill="1" applyAlignment="1">
      <alignment vertical="center"/>
    </xf>
    <xf numFmtId="4" fontId="61" fillId="0" borderId="23" xfId="0" applyNumberFormat="1" applyFont="1" applyBorder="1" applyAlignment="1">
      <alignment horizontal="center" vertical="center"/>
    </xf>
    <xf numFmtId="0" fontId="17" fillId="4" borderId="1" xfId="0" applyFont="1" applyFill="1" applyBorder="1" applyAlignment="1">
      <alignment horizontal="left" vertical="center"/>
    </xf>
    <xf numFmtId="3" fontId="70" fillId="0" borderId="11" xfId="0" applyNumberFormat="1" applyFont="1" applyBorder="1" applyAlignment="1">
      <alignment horizontal="center"/>
    </xf>
    <xf numFmtId="3" fontId="132" fillId="0" borderId="11" xfId="0" applyNumberFormat="1" applyFont="1" applyBorder="1" applyAlignment="1">
      <alignment horizontal="center"/>
    </xf>
    <xf numFmtId="3" fontId="70" fillId="0" borderId="11" xfId="0" applyNumberFormat="1" applyFont="1" applyBorder="1" applyAlignment="1">
      <alignment horizontal="center" vertical="center"/>
    </xf>
    <xf numFmtId="0" fontId="70" fillId="0" borderId="11" xfId="0" applyFont="1" applyBorder="1" applyAlignment="1">
      <alignment horizontal="center" vertical="center"/>
    </xf>
    <xf numFmtId="0" fontId="143" fillId="0" borderId="6" xfId="0" applyFont="1" applyBorder="1" applyAlignment="1">
      <alignment horizontal="center" vertical="center"/>
    </xf>
    <xf numFmtId="0" fontId="31" fillId="0" borderId="44" xfId="0" applyFont="1" applyBorder="1" applyAlignment="1">
      <alignment horizontal="center" vertical="center"/>
    </xf>
    <xf numFmtId="0" fontId="27" fillId="0" borderId="44" xfId="0" applyFont="1" applyBorder="1" applyAlignment="1">
      <alignment horizontal="center" vertical="center"/>
    </xf>
    <xf numFmtId="0" fontId="0" fillId="0" borderId="44" xfId="0" applyBorder="1" applyAlignment="1">
      <alignment vertical="center"/>
    </xf>
    <xf numFmtId="0" fontId="0" fillId="0" borderId="10" xfId="0" applyBorder="1" applyAlignment="1">
      <alignment vertical="center"/>
    </xf>
    <xf numFmtId="3" fontId="0" fillId="0" borderId="11" xfId="0" applyNumberFormat="1" applyBorder="1" applyAlignment="1">
      <alignment vertical="center"/>
    </xf>
    <xf numFmtId="0" fontId="0" fillId="0" borderId="47" xfId="0" applyBorder="1" applyAlignment="1">
      <alignment vertical="center"/>
    </xf>
    <xf numFmtId="3" fontId="0" fillId="0" borderId="5" xfId="0" applyNumberFormat="1" applyBorder="1" applyAlignment="1">
      <alignment vertical="center"/>
    </xf>
    <xf numFmtId="3" fontId="27" fillId="0" borderId="5" xfId="0" applyNumberFormat="1" applyFont="1" applyBorder="1" applyAlignment="1">
      <alignment vertical="center"/>
    </xf>
    <xf numFmtId="3" fontId="27" fillId="0" borderId="0" xfId="0" applyNumberFormat="1" applyFont="1" applyAlignment="1">
      <alignment vertical="center"/>
    </xf>
    <xf numFmtId="0" fontId="0" fillId="0" borderId="46" xfId="0" applyBorder="1" applyAlignment="1">
      <alignment vertical="center"/>
    </xf>
    <xf numFmtId="0" fontId="27" fillId="0" borderId="3" xfId="0" applyFont="1" applyBorder="1" applyAlignment="1">
      <alignment vertical="center"/>
    </xf>
    <xf numFmtId="3" fontId="27" fillId="0" borderId="6" xfId="0" applyNumberFormat="1" applyFont="1" applyBorder="1" applyAlignment="1">
      <alignment vertical="center"/>
    </xf>
    <xf numFmtId="0" fontId="0" fillId="0" borderId="5" xfId="0" applyBorder="1" applyAlignment="1">
      <alignment vertical="center"/>
    </xf>
    <xf numFmtId="0" fontId="27" fillId="0" borderId="5" xfId="0" applyFont="1" applyBorder="1" applyAlignment="1">
      <alignment vertical="center"/>
    </xf>
    <xf numFmtId="0" fontId="0" fillId="0" borderId="48" xfId="0" applyBorder="1" applyAlignment="1">
      <alignment vertical="center"/>
    </xf>
    <xf numFmtId="0" fontId="0" fillId="0" borderId="45" xfId="0" applyBorder="1" applyAlignment="1">
      <alignment vertical="center"/>
    </xf>
    <xf numFmtId="3" fontId="0" fillId="0" borderId="10" xfId="0" applyNumberFormat="1"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0" fontId="27" fillId="13" borderId="0" xfId="0" applyFont="1" applyFill="1" applyAlignment="1">
      <alignment vertical="center"/>
    </xf>
    <xf numFmtId="0" fontId="0" fillId="13" borderId="0" xfId="0" applyFill="1" applyAlignment="1">
      <alignment vertical="center"/>
    </xf>
    <xf numFmtId="0" fontId="153" fillId="13" borderId="4" xfId="0" applyFont="1" applyFill="1" applyBorder="1" applyAlignment="1">
      <alignment vertical="center"/>
    </xf>
    <xf numFmtId="0" fontId="132" fillId="0" borderId="5" xfId="0" applyFont="1" applyBorder="1" applyAlignment="1">
      <alignment horizontal="left" vertical="center"/>
    </xf>
    <xf numFmtId="1" fontId="31" fillId="0" borderId="0" xfId="0" applyNumberFormat="1" applyFont="1" applyAlignment="1">
      <alignment horizontal="right" vertical="top" wrapText="1"/>
    </xf>
    <xf numFmtId="0" fontId="39" fillId="0" borderId="0" xfId="0" applyFont="1" applyAlignment="1">
      <alignment horizontal="center" vertical="top" wrapText="1"/>
    </xf>
    <xf numFmtId="0" fontId="0" fillId="0" borderId="0" xfId="0" applyAlignment="1">
      <alignment vertical="top"/>
    </xf>
    <xf numFmtId="0" fontId="39" fillId="4" borderId="0" xfId="0" applyFont="1" applyFill="1" applyAlignment="1">
      <alignment horizontal="right" vertical="top" wrapText="1"/>
    </xf>
    <xf numFmtId="0" fontId="31" fillId="4" borderId="0" xfId="0" applyFont="1" applyFill="1" applyAlignment="1">
      <alignment horizontal="right" vertical="top" wrapText="1"/>
    </xf>
    <xf numFmtId="0" fontId="154" fillId="4" borderId="0" xfId="0" applyFont="1" applyFill="1" applyAlignment="1">
      <alignment horizontal="left" vertical="center"/>
    </xf>
    <xf numFmtId="0" fontId="102" fillId="4" borderId="0" xfId="0" applyFont="1" applyFill="1" applyAlignment="1">
      <alignment horizontal="left" vertical="center"/>
    </xf>
    <xf numFmtId="0" fontId="117" fillId="8" borderId="0" xfId="0" applyFont="1" applyFill="1" applyAlignment="1">
      <alignment vertical="center"/>
    </xf>
    <xf numFmtId="1" fontId="31" fillId="8" borderId="0" xfId="0" quotePrefix="1" applyNumberFormat="1" applyFont="1" applyFill="1" applyAlignment="1">
      <alignment horizontal="left" vertical="center"/>
    </xf>
    <xf numFmtId="1" fontId="31" fillId="0" borderId="0" xfId="0" quotePrefix="1" applyNumberFormat="1" applyFont="1" applyAlignment="1">
      <alignment horizontal="center" vertical="center"/>
    </xf>
    <xf numFmtId="1" fontId="31" fillId="0" borderId="0" xfId="0" quotePrefix="1" applyNumberFormat="1" applyFont="1" applyAlignment="1">
      <alignment horizontal="left" vertical="center"/>
    </xf>
    <xf numFmtId="0" fontId="44" fillId="0" borderId="0" xfId="0" applyFont="1" applyAlignment="1">
      <alignment horizontal="left" vertical="center"/>
    </xf>
    <xf numFmtId="164" fontId="30" fillId="0" borderId="0" xfId="0" applyNumberFormat="1" applyFont="1" applyAlignment="1">
      <alignment horizontal="center" vertical="center"/>
    </xf>
    <xf numFmtId="17" fontId="74" fillId="0" borderId="0" xfId="0" applyNumberFormat="1" applyFont="1" applyAlignment="1">
      <alignment horizontal="center" vertical="center"/>
    </xf>
    <xf numFmtId="164" fontId="39" fillId="0" borderId="21" xfId="0" applyNumberFormat="1" applyFont="1" applyBorder="1" applyAlignment="1">
      <alignment horizontal="right" vertical="center"/>
    </xf>
    <xf numFmtId="2" fontId="31" fillId="0" borderId="1" xfId="0" applyNumberFormat="1" applyFont="1" applyBorder="1" applyAlignment="1">
      <alignment horizontal="center" vertical="center"/>
    </xf>
    <xf numFmtId="2" fontId="30" fillId="0" borderId="0" xfId="0" applyNumberFormat="1" applyFont="1" applyAlignment="1">
      <alignment horizontal="center" vertical="center"/>
    </xf>
    <xf numFmtId="0" fontId="117" fillId="8" borderId="0" xfId="0" applyFont="1" applyFill="1" applyAlignment="1">
      <alignment horizontal="left" vertical="center"/>
    </xf>
    <xf numFmtId="0" fontId="117" fillId="0" borderId="0" xfId="0" applyFont="1" applyAlignment="1">
      <alignment horizontal="left" vertical="center"/>
    </xf>
    <xf numFmtId="2" fontId="39" fillId="0" borderId="21" xfId="0" applyNumberFormat="1" applyFont="1" applyBorder="1" applyAlignment="1">
      <alignment horizontal="center" vertical="center"/>
    </xf>
    <xf numFmtId="2" fontId="39" fillId="0" borderId="1" xfId="0" applyNumberFormat="1" applyFont="1" applyBorder="1" applyAlignment="1">
      <alignment horizontal="center" vertical="center"/>
    </xf>
    <xf numFmtId="164" fontId="39" fillId="0" borderId="22" xfId="0" applyNumberFormat="1" applyFont="1" applyBorder="1" applyAlignment="1">
      <alignment horizontal="right" vertical="center"/>
    </xf>
    <xf numFmtId="164" fontId="39" fillId="0" borderId="10" xfId="0" applyNumberFormat="1" applyFont="1" applyBorder="1" applyAlignment="1">
      <alignment horizontal="right" vertical="center"/>
    </xf>
    <xf numFmtId="2" fontId="39" fillId="0" borderId="23" xfId="0" applyNumberFormat="1" applyFont="1" applyBorder="1" applyAlignment="1">
      <alignment horizontal="center" vertical="center"/>
    </xf>
    <xf numFmtId="2" fontId="39" fillId="0" borderId="50" xfId="0" applyNumberFormat="1" applyFont="1" applyBorder="1" applyAlignment="1">
      <alignment horizontal="center" vertical="center"/>
    </xf>
    <xf numFmtId="17" fontId="27" fillId="4" borderId="0" xfId="0" quotePrefix="1" applyNumberFormat="1" applyFont="1" applyFill="1" applyAlignment="1">
      <alignment horizontal="center" vertical="center" wrapText="1"/>
    </xf>
    <xf numFmtId="3" fontId="40" fillId="4" borderId="0" xfId="0" applyNumberFormat="1" applyFont="1" applyFill="1" applyAlignment="1">
      <alignment vertical="center"/>
    </xf>
    <xf numFmtId="3" fontId="0" fillId="4" borderId="0" xfId="0" applyNumberFormat="1" applyFill="1" applyAlignment="1">
      <alignment vertical="center"/>
    </xf>
    <xf numFmtId="2" fontId="39" fillId="0" borderId="51" xfId="0" applyNumberFormat="1" applyFont="1" applyBorder="1" applyAlignment="1">
      <alignment horizontal="center" vertical="center"/>
    </xf>
    <xf numFmtId="0" fontId="31" fillId="0" borderId="25" xfId="0" applyFont="1" applyBorder="1" applyAlignment="1">
      <alignment horizontal="left" vertical="center"/>
    </xf>
    <xf numFmtId="2" fontId="32" fillId="0" borderId="25" xfId="0" applyNumberFormat="1" applyFont="1" applyBorder="1" applyAlignment="1">
      <alignment horizontal="center" vertical="center"/>
    </xf>
    <xf numFmtId="2" fontId="39" fillId="0" borderId="52" xfId="0" applyNumberFormat="1" applyFont="1" applyBorder="1" applyAlignment="1">
      <alignment horizontal="center" vertical="center"/>
    </xf>
    <xf numFmtId="2" fontId="39" fillId="0" borderId="53" xfId="0" applyNumberFormat="1" applyFont="1" applyBorder="1" applyAlignment="1">
      <alignment horizontal="center" vertical="center"/>
    </xf>
    <xf numFmtId="164" fontId="39" fillId="0" borderId="52"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51" xfId="0" applyNumberFormat="1" applyFont="1" applyBorder="1" applyAlignment="1">
      <alignment horizontal="center" vertical="center"/>
    </xf>
    <xf numFmtId="0" fontId="31" fillId="0" borderId="26" xfId="0" applyFont="1" applyBorder="1" applyAlignment="1">
      <alignment horizontal="left" vertical="center"/>
    </xf>
    <xf numFmtId="2" fontId="32" fillId="0" borderId="26" xfId="0" applyNumberFormat="1" applyFont="1" applyBorder="1" applyAlignment="1">
      <alignment horizontal="center" vertical="center"/>
    </xf>
    <xf numFmtId="2" fontId="39" fillId="0" borderId="54" xfId="0" applyNumberFormat="1" applyFont="1" applyBorder="1" applyAlignment="1">
      <alignment horizontal="center" vertical="center"/>
    </xf>
    <xf numFmtId="2" fontId="39" fillId="0" borderId="55" xfId="0" applyNumberFormat="1" applyFont="1" applyBorder="1" applyAlignment="1">
      <alignment horizontal="center" vertical="center"/>
    </xf>
    <xf numFmtId="164" fontId="39" fillId="0" borderId="54" xfId="0" applyNumberFormat="1" applyFont="1" applyBorder="1" applyAlignment="1">
      <alignment horizontal="center" vertical="center"/>
    </xf>
    <xf numFmtId="164" fontId="39" fillId="0" borderId="26" xfId="0" applyNumberFormat="1" applyFont="1" applyBorder="1" applyAlignment="1">
      <alignment horizontal="center" vertical="center"/>
    </xf>
    <xf numFmtId="164" fontId="39" fillId="0" borderId="52" xfId="0" applyNumberFormat="1" applyFont="1" applyBorder="1" applyAlignment="1">
      <alignment horizontal="right" vertical="center"/>
    </xf>
    <xf numFmtId="164" fontId="39" fillId="0" borderId="25" xfId="0" applyNumberFormat="1" applyFont="1" applyBorder="1" applyAlignment="1">
      <alignment horizontal="right" vertical="center"/>
    </xf>
    <xf numFmtId="164" fontId="39" fillId="0" borderId="51" xfId="0" applyNumberFormat="1" applyFont="1" applyBorder="1" applyAlignment="1">
      <alignment horizontal="right" vertical="center"/>
    </xf>
    <xf numFmtId="164" fontId="39" fillId="0" borderId="54" xfId="0" applyNumberFormat="1" applyFont="1" applyBorder="1" applyAlignment="1">
      <alignment horizontal="right" vertical="center"/>
    </xf>
    <xf numFmtId="164" fontId="39" fillId="0" borderId="26" xfId="0" applyNumberFormat="1" applyFont="1" applyBorder="1" applyAlignment="1">
      <alignment horizontal="right" vertical="center"/>
    </xf>
    <xf numFmtId="164" fontId="32" fillId="0" borderId="25" xfId="0" applyNumberFormat="1" applyFont="1" applyBorder="1" applyAlignment="1">
      <alignment horizontal="center" vertical="center"/>
    </xf>
    <xf numFmtId="164" fontId="32" fillId="0" borderId="26" xfId="0" applyNumberFormat="1" applyFont="1" applyBorder="1" applyAlignment="1">
      <alignment horizontal="center" vertical="center"/>
    </xf>
    <xf numFmtId="2" fontId="32" fillId="0" borderId="0" xfId="0" applyNumberFormat="1" applyFont="1" applyAlignment="1">
      <alignment horizontal="center" vertical="center"/>
    </xf>
    <xf numFmtId="2" fontId="39" fillId="0" borderId="56" xfId="0" applyNumberFormat="1" applyFont="1" applyBorder="1" applyAlignment="1">
      <alignment horizontal="center" vertical="center"/>
    </xf>
    <xf numFmtId="2" fontId="39" fillId="0" borderId="57" xfId="0" applyNumberFormat="1" applyFont="1" applyBorder="1" applyAlignment="1">
      <alignment horizontal="center" vertical="center"/>
    </xf>
    <xf numFmtId="164" fontId="39" fillId="0" borderId="56" xfId="0" applyNumberFormat="1" applyFont="1" applyBorder="1" applyAlignment="1">
      <alignment horizontal="center" vertical="center"/>
    </xf>
    <xf numFmtId="164" fontId="39" fillId="0" borderId="0" xfId="0" applyNumberFormat="1" applyFont="1" applyAlignment="1">
      <alignment horizontal="center" vertical="center"/>
    </xf>
    <xf numFmtId="164" fontId="39" fillId="0" borderId="56" xfId="0" applyNumberFormat="1" applyFont="1" applyBorder="1" applyAlignment="1">
      <alignment horizontal="right" vertical="center"/>
    </xf>
    <xf numFmtId="164" fontId="39" fillId="0" borderId="0" xfId="0" applyNumberFormat="1" applyFont="1" applyAlignment="1">
      <alignment horizontal="right" vertical="center"/>
    </xf>
    <xf numFmtId="0" fontId="31" fillId="0" borderId="24" xfId="0" applyFont="1" applyBorder="1" applyAlignment="1">
      <alignment horizontal="left" vertical="center"/>
    </xf>
    <xf numFmtId="2" fontId="32" fillId="0" borderId="24" xfId="0" applyNumberFormat="1" applyFont="1" applyBorder="1" applyAlignment="1">
      <alignment horizontal="center" vertical="center"/>
    </xf>
    <xf numFmtId="2" fontId="39" fillId="0" borderId="58" xfId="0" applyNumberFormat="1" applyFont="1" applyBorder="1" applyAlignment="1">
      <alignment horizontal="center" vertical="center"/>
    </xf>
    <xf numFmtId="2" fontId="39" fillId="0" borderId="59" xfId="0" applyNumberFormat="1" applyFont="1" applyBorder="1" applyAlignment="1">
      <alignment horizontal="center" vertical="center"/>
    </xf>
    <xf numFmtId="164" fontId="39" fillId="0" borderId="58" xfId="0" applyNumberFormat="1" applyFont="1" applyBorder="1" applyAlignment="1">
      <alignment horizontal="center" vertical="center"/>
    </xf>
    <xf numFmtId="164" fontId="39" fillId="0" borderId="24" xfId="0" applyNumberFormat="1" applyFont="1" applyBorder="1" applyAlignment="1">
      <alignment horizontal="center" vertical="center"/>
    </xf>
    <xf numFmtId="2" fontId="31" fillId="0" borderId="24" xfId="0" applyNumberFormat="1" applyFont="1" applyBorder="1" applyAlignment="1">
      <alignment horizontal="center"/>
    </xf>
    <xf numFmtId="164" fontId="39" fillId="0" borderId="58" xfId="0" applyNumberFormat="1" applyFont="1" applyBorder="1" applyAlignment="1">
      <alignment horizontal="right" vertical="center"/>
    </xf>
    <xf numFmtId="164" fontId="39" fillId="0" borderId="24" xfId="0" applyNumberFormat="1" applyFont="1" applyBorder="1" applyAlignment="1">
      <alignment horizontal="right" vertical="center"/>
    </xf>
    <xf numFmtId="164" fontId="32" fillId="0" borderId="24" xfId="0" applyNumberFormat="1" applyFont="1" applyBorder="1" applyAlignment="1">
      <alignment horizontal="center" vertical="center"/>
    </xf>
    <xf numFmtId="0" fontId="0" fillId="0" borderId="60" xfId="0" applyBorder="1"/>
    <xf numFmtId="4" fontId="141" fillId="0" borderId="60" xfId="0" applyNumberFormat="1" applyFont="1" applyBorder="1"/>
    <xf numFmtId="0" fontId="0" fillId="0" borderId="61" xfId="0" applyBorder="1"/>
    <xf numFmtId="4" fontId="141" fillId="0" borderId="61" xfId="0" applyNumberFormat="1" applyFont="1" applyBorder="1"/>
    <xf numFmtId="166" fontId="31" fillId="8" borderId="15" xfId="0" applyNumberFormat="1" applyFont="1" applyFill="1" applyBorder="1" applyAlignment="1">
      <alignment horizontal="center"/>
    </xf>
    <xf numFmtId="164" fontId="32" fillId="8" borderId="15" xfId="0" applyNumberFormat="1" applyFont="1" applyFill="1" applyBorder="1" applyAlignment="1">
      <alignment horizontal="center"/>
    </xf>
    <xf numFmtId="165" fontId="32" fillId="0" borderId="9" xfId="0" applyNumberFormat="1" applyFont="1" applyBorder="1" applyAlignment="1">
      <alignment horizontal="center"/>
    </xf>
    <xf numFmtId="165" fontId="32" fillId="0" borderId="9" xfId="0" applyNumberFormat="1" applyFont="1" applyBorder="1" applyAlignment="1">
      <alignment horizontal="center" vertical="center"/>
    </xf>
    <xf numFmtId="1" fontId="30" fillId="0" borderId="0" xfId="0" applyNumberFormat="1" applyFont="1" applyAlignment="1">
      <alignment horizontal="right" vertical="center"/>
    </xf>
    <xf numFmtId="164" fontId="32" fillId="4" borderId="15" xfId="0" applyNumberFormat="1" applyFont="1" applyFill="1" applyBorder="1" applyAlignment="1">
      <alignment horizontal="center" vertical="center"/>
    </xf>
    <xf numFmtId="166" fontId="31" fillId="4" borderId="14" xfId="0" applyNumberFormat="1" applyFont="1" applyFill="1" applyBorder="1" applyAlignment="1">
      <alignment horizontal="center" vertical="center"/>
    </xf>
    <xf numFmtId="164" fontId="32" fillId="4" borderId="14" xfId="0" applyNumberFormat="1" applyFont="1" applyFill="1" applyBorder="1" applyAlignment="1">
      <alignment horizontal="center" vertical="center"/>
    </xf>
    <xf numFmtId="0" fontId="30" fillId="4" borderId="0" xfId="0" applyFont="1" applyFill="1" applyAlignment="1">
      <alignment horizontal="left" vertical="center"/>
    </xf>
    <xf numFmtId="0" fontId="123" fillId="4" borderId="0" xfId="0" applyFont="1" applyFill="1" applyAlignment="1">
      <alignment horizontal="left" vertical="center"/>
    </xf>
    <xf numFmtId="166" fontId="31" fillId="8" borderId="9" xfId="0" applyNumberFormat="1" applyFont="1" applyFill="1" applyBorder="1" applyAlignment="1">
      <alignment horizontal="center" vertical="center"/>
    </xf>
    <xf numFmtId="164" fontId="32" fillId="8" borderId="9" xfId="0" applyNumberFormat="1" applyFont="1" applyFill="1" applyBorder="1" applyAlignment="1">
      <alignment horizontal="center" vertical="center"/>
    </xf>
    <xf numFmtId="17" fontId="31" fillId="8" borderId="9" xfId="0" applyNumberFormat="1" applyFont="1" applyFill="1" applyBorder="1" applyAlignment="1">
      <alignment horizontal="center" vertical="center"/>
    </xf>
    <xf numFmtId="164" fontId="32" fillId="8" borderId="1" xfId="0" applyNumberFormat="1" applyFont="1" applyFill="1" applyBorder="1" applyAlignment="1">
      <alignment horizontal="center" vertical="center"/>
    </xf>
    <xf numFmtId="166" fontId="31" fillId="8" borderId="15" xfId="0" applyNumberFormat="1"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vertical="center" wrapText="1"/>
    </xf>
    <xf numFmtId="0" fontId="31" fillId="0" borderId="9" xfId="0" applyFont="1" applyBorder="1" applyAlignment="1">
      <alignment horizontal="left" vertical="center"/>
    </xf>
    <xf numFmtId="0" fontId="130" fillId="0" borderId="0" xfId="0" applyFont="1" applyAlignment="1">
      <alignment horizontal="left" vertical="center"/>
    </xf>
    <xf numFmtId="0" fontId="129" fillId="0" borderId="0" xfId="0" applyFont="1" applyAlignment="1">
      <alignment horizontal="left" vertical="center"/>
    </xf>
    <xf numFmtId="0" fontId="144" fillId="0" borderId="0" xfId="0" applyFont="1" applyAlignment="1">
      <alignment vertical="center"/>
    </xf>
    <xf numFmtId="0" fontId="31" fillId="4" borderId="0" xfId="0" applyFont="1" applyFill="1" applyAlignment="1">
      <alignment horizontal="left" vertical="center"/>
    </xf>
    <xf numFmtId="0" fontId="25" fillId="0" borderId="0" xfId="0" applyFont="1" applyAlignment="1">
      <alignment vertical="center" wrapText="1"/>
    </xf>
    <xf numFmtId="0" fontId="155" fillId="5" borderId="0" xfId="1" applyFont="1" applyFill="1" applyAlignment="1">
      <alignment vertical="center"/>
    </xf>
    <xf numFmtId="0" fontId="147" fillId="2" borderId="0" xfId="0" applyFont="1" applyFill="1" applyAlignment="1">
      <alignment vertical="center"/>
    </xf>
    <xf numFmtId="0" fontId="60" fillId="4" borderId="0" xfId="0" applyFont="1" applyFill="1" applyAlignment="1">
      <alignment vertical="center"/>
    </xf>
    <xf numFmtId="0" fontId="147" fillId="4" borderId="0" xfId="0" applyFont="1" applyFill="1" applyAlignment="1">
      <alignment vertical="center"/>
    </xf>
    <xf numFmtId="0" fontId="29" fillId="3" borderId="0" xfId="0" applyFont="1" applyFill="1" applyAlignment="1">
      <alignment vertical="center"/>
    </xf>
    <xf numFmtId="17" fontId="31" fillId="0" borderId="0" xfId="0" applyNumberFormat="1" applyFont="1" applyAlignment="1">
      <alignment vertical="center"/>
    </xf>
    <xf numFmtId="0" fontId="30" fillId="0" borderId="0" xfId="0" applyFont="1" applyAlignment="1">
      <alignment horizontal="right" vertical="center" wrapText="1"/>
    </xf>
    <xf numFmtId="0" fontId="30" fillId="0" borderId="10" xfId="0" applyFont="1" applyBorder="1" applyAlignment="1">
      <alignment vertical="center"/>
    </xf>
    <xf numFmtId="2" fontId="31" fillId="0" borderId="10" xfId="0" applyNumberFormat="1" applyFont="1" applyBorder="1" applyAlignment="1">
      <alignment horizontal="right" vertical="center"/>
    </xf>
    <xf numFmtId="2" fontId="30" fillId="0" borderId="10" xfId="0" applyNumberFormat="1" applyFont="1" applyBorder="1" applyAlignment="1">
      <alignment horizontal="right" vertical="center"/>
    </xf>
    <xf numFmtId="164" fontId="30" fillId="0" borderId="10" xfId="0" applyNumberFormat="1" applyFont="1" applyBorder="1" applyAlignment="1">
      <alignment horizontal="right" vertical="center"/>
    </xf>
    <xf numFmtId="0" fontId="36" fillId="0" borderId="5" xfId="0" applyFont="1" applyBorder="1" applyAlignment="1">
      <alignment vertical="center"/>
    </xf>
    <xf numFmtId="2" fontId="156" fillId="0" borderId="5" xfId="0" applyNumberFormat="1" applyFont="1" applyBorder="1" applyAlignment="1">
      <alignment horizontal="right" vertical="center"/>
    </xf>
    <xf numFmtId="2" fontId="36" fillId="0" borderId="5" xfId="0" applyNumberFormat="1" applyFont="1" applyBorder="1" applyAlignment="1">
      <alignment horizontal="right" vertical="center"/>
    </xf>
    <xf numFmtId="164" fontId="36" fillId="0" borderId="5" xfId="0" applyNumberFormat="1" applyFont="1" applyBorder="1" applyAlignment="1">
      <alignment horizontal="right" vertical="center"/>
    </xf>
    <xf numFmtId="0" fontId="36" fillId="0" borderId="3" xfId="0" applyFont="1" applyBorder="1" applyAlignment="1">
      <alignment vertical="center"/>
    </xf>
    <xf numFmtId="2" fontId="156" fillId="0" borderId="3" xfId="0" applyNumberFormat="1" applyFont="1" applyBorder="1" applyAlignment="1">
      <alignment horizontal="right" vertical="center"/>
    </xf>
    <xf numFmtId="2" fontId="36" fillId="0" borderId="3" xfId="0" applyNumberFormat="1" applyFont="1" applyBorder="1" applyAlignment="1">
      <alignment horizontal="right" vertical="center"/>
    </xf>
    <xf numFmtId="164" fontId="36" fillId="0" borderId="3" xfId="0" applyNumberFormat="1" applyFont="1" applyBorder="1" applyAlignment="1">
      <alignment horizontal="right" vertical="center"/>
    </xf>
    <xf numFmtId="0" fontId="38" fillId="0" borderId="0" xfId="0" applyFont="1" applyAlignment="1">
      <alignment horizontal="right" vertical="center"/>
    </xf>
    <xf numFmtId="0" fontId="30" fillId="0" borderId="0" xfId="0" applyFont="1" applyAlignment="1">
      <alignment horizontal="right" vertical="center"/>
    </xf>
    <xf numFmtId="0" fontId="30" fillId="0" borderId="10" xfId="0" applyFont="1" applyBorder="1" applyAlignment="1">
      <alignment vertical="center" wrapText="1"/>
    </xf>
    <xf numFmtId="2" fontId="38" fillId="0" borderId="10" xfId="0" applyNumberFormat="1" applyFont="1" applyBorder="1" applyAlignment="1">
      <alignment horizontal="right" vertical="center"/>
    </xf>
    <xf numFmtId="0" fontId="36" fillId="0" borderId="6" xfId="0" applyFont="1" applyBorder="1" applyAlignment="1">
      <alignment vertical="center"/>
    </xf>
    <xf numFmtId="164" fontId="35" fillId="0" borderId="6" xfId="0" applyNumberFormat="1" applyFont="1" applyBorder="1" applyAlignment="1">
      <alignment horizontal="right" vertical="center"/>
    </xf>
    <xf numFmtId="0" fontId="30" fillId="0" borderId="3" xfId="0" applyFont="1" applyBorder="1" applyAlignment="1">
      <alignment horizontal="right" vertical="center"/>
    </xf>
    <xf numFmtId="164" fontId="31" fillId="0" borderId="6" xfId="0" applyNumberFormat="1" applyFont="1" applyBorder="1" applyAlignment="1">
      <alignment horizontal="right" vertical="center"/>
    </xf>
    <xf numFmtId="0" fontId="38" fillId="0" borderId="0" xfId="0" applyFont="1" applyAlignment="1">
      <alignment vertical="center"/>
    </xf>
    <xf numFmtId="164" fontId="38" fillId="0" borderId="23" xfId="0" applyNumberFormat="1" applyFont="1" applyBorder="1" applyAlignment="1">
      <alignment vertical="center"/>
    </xf>
    <xf numFmtId="2" fontId="30" fillId="0" borderId="23" xfId="0" applyNumberFormat="1" applyFont="1" applyBorder="1" applyAlignment="1">
      <alignment horizontal="right" vertical="center"/>
    </xf>
    <xf numFmtId="164" fontId="30" fillId="0" borderId="23" xfId="0" applyNumberFormat="1" applyFont="1" applyBorder="1" applyAlignment="1">
      <alignment horizontal="right" vertical="center"/>
    </xf>
    <xf numFmtId="4" fontId="30" fillId="0" borderId="0" xfId="0" applyNumberFormat="1" applyFont="1"/>
    <xf numFmtId="0" fontId="157" fillId="0" borderId="0" xfId="0" applyFont="1"/>
    <xf numFmtId="0" fontId="158" fillId="0" borderId="0" xfId="0" applyFont="1"/>
    <xf numFmtId="4" fontId="32" fillId="0" borderId="23" xfId="0" applyNumberFormat="1" applyFont="1" applyBorder="1"/>
    <xf numFmtId="0" fontId="74" fillId="0" borderId="0" xfId="0" applyFont="1"/>
    <xf numFmtId="0" fontId="37" fillId="0" borderId="23" xfId="1" applyFont="1" applyBorder="1" applyAlignment="1">
      <alignment vertical="center"/>
    </xf>
    <xf numFmtId="164" fontId="32" fillId="0" borderId="23" xfId="0" applyNumberFormat="1" applyFont="1" applyBorder="1" applyAlignment="1">
      <alignment vertical="center"/>
    </xf>
    <xf numFmtId="164" fontId="31" fillId="0" borderId="0" xfId="0" applyNumberFormat="1" applyFont="1"/>
    <xf numFmtId="164" fontId="32" fillId="0" borderId="23" xfId="0" applyNumberFormat="1" applyFont="1" applyBorder="1"/>
    <xf numFmtId="0" fontId="112" fillId="3" borderId="0" xfId="0" applyFont="1" applyFill="1" applyAlignment="1">
      <alignment vertical="center"/>
    </xf>
    <xf numFmtId="0" fontId="161" fillId="3" borderId="0" xfId="1" applyFont="1" applyFill="1" applyAlignment="1">
      <alignment vertical="center"/>
    </xf>
    <xf numFmtId="0" fontId="162" fillId="3" borderId="0" xfId="1" applyFont="1" applyFill="1"/>
    <xf numFmtId="0" fontId="0" fillId="0" borderId="61" xfId="0" applyBorder="1" applyAlignment="1">
      <alignment horizontal="center"/>
    </xf>
    <xf numFmtId="0" fontId="0" fillId="0" borderId="60" xfId="0" applyBorder="1" applyAlignment="1">
      <alignment horizontal="center"/>
    </xf>
    <xf numFmtId="4" fontId="148" fillId="0" borderId="60" xfId="0" applyNumberFormat="1" applyFont="1" applyBorder="1"/>
    <xf numFmtId="4" fontId="148" fillId="0" borderId="23" xfId="0" applyNumberFormat="1" applyFont="1" applyBorder="1"/>
    <xf numFmtId="4" fontId="148" fillId="0" borderId="14" xfId="0" applyNumberFormat="1" applyFont="1" applyBorder="1"/>
    <xf numFmtId="4" fontId="148" fillId="0" borderId="10" xfId="0" applyNumberFormat="1" applyFont="1" applyBorder="1"/>
    <xf numFmtId="4" fontId="148" fillId="0" borderId="61" xfId="0" applyNumberFormat="1" applyFont="1" applyBorder="1"/>
    <xf numFmtId="3" fontId="27" fillId="0" borderId="12" xfId="0" applyNumberFormat="1" applyFont="1" applyBorder="1" applyAlignment="1">
      <alignment vertical="center"/>
    </xf>
    <xf numFmtId="3" fontId="0" fillId="0" borderId="0" xfId="0" applyNumberFormat="1" applyAlignment="1">
      <alignment vertical="center"/>
    </xf>
    <xf numFmtId="0" fontId="27" fillId="0" borderId="49" xfId="0" applyFont="1" applyBorder="1" applyAlignment="1">
      <alignment vertical="center"/>
    </xf>
    <xf numFmtId="2" fontId="27" fillId="0" borderId="11" xfId="0" applyNumberFormat="1" applyFont="1" applyBorder="1" applyAlignment="1">
      <alignment vertical="center"/>
    </xf>
    <xf numFmtId="2" fontId="0" fillId="0" borderId="0" xfId="0" applyNumberFormat="1" applyAlignment="1">
      <alignment vertical="center"/>
    </xf>
    <xf numFmtId="1" fontId="31" fillId="0" borderId="23" xfId="0" applyNumberFormat="1" applyFont="1" applyBorder="1" applyAlignment="1">
      <alignment horizontal="right"/>
    </xf>
    <xf numFmtId="164" fontId="31" fillId="0" borderId="23" xfId="0" applyNumberFormat="1" applyFont="1" applyBorder="1" applyAlignment="1">
      <alignment horizontal="right"/>
    </xf>
    <xf numFmtId="3" fontId="31" fillId="0" borderId="23" xfId="0" applyNumberFormat="1" applyFont="1" applyBorder="1" applyAlignment="1">
      <alignment horizontal="right"/>
    </xf>
    <xf numFmtId="3" fontId="39" fillId="4" borderId="17" xfId="0" applyNumberFormat="1" applyFont="1" applyFill="1" applyBorder="1" applyAlignment="1">
      <alignment vertical="center"/>
    </xf>
    <xf numFmtId="4" fontId="32" fillId="4" borderId="10" xfId="0" applyNumberFormat="1" applyFont="1" applyFill="1" applyBorder="1" applyAlignment="1">
      <alignment vertical="center"/>
    </xf>
    <xf numFmtId="3" fontId="39" fillId="4" borderId="10" xfId="0" applyNumberFormat="1" applyFont="1" applyFill="1" applyBorder="1" applyAlignment="1">
      <alignment vertical="center"/>
    </xf>
    <xf numFmtId="165" fontId="50" fillId="4" borderId="5" xfId="0" applyNumberFormat="1" applyFont="1" applyFill="1" applyBorder="1" applyAlignment="1">
      <alignment vertical="center"/>
    </xf>
    <xf numFmtId="165" fontId="50" fillId="4" borderId="18" xfId="0" applyNumberFormat="1" applyFont="1" applyFill="1" applyBorder="1" applyAlignment="1">
      <alignment vertical="center"/>
    </xf>
    <xf numFmtId="4" fontId="39" fillId="4" borderId="17" xfId="0" applyNumberFormat="1" applyFont="1" applyFill="1" applyBorder="1" applyAlignment="1">
      <alignment vertical="center"/>
    </xf>
    <xf numFmtId="4" fontId="39" fillId="4" borderId="10" xfId="0" applyNumberFormat="1" applyFont="1" applyFill="1" applyBorder="1" applyAlignment="1">
      <alignment vertical="center"/>
    </xf>
    <xf numFmtId="165" fontId="50" fillId="4" borderId="19" xfId="0" applyNumberFormat="1" applyFont="1" applyFill="1" applyBorder="1" applyAlignment="1">
      <alignment vertical="center"/>
    </xf>
    <xf numFmtId="0" fontId="72" fillId="0" borderId="0" xfId="0" applyFont="1" applyAlignment="1">
      <alignment horizontal="right" vertical="center"/>
    </xf>
    <xf numFmtId="3" fontId="68" fillId="0" borderId="0" xfId="0" applyNumberFormat="1" applyFont="1" applyAlignment="1">
      <alignment horizontal="right" vertical="center"/>
    </xf>
    <xf numFmtId="165" fontId="70" fillId="0" borderId="23" xfId="0" applyNumberFormat="1" applyFont="1" applyBorder="1" applyAlignment="1">
      <alignment vertical="center"/>
    </xf>
    <xf numFmtId="165" fontId="32" fillId="0" borderId="10" xfId="0" applyNumberFormat="1" applyFont="1" applyBorder="1" applyAlignment="1">
      <alignment vertical="center"/>
    </xf>
    <xf numFmtId="165" fontId="32" fillId="0" borderId="6" xfId="0" applyNumberFormat="1" applyFont="1" applyBorder="1" applyAlignment="1">
      <alignment vertical="center"/>
    </xf>
    <xf numFmtId="3" fontId="39" fillId="4" borderId="23" xfId="0" applyNumberFormat="1" applyFont="1" applyFill="1" applyBorder="1" applyAlignment="1">
      <alignment horizontal="center" vertical="center"/>
    </xf>
    <xf numFmtId="3" fontId="37" fillId="0" borderId="0" xfId="0" applyNumberFormat="1" applyFont="1" applyAlignment="1">
      <alignment vertical="center"/>
    </xf>
    <xf numFmtId="3" fontId="32" fillId="4" borderId="23" xfId="0" applyNumberFormat="1" applyFont="1" applyFill="1" applyBorder="1" applyAlignment="1">
      <alignment horizontal="center" vertical="center"/>
    </xf>
    <xf numFmtId="3" fontId="37" fillId="0" borderId="0" xfId="0" applyNumberFormat="1" applyFont="1" applyAlignment="1">
      <alignment horizontal="center" vertical="center"/>
    </xf>
    <xf numFmtId="0" fontId="137" fillId="0" borderId="62" xfId="12" applyFont="1" applyBorder="1"/>
    <xf numFmtId="164" fontId="32" fillId="8" borderId="9" xfId="0" applyNumberFormat="1" applyFont="1" applyFill="1" applyBorder="1" applyAlignment="1">
      <alignment vertical="center"/>
    </xf>
    <xf numFmtId="164" fontId="32" fillId="4" borderId="9" xfId="0" applyNumberFormat="1" applyFont="1" applyFill="1" applyBorder="1" applyAlignment="1">
      <alignment vertical="center"/>
    </xf>
    <xf numFmtId="0" fontId="29" fillId="4" borderId="0" xfId="0" applyFont="1" applyFill="1" applyAlignment="1">
      <alignment vertical="center"/>
    </xf>
    <xf numFmtId="0" fontId="49" fillId="4" borderId="0" xfId="0" applyFont="1" applyFill="1" applyAlignment="1">
      <alignment vertical="center"/>
    </xf>
    <xf numFmtId="0" fontId="2" fillId="0" borderId="23" xfId="12" applyFont="1" applyBorder="1" applyAlignment="1">
      <alignment horizontal="center"/>
    </xf>
    <xf numFmtId="0" fontId="137" fillId="0" borderId="63" xfId="12" applyFont="1" applyBorder="1"/>
    <xf numFmtId="0" fontId="38" fillId="3" borderId="0" xfId="0" applyFont="1" applyFill="1" applyAlignment="1">
      <alignment vertical="center"/>
    </xf>
    <xf numFmtId="1" fontId="31" fillId="0" borderId="23" xfId="0" applyNumberFormat="1" applyFont="1" applyBorder="1" applyAlignment="1">
      <alignment horizontal="right" vertical="center"/>
    </xf>
    <xf numFmtId="164" fontId="31" fillId="0" borderId="23" xfId="0" applyNumberFormat="1" applyFont="1" applyBorder="1" applyAlignment="1">
      <alignment horizontal="right" vertical="center"/>
    </xf>
    <xf numFmtId="2" fontId="30" fillId="0" borderId="23" xfId="0" applyNumberFormat="1" applyFont="1" applyBorder="1" applyAlignment="1">
      <alignment vertical="center"/>
    </xf>
    <xf numFmtId="168" fontId="30" fillId="0" borderId="0" xfId="0" applyNumberFormat="1" applyFont="1"/>
    <xf numFmtId="4" fontId="30" fillId="4" borderId="0" xfId="0" applyNumberFormat="1" applyFont="1" applyFill="1" applyAlignment="1">
      <alignment vertical="center"/>
    </xf>
    <xf numFmtId="4" fontId="30" fillId="0" borderId="0" xfId="0" applyNumberFormat="1" applyFont="1" applyAlignment="1">
      <alignment vertical="center"/>
    </xf>
    <xf numFmtId="169" fontId="30" fillId="0" borderId="0" xfId="0" applyNumberFormat="1" applyFont="1"/>
    <xf numFmtId="3" fontId="1" fillId="0" borderId="0" xfId="13" applyNumberFormat="1"/>
    <xf numFmtId="170" fontId="165" fillId="0" borderId="0" xfId="2" applyNumberFormat="1" applyFont="1" applyBorder="1"/>
    <xf numFmtId="1" fontId="32" fillId="0" borderId="9" xfId="0" applyNumberFormat="1" applyFont="1" applyBorder="1" applyAlignment="1">
      <alignment horizontal="center" vertical="center"/>
    </xf>
    <xf numFmtId="0" fontId="30" fillId="0" borderId="10" xfId="12" applyFont="1" applyBorder="1" applyAlignment="1">
      <alignment horizontal="left"/>
    </xf>
    <xf numFmtId="0" fontId="30" fillId="0" borderId="10" xfId="12" applyFont="1" applyBorder="1" applyAlignment="1">
      <alignment horizontal="center"/>
    </xf>
    <xf numFmtId="0" fontId="138" fillId="0" borderId="64" xfId="12" applyFont="1" applyBorder="1"/>
    <xf numFmtId="0" fontId="30" fillId="0" borderId="65" xfId="0" applyFont="1" applyBorder="1" applyAlignment="1">
      <alignment horizontal="left" vertical="center"/>
    </xf>
    <xf numFmtId="0" fontId="138" fillId="0" borderId="65" xfId="12" applyFont="1" applyBorder="1" applyAlignment="1">
      <alignment horizontal="center"/>
    </xf>
    <xf numFmtId="1" fontId="31" fillId="0" borderId="23" xfId="0" applyNumberFormat="1" applyFont="1" applyBorder="1" applyAlignment="1">
      <alignment horizontal="center" vertical="center"/>
    </xf>
    <xf numFmtId="0" fontId="31" fillId="0" borderId="23" xfId="0" applyFont="1" applyBorder="1" applyAlignment="1">
      <alignment horizontal="right"/>
    </xf>
    <xf numFmtId="1" fontId="32" fillId="0" borderId="23" xfId="0" applyNumberFormat="1" applyFont="1" applyBorder="1" applyAlignment="1">
      <alignment horizontal="right"/>
    </xf>
    <xf numFmtId="164" fontId="39" fillId="0" borderId="23" xfId="0" applyNumberFormat="1" applyFont="1" applyBorder="1" applyAlignment="1">
      <alignment horizontal="right"/>
    </xf>
    <xf numFmtId="3" fontId="74" fillId="0" borderId="0" xfId="0" applyNumberFormat="1" applyFont="1" applyAlignment="1">
      <alignment horizontal="center" vertical="center"/>
    </xf>
    <xf numFmtId="3" fontId="143" fillId="0" borderId="0" xfId="0" applyNumberFormat="1" applyFont="1" applyAlignment="1">
      <alignment horizontal="center" vertical="center"/>
    </xf>
    <xf numFmtId="4" fontId="39" fillId="0" borderId="0" xfId="0" applyNumberFormat="1" applyFont="1" applyAlignment="1">
      <alignment horizontal="center" vertical="center"/>
    </xf>
    <xf numFmtId="165" fontId="132" fillId="4" borderId="0" xfId="0" applyNumberFormat="1" applyFont="1" applyFill="1" applyAlignment="1">
      <alignment horizontal="center" vertical="center"/>
    </xf>
    <xf numFmtId="4" fontId="32" fillId="0" borderId="0" xfId="0" applyNumberFormat="1" applyFont="1" applyAlignment="1">
      <alignment horizontal="center" vertical="center"/>
    </xf>
    <xf numFmtId="171" fontId="46" fillId="0" borderId="33" xfId="12" applyNumberFormat="1" applyFont="1" applyBorder="1" applyAlignment="1">
      <alignment horizontal="right"/>
    </xf>
    <xf numFmtId="171" fontId="46" fillId="0" borderId="23" xfId="12" applyNumberFormat="1" applyFont="1" applyBorder="1" applyAlignment="1">
      <alignment horizontal="right"/>
    </xf>
    <xf numFmtId="171" fontId="46" fillId="0" borderId="36" xfId="12" applyNumberFormat="1" applyFont="1" applyBorder="1" applyAlignment="1">
      <alignment horizontal="right"/>
    </xf>
    <xf numFmtId="171" fontId="46" fillId="0" borderId="3" xfId="12" applyNumberFormat="1" applyFont="1" applyBorder="1" applyAlignment="1">
      <alignment horizontal="right"/>
    </xf>
    <xf numFmtId="171" fontId="46" fillId="0" borderId="10" xfId="12" applyNumberFormat="1" applyFont="1" applyBorder="1" applyAlignment="1">
      <alignment horizontal="right"/>
    </xf>
    <xf numFmtId="171" fontId="46" fillId="4" borderId="23" xfId="12" applyNumberFormat="1" applyFont="1" applyFill="1" applyBorder="1" applyAlignment="1">
      <alignment horizontal="right"/>
    </xf>
    <xf numFmtId="171" fontId="32" fillId="0" borderId="33" xfId="12" applyNumberFormat="1" applyFont="1" applyBorder="1" applyAlignment="1">
      <alignment horizontal="right"/>
    </xf>
    <xf numFmtId="171" fontId="32" fillId="0" borderId="23" xfId="12" applyNumberFormat="1" applyFont="1" applyBorder="1" applyAlignment="1">
      <alignment horizontal="right"/>
    </xf>
    <xf numFmtId="171" fontId="32" fillId="0" borderId="36" xfId="12" applyNumberFormat="1" applyFont="1" applyBorder="1" applyAlignment="1">
      <alignment horizontal="right"/>
    </xf>
    <xf numFmtId="171" fontId="32" fillId="0" borderId="10" xfId="12" applyNumberFormat="1" applyFont="1" applyBorder="1" applyAlignment="1">
      <alignment horizontal="right"/>
    </xf>
    <xf numFmtId="171" fontId="46" fillId="4" borderId="65" xfId="12" applyNumberFormat="1" applyFont="1" applyFill="1" applyBorder="1" applyAlignment="1">
      <alignment horizontal="right"/>
    </xf>
    <xf numFmtId="165" fontId="148" fillId="4" borderId="60" xfId="0" applyNumberFormat="1" applyFont="1" applyFill="1" applyBorder="1" applyAlignment="1">
      <alignment horizontal="right"/>
    </xf>
    <xf numFmtId="165" fontId="148" fillId="4" borderId="23" xfId="0" applyNumberFormat="1" applyFont="1" applyFill="1" applyBorder="1" applyAlignment="1">
      <alignment horizontal="right"/>
    </xf>
    <xf numFmtId="165" fontId="148" fillId="4" borderId="10" xfId="0" applyNumberFormat="1" applyFont="1" applyFill="1" applyBorder="1" applyAlignment="1">
      <alignment horizontal="right"/>
    </xf>
    <xf numFmtId="165" fontId="148" fillId="4" borderId="61" xfId="0" applyNumberFormat="1" applyFont="1" applyFill="1" applyBorder="1" applyAlignment="1">
      <alignment horizontal="right"/>
    </xf>
    <xf numFmtId="165" fontId="32" fillId="4" borderId="23" xfId="0" applyNumberFormat="1" applyFont="1" applyFill="1" applyBorder="1" applyAlignment="1">
      <alignment horizontal="center" vertical="center"/>
    </xf>
    <xf numFmtId="165" fontId="113" fillId="0" borderId="23" xfId="0" applyNumberFormat="1" applyFont="1" applyBorder="1" applyAlignment="1">
      <alignment horizontal="center" vertical="center"/>
    </xf>
    <xf numFmtId="165" fontId="30" fillId="0" borderId="0" xfId="0" applyNumberFormat="1" applyFont="1" applyAlignment="1">
      <alignment horizontal="center" vertical="center"/>
    </xf>
    <xf numFmtId="0" fontId="149" fillId="12" borderId="0" xfId="0" applyFont="1" applyFill="1" applyAlignment="1">
      <alignment horizontal="center" vertical="center"/>
    </xf>
    <xf numFmtId="49" fontId="151" fillId="12" borderId="0" xfId="0" applyNumberFormat="1" applyFont="1" applyFill="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87" fillId="0" borderId="10" xfId="0" applyFont="1" applyBorder="1" applyAlignment="1">
      <alignment horizontal="center" vertical="center" wrapText="1"/>
    </xf>
    <xf numFmtId="0" fontId="87" fillId="0" borderId="3" xfId="0" applyFont="1" applyBorder="1" applyAlignment="1">
      <alignment horizontal="center" vertical="center"/>
    </xf>
    <xf numFmtId="0" fontId="140" fillId="0" borderId="31" xfId="12" applyFont="1" applyBorder="1" applyAlignment="1">
      <alignment horizontal="center" vertical="center"/>
    </xf>
    <xf numFmtId="0" fontId="140" fillId="0" borderId="34" xfId="12" applyFont="1" applyBorder="1" applyAlignment="1">
      <alignment horizontal="center" vertical="center"/>
    </xf>
    <xf numFmtId="0" fontId="140" fillId="0" borderId="35" xfId="12" applyFont="1" applyBorder="1" applyAlignment="1">
      <alignment horizontal="center" vertical="center"/>
    </xf>
    <xf numFmtId="0" fontId="140" fillId="0" borderId="37" xfId="12" applyFont="1" applyBorder="1" applyAlignment="1">
      <alignment horizontal="center" vertical="center"/>
    </xf>
    <xf numFmtId="0" fontId="140" fillId="0" borderId="38" xfId="12" applyFont="1" applyBorder="1" applyAlignment="1">
      <alignment horizontal="center" vertical="center"/>
    </xf>
    <xf numFmtId="0" fontId="140" fillId="0" borderId="39" xfId="12" applyFont="1" applyBorder="1" applyAlignment="1">
      <alignment horizontal="center" vertical="center"/>
    </xf>
    <xf numFmtId="0" fontId="140" fillId="0" borderId="41" xfId="12" applyFont="1" applyBorder="1" applyAlignment="1">
      <alignment horizontal="center" vertical="center"/>
    </xf>
    <xf numFmtId="0" fontId="140" fillId="0" borderId="42" xfId="12" applyFont="1" applyBorder="1" applyAlignment="1">
      <alignment horizontal="center" vertical="center"/>
    </xf>
    <xf numFmtId="0" fontId="140" fillId="0" borderId="43" xfId="12" applyFont="1" applyBorder="1" applyAlignment="1">
      <alignment horizontal="center" vertical="center"/>
    </xf>
    <xf numFmtId="0" fontId="31" fillId="0" borderId="11" xfId="0" applyFont="1" applyBorder="1" applyAlignment="1">
      <alignment horizontal="center"/>
    </xf>
    <xf numFmtId="0" fontId="31" fillId="0" borderId="6" xfId="0" applyFont="1" applyBorder="1" applyAlignment="1">
      <alignment horizontal="center"/>
    </xf>
    <xf numFmtId="0" fontId="55" fillId="0" borderId="0" xfId="0" applyFont="1" applyAlignment="1">
      <alignment horizontal="left" vertical="center" wrapText="1"/>
    </xf>
    <xf numFmtId="0" fontId="31" fillId="0" borderId="31" xfId="12" applyFont="1" applyBorder="1" applyAlignment="1">
      <alignment horizontal="center" vertical="center"/>
    </xf>
    <xf numFmtId="0" fontId="31" fillId="0" borderId="34" xfId="12" applyFont="1" applyBorder="1" applyAlignment="1">
      <alignment horizontal="center" vertical="center"/>
    </xf>
    <xf numFmtId="0" fontId="31" fillId="0" borderId="35" xfId="12" applyFont="1" applyBorder="1" applyAlignment="1">
      <alignment horizontal="center" vertical="center"/>
    </xf>
    <xf numFmtId="0" fontId="31" fillId="0" borderId="21" xfId="0" applyFont="1" applyBorder="1" applyAlignment="1">
      <alignment horizontal="center" vertical="center"/>
    </xf>
    <xf numFmtId="0" fontId="31" fillId="0" borderId="1" xfId="0" applyFont="1" applyBorder="1" applyAlignment="1">
      <alignment horizontal="center" vertical="center"/>
    </xf>
    <xf numFmtId="0" fontId="31" fillId="0" borderId="21" xfId="0" applyFont="1" applyBorder="1" applyAlignment="1">
      <alignment horizontal="center"/>
    </xf>
    <xf numFmtId="0" fontId="31" fillId="0" borderId="1" xfId="0" applyFont="1" applyBorder="1" applyAlignment="1">
      <alignment horizontal="center"/>
    </xf>
    <xf numFmtId="164" fontId="31" fillId="0" borderId="0" xfId="0" applyNumberFormat="1" applyFont="1" applyAlignment="1">
      <alignment horizontal="center" vertical="center"/>
    </xf>
    <xf numFmtId="0" fontId="31" fillId="0" borderId="0" xfId="0" applyFont="1" applyAlignment="1">
      <alignment horizontal="center"/>
    </xf>
    <xf numFmtId="0" fontId="31" fillId="0" borderId="9" xfId="0" applyFont="1" applyBorder="1" applyAlignment="1">
      <alignment horizontal="center"/>
    </xf>
    <xf numFmtId="0" fontId="31" fillId="0" borderId="23" xfId="0" applyFont="1" applyBorder="1" applyAlignment="1">
      <alignment horizontal="center"/>
    </xf>
    <xf numFmtId="0" fontId="32" fillId="0" borderId="0" xfId="0" applyFont="1" applyAlignment="1">
      <alignment horizontal="center" vertical="top" wrapText="1"/>
    </xf>
    <xf numFmtId="0" fontId="27" fillId="0" borderId="45"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6"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44" xfId="0" applyFont="1" applyBorder="1" applyAlignment="1">
      <alignment horizontal="center" vertical="center"/>
    </xf>
    <xf numFmtId="0" fontId="44" fillId="0" borderId="46" xfId="0" applyFont="1" applyBorder="1" applyAlignment="1">
      <alignment horizontal="center"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64" fillId="0" borderId="0" xfId="5" applyFont="1" applyAlignment="1">
      <alignment horizontal="center" vertical="center"/>
    </xf>
    <xf numFmtId="0" fontId="65" fillId="0" borderId="0" xfId="0" applyFont="1" applyAlignment="1">
      <alignment horizontal="left" vertical="center" wrapText="1" readingOrder="1"/>
    </xf>
    <xf numFmtId="0" fontId="66" fillId="0" borderId="0" xfId="0" applyFont="1" applyAlignment="1">
      <alignment horizontal="left" vertical="center" wrapText="1" readingOrder="1"/>
    </xf>
    <xf numFmtId="0" fontId="12" fillId="0" borderId="0" xfId="0" applyFont="1" applyAlignment="1">
      <alignment horizontal="left" vertical="center" wrapText="1" readingOrder="1"/>
    </xf>
    <xf numFmtId="0" fontId="67" fillId="0" borderId="0" xfId="0" applyFont="1" applyAlignment="1">
      <alignment horizontal="left" vertical="center" wrapText="1" readingOrder="1"/>
    </xf>
    <xf numFmtId="0" fontId="88"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cellXfs>
  <cellStyles count="14">
    <cellStyle name="%" xfId="1" xr:uid="{00000000-0005-0000-0000-000000000000}"/>
    <cellStyle name="Migliaia 2" xfId="2" xr:uid="{00000000-0005-0000-0000-000001000000}"/>
    <cellStyle name="Normal 2" xfId="3" xr:uid="{00000000-0005-0000-0000-000002000000}"/>
    <cellStyle name="Normal_Mari_Borbala_COICOP_012_02" xfId="4" xr:uid="{00000000-0005-0000-0000-000003000000}"/>
    <cellStyle name="Normale" xfId="0" builtinId="0"/>
    <cellStyle name="Normale 2" xfId="5" xr:uid="{00000000-0005-0000-0000-000005000000}"/>
    <cellStyle name="Normale 2 2 2" xfId="13" xr:uid="{8E30A193-52A9-4A5B-86F4-66CABC1F8B9F}"/>
    <cellStyle name="Normale 2 3" xfId="6" xr:uid="{00000000-0005-0000-0000-000006000000}"/>
    <cellStyle name="Normale 3" xfId="7" xr:uid="{00000000-0005-0000-0000-000007000000}"/>
    <cellStyle name="Normale 4" xfId="8" xr:uid="{00000000-0005-0000-0000-000008000000}"/>
    <cellStyle name="Normale 5" xfId="9" xr:uid="{00000000-0005-0000-0000-000009000000}"/>
    <cellStyle name="Normale 6" xfId="10" xr:uid="{00000000-0005-0000-0000-00000A000000}"/>
    <cellStyle name="Normale 7" xfId="12" xr:uid="{E34058D1-9357-4677-9EC5-BD1E274E98D9}"/>
    <cellStyle name="Percentuale 2" xfId="11" xr:uid="{00000000-0005-0000-0000-00000B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10/relationships/person" Target="persons/perso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211666</xdr:colOff>
      <xdr:row>172</xdr:row>
      <xdr:rowOff>1</xdr:rowOff>
    </xdr:from>
    <xdr:to>
      <xdr:col>24</xdr:col>
      <xdr:colOff>126399</xdr:colOff>
      <xdr:row>175</xdr:row>
      <xdr:rowOff>115153</xdr:rowOff>
    </xdr:to>
    <xdr:sp macro="" textlink="">
      <xdr:nvSpPr>
        <xdr:cNvPr id="6" name="CasellaDiTesto 22">
          <a:extLst>
            <a:ext uri="{FF2B5EF4-FFF2-40B4-BE49-F238E27FC236}">
              <a16:creationId xmlns:a16="http://schemas.microsoft.com/office/drawing/2014/main" id="{00000000-0008-0000-0800-000006000000}"/>
            </a:ext>
          </a:extLst>
        </xdr:cNvPr>
        <xdr:cNvSpPr txBox="1"/>
      </xdr:nvSpPr>
      <xdr:spPr>
        <a:xfrm>
          <a:off x="5302249" y="35443584"/>
          <a:ext cx="11069567" cy="71840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broadband di ciascun operatore alla fine dell’anno precedente. Ad esempio, il dato relativo alla settimana 53 dell’anno 2020 indica un incremento del 60,6% dell’intensità del traffico rispetto alla settimana di benchmark, la numero 7 del 2020.</a:t>
          </a:r>
        </a:p>
      </xdr:txBody>
    </xdr:sp>
    <xdr:clientData/>
  </xdr:twoCellAnchor>
  <xdr:twoCellAnchor>
    <xdr:from>
      <xdr:col>7</xdr:col>
      <xdr:colOff>201082</xdr:colOff>
      <xdr:row>176</xdr:row>
      <xdr:rowOff>158750</xdr:rowOff>
    </xdr:from>
    <xdr:to>
      <xdr:col>23</xdr:col>
      <xdr:colOff>455082</xdr:colOff>
      <xdr:row>180</xdr:row>
      <xdr:rowOff>72819</xdr:rowOff>
    </xdr:to>
    <xdr:sp macro="" textlink="">
      <xdr:nvSpPr>
        <xdr:cNvPr id="8" name="CasellaDiTesto 22">
          <a:extLst>
            <a:ext uri="{FF2B5EF4-FFF2-40B4-BE49-F238E27FC236}">
              <a16:creationId xmlns:a16="http://schemas.microsoft.com/office/drawing/2014/main" id="{00000000-0008-0000-0800-000008000000}"/>
            </a:ext>
          </a:extLst>
        </xdr:cNvPr>
        <xdr:cNvSpPr txBox="1"/>
      </xdr:nvSpPr>
      <xdr:spPr>
        <a:xfrm>
          <a:off x="5291665" y="36406667"/>
          <a:ext cx="10752667" cy="71840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effectLst/>
              <a:uLnTx/>
              <a:uFillTx/>
              <a:latin typeface="+mn-lt"/>
              <a:ea typeface="+mn-ea"/>
              <a:cs typeface="Segoe UI Semilight" panose="020B0402040204020203" pitchFamily="34" charset="0"/>
            </a:rPr>
            <a:t>Definition: </a:t>
          </a:r>
          <a:r>
            <a:rPr kumimoji="0" lang="it-IT" sz="1000" b="0" i="0" u="none" strike="noStrike" kern="1200" cap="none" spc="0" normalizeH="0" baseline="0">
              <a:ln>
                <a:noFill/>
              </a:ln>
              <a:effectLst/>
              <a:uLnTx/>
              <a:uFillTx/>
              <a:latin typeface="+mn-lt"/>
              <a:ea typeface="+mn-ea"/>
              <a:cs typeface="Segoe UI Semilight" panose="020B0402040204020203" pitchFamily="34" charset="0"/>
            </a:rPr>
            <a:t>data traffic intensity (Gbps)</a:t>
          </a:r>
          <a:r>
            <a:rPr lang="it-IT" sz="1000">
              <a:latin typeface="+mn-lt"/>
            </a:rPr>
            <a:t> represents the peak inbound traffic volume registered in a timespan of 5 to 60 minutes.</a:t>
          </a:r>
          <a:endParaRPr kumimoji="0" lang="it-IT" sz="1000" b="1" i="0" u="none" strike="noStrike" kern="1200" cap="none" spc="0" normalizeH="0" baseline="0">
            <a:ln>
              <a:noFill/>
            </a:ln>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percentual broadband market share of each operator at the end of the previous year. For example, the figure for week 53 of the year 2020 shows a 60.6 per cent increase in traffic intensity compared to benchmark week, week 7 of 2020.</a:t>
          </a:r>
          <a:endParaRPr kumimoji="0" lang="it-IT" sz="1000" b="0" i="0" u="none" strike="noStrike" kern="1200" cap="none" spc="0" normalizeH="0" baseline="0">
            <a:ln>
              <a:noFill/>
            </a:ln>
            <a:effectLst/>
            <a:uLnTx/>
            <a:uFillTx/>
            <a:latin typeface="+mn-lt"/>
            <a:ea typeface="+mn-ea"/>
            <a:cs typeface="Segoe UI Semilight" panose="020B04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196401</xdr:colOff>
      <xdr:row>140</xdr:row>
      <xdr:rowOff>37944</xdr:rowOff>
    </xdr:from>
    <xdr:to>
      <xdr:col>25</xdr:col>
      <xdr:colOff>72576</xdr:colOff>
      <xdr:row>140</xdr:row>
      <xdr:rowOff>37944</xdr:rowOff>
    </xdr:to>
    <xdr:cxnSp macro="">
      <xdr:nvCxnSpPr>
        <xdr:cNvPr id="2" name="Connettore diritto 1">
          <a:extLst>
            <a:ext uri="{FF2B5EF4-FFF2-40B4-BE49-F238E27FC236}">
              <a16:creationId xmlns:a16="http://schemas.microsoft.com/office/drawing/2014/main" id="{00000000-0008-0000-1000-000002000000}"/>
            </a:ext>
          </a:extLst>
        </xdr:cNvPr>
        <xdr:cNvCxnSpPr/>
      </xdr:nvCxnSpPr>
      <xdr:spPr>
        <a:xfrm>
          <a:off x="6006651" y="28832019"/>
          <a:ext cx="11049000" cy="0"/>
        </a:xfrm>
        <a:prstGeom prst="line">
          <a:avLst/>
        </a:prstGeom>
        <a:ln w="9525">
          <a:solidFill>
            <a:srgbClr val="C00000">
              <a:alpha val="28000"/>
            </a:srgb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84667</xdr:colOff>
      <xdr:row>178</xdr:row>
      <xdr:rowOff>190500</xdr:rowOff>
    </xdr:from>
    <xdr:to>
      <xdr:col>23</xdr:col>
      <xdr:colOff>16895</xdr:colOff>
      <xdr:row>182</xdr:row>
      <xdr:rowOff>93986</xdr:rowOff>
    </xdr:to>
    <xdr:sp macro="" textlink="">
      <xdr:nvSpPr>
        <xdr:cNvPr id="3" name="CasellaDiTesto 22">
          <a:extLst>
            <a:ext uri="{FF2B5EF4-FFF2-40B4-BE49-F238E27FC236}">
              <a16:creationId xmlns:a16="http://schemas.microsoft.com/office/drawing/2014/main" id="{00000000-0008-0000-1000-000003000000}"/>
            </a:ext>
          </a:extLst>
        </xdr:cNvPr>
        <xdr:cNvSpPr txBox="1"/>
      </xdr:nvSpPr>
      <xdr:spPr>
        <a:xfrm>
          <a:off x="5884334" y="36819417"/>
          <a:ext cx="9774728" cy="71840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solidFill>
                <a:prstClr val="black"/>
              </a:solidFill>
              <a:effectLst/>
              <a:uLnTx/>
              <a:uFillTx/>
              <a:latin typeface="+mn-lt"/>
              <a:ea typeface="+mn-ea"/>
              <a:cs typeface="Segoe UI Semilight" panose="020B0402040204020203" pitchFamily="34" charset="0"/>
            </a:rPr>
            <a:t>Definition</a:t>
          </a:r>
          <a:r>
            <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data traffic intensity (Gbps)</a:t>
          </a:r>
          <a:r>
            <a:rPr lang="it-IT" sz="1000">
              <a:solidFill>
                <a:schemeClr val="tx1"/>
              </a:solidFill>
              <a:latin typeface="+mn-lt"/>
            </a:rPr>
            <a:t> represents the peak inbound traffic volume registered in a timespan of 5 to 60 minutes.</a:t>
          </a:r>
          <a:endPar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a:t>
          </a:r>
          <a:r>
            <a:rPr lang="en-US" sz="1000">
              <a:solidFill>
                <a:schemeClr val="tx1"/>
              </a:solidFill>
              <a:latin typeface="+mn-lt"/>
            </a:rPr>
            <a:t>percentual market share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of each operator at the end of the previous year. </a:t>
          </a:r>
          <a:r>
            <a:rPr kumimoji="0" lang="en-US"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rPr>
            <a:t>For example, the figure for week 51 of the year 2020 shows a 54.6 per cent increase in traffic intensity compared to benchmark week, week 7 of 2020.</a:t>
          </a:r>
          <a:endParaRPr kumimoji="0" lang="it-IT"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endParaRPr>
        </a:p>
      </xdr:txBody>
    </xdr:sp>
    <xdr:clientData/>
  </xdr:twoCellAnchor>
  <xdr:twoCellAnchor>
    <xdr:from>
      <xdr:col>8</xdr:col>
      <xdr:colOff>84667</xdr:colOff>
      <xdr:row>174</xdr:row>
      <xdr:rowOff>137583</xdr:rowOff>
    </xdr:from>
    <xdr:to>
      <xdr:col>24</xdr:col>
      <xdr:colOff>303722</xdr:colOff>
      <xdr:row>178</xdr:row>
      <xdr:rowOff>51651</xdr:rowOff>
    </xdr:to>
    <xdr:sp macro="" textlink="">
      <xdr:nvSpPr>
        <xdr:cNvPr id="4" name="CasellaDiTesto 22">
          <a:extLst>
            <a:ext uri="{FF2B5EF4-FFF2-40B4-BE49-F238E27FC236}">
              <a16:creationId xmlns:a16="http://schemas.microsoft.com/office/drawing/2014/main" id="{00000000-0008-0000-1000-000004000000}"/>
            </a:ext>
          </a:extLst>
        </xdr:cNvPr>
        <xdr:cNvSpPr txBox="1"/>
      </xdr:nvSpPr>
      <xdr:spPr>
        <a:xfrm>
          <a:off x="5884334" y="35962166"/>
          <a:ext cx="10717721" cy="71840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di ciascun operatore alla fine dell’anno precedente. Ad esempio, il dato relativo alla settimana 51 dell’anno 2020 indica un incremento del 64,6% dell’intensità del traffico rispetto alla settimana di benchmark, la numero 7 del 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242093</xdr:colOff>
      <xdr:row>2</xdr:row>
      <xdr:rowOff>153461</xdr:rowOff>
    </xdr:from>
    <xdr:to>
      <xdr:col>16</xdr:col>
      <xdr:colOff>169333</xdr:colOff>
      <xdr:row>14</xdr:row>
      <xdr:rowOff>177648</xdr:rowOff>
    </xdr:to>
    <xdr:sp macro="" textlink="">
      <xdr:nvSpPr>
        <xdr:cNvPr id="4" name="CasellaDiTesto 3">
          <a:extLst>
            <a:ext uri="{FF2B5EF4-FFF2-40B4-BE49-F238E27FC236}">
              <a16:creationId xmlns:a16="http://schemas.microsoft.com/office/drawing/2014/main" id="{00000000-0008-0000-1900-000004000000}"/>
            </a:ext>
          </a:extLst>
        </xdr:cNvPr>
        <xdr:cNvSpPr txBox="1"/>
      </xdr:nvSpPr>
      <xdr:spPr>
        <a:xfrm>
          <a:off x="8362156" y="1022617"/>
          <a:ext cx="4534958" cy="27983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Nazionali generaliste Top 5 -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Avvenire, Corriere della sera, Messaggero, La Repubblica, La Stampa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Altre nazionali generaliste -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 Il Fatto quotidiano, Il Giornale, Libero, Il Manifesto, Il Tempo, La Verità</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Nazionali economia -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Italia Oggi, Il Sole 24 Ore</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it-IT" sz="1100" b="1" i="0" baseline="0">
              <a:solidFill>
                <a:srgbClr val="FF0000"/>
              </a:solidFill>
              <a:effectLst/>
              <a:latin typeface="+mn-lt"/>
              <a:ea typeface="+mn-ea"/>
              <a:cs typeface="+mn-cs"/>
            </a:rPr>
            <a:t>Nazionali sport </a:t>
          </a:r>
          <a:r>
            <a:rPr lang="it-IT" sz="1100" b="1" i="0" baseline="0">
              <a:effectLst/>
              <a:latin typeface="+mn-lt"/>
              <a:ea typeface="+mn-ea"/>
              <a:cs typeface="+mn-cs"/>
            </a:rPr>
            <a:t>- Corriere dello Sport, Gazzetta dello sport, Tuttosport</a:t>
          </a:r>
          <a:r>
            <a:rPr lang="it-IT" sz="1100" b="0" i="0" baseline="0">
              <a:effectLst/>
              <a:latin typeface="+mn-lt"/>
              <a:ea typeface="+mn-ea"/>
              <a:cs typeface="+mn-cs"/>
            </a:rPr>
            <a:t> </a:t>
          </a:r>
          <a:endParaRPr lang="it-IT">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Locali-Top 10 (*) -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L'Arena, Dolomiten, L'Eco di Bergamo, Il Gazzettino, Il Messaggero Veneto, Resto del Carlino, La Nazione,  Il Secolo XIX,  Il Tirreno, L'Unione Sarda, Il Tirreno</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Locali-altre</a:t>
          </a:r>
          <a:r>
            <a:rPr kumimoji="0" lang="it-IT" sz="1100" b="0" i="0" u="none" strike="noStrike" kern="0" cap="none" spc="0" normalizeH="0" baseline="0" noProof="0">
              <a:ln>
                <a:noFill/>
              </a:ln>
              <a:solidFill>
                <a:srgbClr val="FF0000"/>
              </a:solidFill>
              <a:effectLst/>
              <a:uLnTx/>
              <a:uFillTx/>
              <a:latin typeface="Calibri" panose="020F0502020204030204"/>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rimanenti testate ADS</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900" b="0" i="0" u="none" strike="noStrike" kern="0" cap="none" spc="0" normalizeH="0" baseline="0" noProof="0">
              <a:ln>
                <a:noFill/>
              </a:ln>
              <a:solidFill>
                <a:sysClr val="windowText" lastClr="000000"/>
              </a:solidFill>
              <a:effectLst/>
              <a:uLnTx/>
              <a:uFillTx/>
              <a:latin typeface="Calibri" panose="020F0502020204030204"/>
              <a:ea typeface="+mn-ea"/>
              <a:cs typeface="+mn-cs"/>
            </a:rPr>
            <a:t>prime 10 testate locali/macroregionale in termini di vendite complessive nel 2021</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2/OT%202022%2006/2022%2006%20-%20OPEN%20DATA%20-%20Bozza%2028%2010.xlsx" TargetMode="External"/><Relationship Id="rId1" Type="http://schemas.openxmlformats.org/officeDocument/2006/relationships/externalLinkPath" Target="/personal/n_capodaglio_agcom_it/Documents/Documenti/Documenti%20Excel/OSSERVATORIO%20TRIMESTRALE/IF%202022/OT%202022%2006/2022%2006%20-%20OPEN%20DATA%20-%20Bozza%2028%20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6/2023%2006%20-%20SERIE%20STORICA%20MEDIA/2023%2006%20-%20Auditel%20-%20Canali%20TV.xlsx" TargetMode="External"/><Relationship Id="rId1" Type="http://schemas.openxmlformats.org/officeDocument/2006/relationships/externalLinkPath" Target="/personal/o_ardovino_agcom_it/Documents/Desktop/AGCOM/AA_OSSERVATORIO/AA_LAVORO/35_Settembre_2023/2023%2006%20-%20SERIE%20STORICA%20MEDIA/2023%2006%20-%20Auditel%20-%20Canali%20T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6/2023%2006%20-%20SERIE%20STORICA%20MEDIA/2023%2006%20-%20Auditel-Telegiornali.xlsx" TargetMode="External"/><Relationship Id="rId1" Type="http://schemas.openxmlformats.org/officeDocument/2006/relationships/externalLinkPath" Target="/personal/o_ardovino_agcom_it/Documents/Desktop/AGCOM/AA_OSSERVATORIO/AA_LAVORO/35_Settembre_2023/2023%2006%20-%20SERIE%20STORICA%20MEDIA/2023%2006%20-%20Auditel-Telegiornali.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6/2023%2006%20-%20SERVIZI%20POSTALI/OPEN%20DATA%202023%2006%20-%20bozza%20POSTALI.xlsx" TargetMode="External"/><Relationship Id="rId1" Type="http://schemas.openxmlformats.org/officeDocument/2006/relationships/externalLinkPath" Target="/personal/o_ardovino_agcom_it/Documents/Desktop/AGCOM/AA_OSSERVATORIO/AA_LAVORO/35_Settembre_2023/2023%2006%20-%20SERVIZI%20POSTALI/OPEN%20DATA%202023%2006%20-%20bozza%20POST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1.12"/>
      <sheetName val="1.13"/>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row r="6">
          <cell r="A6" t="str">
            <v xml:space="preserve">1.1  Il quadro congiunturale del semestre - 1H main results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1"/>
      <sheetName val="Fig. 2.2 "/>
      <sheetName val="Fig. 2.3"/>
      <sheetName val="Fig. Q4-gruppi"/>
      <sheetName val="Fig. Q4-canali"/>
      <sheetName val="Fig. All new"/>
      <sheetName val="ALL NEWS"/>
      <sheetName val="Canali - share ultimo mese"/>
      <sheetName val="Penetrazione E%"/>
      <sheetName val="Canali - Share"/>
      <sheetName val="Gruppi - Share "/>
      <sheetName val="Canali - Ascolti"/>
      <sheetName val="Gruppi - ascolti"/>
      <sheetName val="Dataset"/>
      <sheetName val="01 23"/>
      <sheetName val="02 23"/>
      <sheetName val="03 23"/>
      <sheetName val="04 23"/>
      <sheetName val="05 23"/>
      <sheetName val="06 23"/>
      <sheetName val="07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BY7">
            <v>1495037</v>
          </cell>
          <cell r="BZ7">
            <v>1526581</v>
          </cell>
          <cell r="CA7">
            <v>1266155</v>
          </cell>
        </row>
        <row r="8">
          <cell r="BY8">
            <v>447152</v>
          </cell>
          <cell r="BZ8">
            <v>507428</v>
          </cell>
          <cell r="CA8">
            <v>406533</v>
          </cell>
        </row>
        <row r="9">
          <cell r="BY9">
            <v>586580</v>
          </cell>
          <cell r="BZ9">
            <v>595175</v>
          </cell>
          <cell r="CA9">
            <v>492856</v>
          </cell>
        </row>
        <row r="10">
          <cell r="BY10">
            <v>3068109</v>
          </cell>
          <cell r="BZ10">
            <v>3194630</v>
          </cell>
          <cell r="CA10">
            <v>2709412</v>
          </cell>
        </row>
        <row r="11">
          <cell r="BY11">
            <v>1603348</v>
          </cell>
          <cell r="BZ11">
            <v>1479990</v>
          </cell>
          <cell r="CA11">
            <v>1207085</v>
          </cell>
        </row>
        <row r="12">
          <cell r="BY12">
            <v>395207</v>
          </cell>
          <cell r="BZ12">
            <v>382806</v>
          </cell>
          <cell r="CA12">
            <v>345886</v>
          </cell>
        </row>
        <row r="13">
          <cell r="BY13">
            <v>317088</v>
          </cell>
          <cell r="BZ13">
            <v>330186</v>
          </cell>
          <cell r="CA13">
            <v>330230</v>
          </cell>
        </row>
        <row r="14">
          <cell r="BY14">
            <v>3223007</v>
          </cell>
          <cell r="BZ14">
            <v>3096575</v>
          </cell>
          <cell r="CA14">
            <v>2768503</v>
          </cell>
        </row>
        <row r="15">
          <cell r="BY15">
            <v>279297</v>
          </cell>
          <cell r="BZ15">
            <v>279096</v>
          </cell>
          <cell r="CA15">
            <v>262728</v>
          </cell>
        </row>
        <row r="16">
          <cell r="BY16">
            <v>317317</v>
          </cell>
          <cell r="BZ16">
            <v>319466</v>
          </cell>
          <cell r="CA16">
            <v>305573</v>
          </cell>
        </row>
        <row r="17">
          <cell r="BY17">
            <v>194233</v>
          </cell>
          <cell r="BZ17">
            <v>217196</v>
          </cell>
          <cell r="CA17">
            <v>210490</v>
          </cell>
        </row>
        <row r="18">
          <cell r="BY18">
            <v>613253</v>
          </cell>
          <cell r="BZ18">
            <v>631065</v>
          </cell>
          <cell r="CA18">
            <v>591575</v>
          </cell>
        </row>
        <row r="19">
          <cell r="BY19">
            <v>153052</v>
          </cell>
          <cell r="BZ19">
            <v>146026</v>
          </cell>
          <cell r="CA19">
            <v>131197</v>
          </cell>
        </row>
        <row r="20">
          <cell r="BY20">
            <v>677995</v>
          </cell>
          <cell r="BZ20">
            <v>686036</v>
          </cell>
          <cell r="CA20">
            <v>660697</v>
          </cell>
        </row>
        <row r="21">
          <cell r="BY21">
            <v>8351382</v>
          </cell>
          <cell r="BZ21">
            <v>8384362</v>
          </cell>
          <cell r="CA21">
            <v>7480029</v>
          </cell>
        </row>
        <row r="43">
          <cell r="BY43">
            <v>3734184</v>
          </cell>
          <cell r="BZ43">
            <v>3938252</v>
          </cell>
          <cell r="CA43">
            <v>2955572</v>
          </cell>
        </row>
        <row r="44">
          <cell r="BY44">
            <v>1061197</v>
          </cell>
          <cell r="BZ44">
            <v>965553</v>
          </cell>
          <cell r="CA44">
            <v>968157</v>
          </cell>
        </row>
        <row r="45">
          <cell r="BY45">
            <v>1407572</v>
          </cell>
          <cell r="BZ45">
            <v>1477963</v>
          </cell>
          <cell r="CA45">
            <v>1146783</v>
          </cell>
        </row>
        <row r="46">
          <cell r="BY46">
            <v>7311557</v>
          </cell>
          <cell r="BZ46">
            <v>7618246</v>
          </cell>
          <cell r="CA46">
            <v>6250444</v>
          </cell>
        </row>
        <row r="47">
          <cell r="BY47">
            <v>3773327</v>
          </cell>
          <cell r="BZ47">
            <v>3309811</v>
          </cell>
          <cell r="CA47">
            <v>2561813</v>
          </cell>
        </row>
        <row r="48">
          <cell r="BY48">
            <v>1174479</v>
          </cell>
          <cell r="BZ48">
            <v>1114275</v>
          </cell>
          <cell r="CA48">
            <v>1017349</v>
          </cell>
        </row>
        <row r="49">
          <cell r="BY49">
            <v>786393</v>
          </cell>
          <cell r="BZ49">
            <v>828469</v>
          </cell>
          <cell r="CA49">
            <v>912985</v>
          </cell>
        </row>
        <row r="50">
          <cell r="BY50">
            <v>7871903</v>
          </cell>
          <cell r="BZ50">
            <v>7296365</v>
          </cell>
          <cell r="CA50">
            <v>6513809</v>
          </cell>
        </row>
        <row r="51">
          <cell r="BY51">
            <v>907099</v>
          </cell>
          <cell r="BZ51">
            <v>893021</v>
          </cell>
          <cell r="CA51">
            <v>880050</v>
          </cell>
        </row>
        <row r="52">
          <cell r="BY52">
            <v>999350</v>
          </cell>
          <cell r="BZ52">
            <v>992171</v>
          </cell>
          <cell r="CA52">
            <v>990288</v>
          </cell>
        </row>
        <row r="53">
          <cell r="BY53">
            <v>515988</v>
          </cell>
          <cell r="BZ53">
            <v>644164</v>
          </cell>
          <cell r="CA53">
            <v>571801</v>
          </cell>
        </row>
        <row r="54">
          <cell r="BY54">
            <v>1511337</v>
          </cell>
          <cell r="BZ54">
            <v>1635662</v>
          </cell>
          <cell r="CA54">
            <v>1447542</v>
          </cell>
        </row>
        <row r="55">
          <cell r="BY55">
            <v>460114</v>
          </cell>
          <cell r="BZ55">
            <v>412888</v>
          </cell>
          <cell r="CA55">
            <v>311267</v>
          </cell>
        </row>
        <row r="56">
          <cell r="BY56">
            <v>1434984</v>
          </cell>
          <cell r="BZ56">
            <v>1415158</v>
          </cell>
          <cell r="CA56">
            <v>1356318</v>
          </cell>
        </row>
        <row r="57">
          <cell r="BY57">
            <v>19937393</v>
          </cell>
          <cell r="BZ57">
            <v>19741022</v>
          </cell>
          <cell r="CA57">
            <v>17341242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4"/>
      <sheetName val="Fig. 2.5"/>
      <sheetName val="Fig. 2.5 Full Year"/>
      <sheetName val="Fig. 2.... Ultimo Q"/>
      <sheetName val="Fig. 2.... Ultimo Mese"/>
      <sheetName val="N.ro spettatori"/>
      <sheetName val="Dataset 12.00-14.00"/>
      <sheetName val="Dataset_18.30-20.30"/>
      <sheetName val="Dataset_TG Full year"/>
      <sheetName val="2023GenMar TG"/>
      <sheetName val="2023GenGiu TG"/>
      <sheetName val="2022GenMar TG"/>
      <sheetName val="2022GenGiu TG"/>
      <sheetName val="2022GenSet TG"/>
      <sheetName val="FY2022"/>
      <sheetName val="FY2021"/>
      <sheetName val="FY2020"/>
      <sheetName val="FY2019"/>
      <sheetName val="FY2018"/>
      <sheetName val="FY2017_sera"/>
      <sheetName val="FY2017-giorno"/>
      <sheetName val="FY2016"/>
      <sheetName val="FY2015"/>
      <sheetName val="Edizioni TG"/>
      <sheetName val="Programmazione_2015"/>
      <sheetName val="Programmazione_2016"/>
      <sheetName val="Programmazione_2017"/>
      <sheetName val="Metodo 2018"/>
      <sheetName val="Programmazione_2019"/>
      <sheetName val="Programmazione_2020"/>
      <sheetName val="Programmazione_GenOtt2021"/>
    </sheetNames>
    <sheetDataSet>
      <sheetData sheetId="0" refreshError="1"/>
      <sheetData sheetId="1" refreshError="1"/>
      <sheetData sheetId="2" refreshError="1"/>
      <sheetData sheetId="3" refreshError="1"/>
      <sheetData sheetId="4" refreshError="1"/>
      <sheetData sheetId="5" refreshError="1"/>
      <sheetData sheetId="6">
        <row r="12">
          <cell r="CV12">
            <v>3296876</v>
          </cell>
          <cell r="CW12">
            <v>3258422</v>
          </cell>
          <cell r="CX12">
            <v>3250614</v>
          </cell>
          <cell r="CY12">
            <v>3038218</v>
          </cell>
        </row>
        <row r="13">
          <cell r="CV13">
            <v>1636663</v>
          </cell>
          <cell r="CW13">
            <v>1513662</v>
          </cell>
          <cell r="CX13">
            <v>1586612</v>
          </cell>
          <cell r="CY13">
            <v>1549750</v>
          </cell>
        </row>
        <row r="14">
          <cell r="CV14">
            <v>744988</v>
          </cell>
          <cell r="CW14">
            <v>696577</v>
          </cell>
          <cell r="CX14">
            <v>715912</v>
          </cell>
          <cell r="CY14">
            <v>636148</v>
          </cell>
        </row>
        <row r="15">
          <cell r="CV15">
            <v>2135007</v>
          </cell>
          <cell r="CW15">
            <v>2093653</v>
          </cell>
          <cell r="CX15">
            <v>2041186</v>
          </cell>
          <cell r="CY15">
            <v>1962565</v>
          </cell>
        </row>
        <row r="16">
          <cell r="CV16">
            <v>260084</v>
          </cell>
          <cell r="CW16">
            <v>270390</v>
          </cell>
          <cell r="CX16">
            <v>277336</v>
          </cell>
          <cell r="CY16">
            <v>316100</v>
          </cell>
        </row>
        <row r="17">
          <cell r="CV17">
            <v>2924149</v>
          </cell>
          <cell r="CW17">
            <v>2867800</v>
          </cell>
          <cell r="CX17">
            <v>2930200</v>
          </cell>
          <cell r="CY17">
            <v>2748694</v>
          </cell>
        </row>
        <row r="18">
          <cell r="CV18">
            <v>1063104</v>
          </cell>
          <cell r="CW18">
            <v>1078746</v>
          </cell>
          <cell r="CX18">
            <v>1029414</v>
          </cell>
          <cell r="CY18">
            <v>1054389</v>
          </cell>
        </row>
        <row r="19">
          <cell r="CV19">
            <v>493396</v>
          </cell>
          <cell r="CW19">
            <v>472509</v>
          </cell>
          <cell r="CX19">
            <v>501881</v>
          </cell>
          <cell r="CY19">
            <v>500858</v>
          </cell>
        </row>
      </sheetData>
      <sheetData sheetId="7">
        <row r="12">
          <cell r="CV12">
            <v>4706491</v>
          </cell>
          <cell r="CW12">
            <v>4266026</v>
          </cell>
          <cell r="CX12">
            <v>4272203</v>
          </cell>
          <cell r="CY12">
            <v>3739433</v>
          </cell>
        </row>
        <row r="13">
          <cell r="CV13">
            <v>1115271</v>
          </cell>
          <cell r="CW13">
            <v>1088496</v>
          </cell>
          <cell r="CX13">
            <v>1156322</v>
          </cell>
          <cell r="CY13">
            <v>1139638</v>
          </cell>
        </row>
        <row r="14">
          <cell r="CV14">
            <v>1891785</v>
          </cell>
          <cell r="CW14">
            <v>1635520</v>
          </cell>
          <cell r="CX14">
            <v>1638132</v>
          </cell>
          <cell r="CY14">
            <v>1411694</v>
          </cell>
        </row>
        <row r="15">
          <cell r="CV15">
            <v>2429267</v>
          </cell>
          <cell r="CW15">
            <v>2166042</v>
          </cell>
          <cell r="CX15">
            <v>2198118</v>
          </cell>
          <cell r="CY15">
            <v>1884436</v>
          </cell>
        </row>
        <row r="16">
          <cell r="CV16">
            <v>611898</v>
          </cell>
          <cell r="CW16">
            <v>511700</v>
          </cell>
          <cell r="CX16">
            <v>552194</v>
          </cell>
          <cell r="CY16">
            <v>517903</v>
          </cell>
        </row>
        <row r="17">
          <cell r="CV17">
            <v>4144126</v>
          </cell>
          <cell r="CW17">
            <v>3825052</v>
          </cell>
          <cell r="CX17">
            <v>3740997</v>
          </cell>
          <cell r="CY17">
            <v>3133736</v>
          </cell>
        </row>
        <row r="18">
          <cell r="CV18">
            <v>507244</v>
          </cell>
          <cell r="CW18">
            <v>442341</v>
          </cell>
          <cell r="CX18">
            <v>474641</v>
          </cell>
          <cell r="CY18">
            <v>461216</v>
          </cell>
        </row>
        <row r="19">
          <cell r="CV19">
            <v>1087062</v>
          </cell>
          <cell r="CW19">
            <v>991296</v>
          </cell>
          <cell r="CX19">
            <v>1006079</v>
          </cell>
          <cell r="CY19">
            <v>931236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4T18</v>
          </cell>
          <cell r="C1" t="str">
            <v>1T19</v>
          </cell>
          <cell r="D1" t="str">
            <v>2T19</v>
          </cell>
          <cell r="E1" t="str">
            <v>3T19</v>
          </cell>
          <cell r="F1" t="str">
            <v>4T19</v>
          </cell>
          <cell r="G1" t="str">
            <v>1T20</v>
          </cell>
          <cell r="H1" t="str">
            <v>2T20</v>
          </cell>
          <cell r="I1" t="str">
            <v>3T20</v>
          </cell>
          <cell r="J1" t="str">
            <v>4T20</v>
          </cell>
          <cell r="K1" t="str">
            <v>1T21</v>
          </cell>
          <cell r="L1" t="str">
            <v>2T21</v>
          </cell>
          <cell r="M1" t="str">
            <v>3T21</v>
          </cell>
          <cell r="N1" t="str">
            <v>4T21</v>
          </cell>
          <cell r="O1" t="str">
            <v>1T22</v>
          </cell>
          <cell r="P1" t="str">
            <v>2T22</v>
          </cell>
          <cell r="Q1" t="str">
            <v>3T22</v>
          </cell>
          <cell r="R1" t="str">
            <v>4T22</v>
          </cell>
          <cell r="S1" t="str">
            <v>1T23</v>
          </cell>
          <cell r="T1" t="str">
            <v>2T23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37"/>
  <sheetViews>
    <sheetView showGridLines="0" tabSelected="1" zoomScale="70" zoomScaleNormal="70" workbookViewId="0">
      <selection activeCell="C16" sqref="C16"/>
    </sheetView>
  </sheetViews>
  <sheetFormatPr defaultColWidth="9.140625" defaultRowHeight="15" x14ac:dyDescent="0.25"/>
  <cols>
    <col min="1" max="1" width="139.7109375" style="51" customWidth="1"/>
    <col min="2" max="2" width="1.85546875" style="51" customWidth="1"/>
    <col min="3" max="3" width="157" style="51" customWidth="1"/>
    <col min="4" max="16384" width="9.140625" style="51"/>
  </cols>
  <sheetData>
    <row r="1" spans="1:3" ht="38.450000000000003" customHeight="1" x14ac:dyDescent="0.25">
      <c r="A1" s="980" t="s">
        <v>746</v>
      </c>
      <c r="B1" s="980"/>
      <c r="C1" s="980"/>
    </row>
    <row r="2" spans="1:3" ht="27" customHeight="1" x14ac:dyDescent="0.25">
      <c r="A2" s="981" t="s">
        <v>835</v>
      </c>
      <c r="B2" s="981"/>
      <c r="C2" s="981"/>
    </row>
    <row r="3" spans="1:3" ht="24.95" customHeight="1" x14ac:dyDescent="0.25">
      <c r="A3" s="377" t="s">
        <v>334</v>
      </c>
      <c r="C3" s="378" t="s">
        <v>335</v>
      </c>
    </row>
    <row r="4" spans="1:3" ht="15.6" customHeight="1" x14ac:dyDescent="0.25">
      <c r="A4" s="377"/>
      <c r="C4" s="378"/>
    </row>
    <row r="5" spans="1:3" ht="24.95" customHeight="1" x14ac:dyDescent="0.25">
      <c r="A5" s="895" t="s">
        <v>833</v>
      </c>
      <c r="C5" s="472" t="s">
        <v>378</v>
      </c>
    </row>
    <row r="6" spans="1:3" ht="24.95" customHeight="1" x14ac:dyDescent="0.25">
      <c r="A6" s="896" t="s">
        <v>834</v>
      </c>
      <c r="B6" s="197"/>
      <c r="C6" s="289" t="s">
        <v>394</v>
      </c>
    </row>
    <row r="7" spans="1:3" ht="24.95" customHeight="1" x14ac:dyDescent="0.25">
      <c r="A7" s="469" t="s">
        <v>374</v>
      </c>
      <c r="B7" s="197"/>
      <c r="C7" s="290" t="s">
        <v>395</v>
      </c>
    </row>
    <row r="8" spans="1:3" ht="24.95" customHeight="1" x14ac:dyDescent="0.25">
      <c r="A8" s="287" t="s">
        <v>837</v>
      </c>
      <c r="B8" s="197"/>
      <c r="C8" s="290" t="s">
        <v>431</v>
      </c>
    </row>
    <row r="9" spans="1:3" ht="24.95" customHeight="1" x14ac:dyDescent="0.25">
      <c r="A9" s="287" t="s">
        <v>838</v>
      </c>
      <c r="B9" s="197"/>
      <c r="C9" s="290" t="s">
        <v>432</v>
      </c>
    </row>
    <row r="10" spans="1:3" ht="24.95" customHeight="1" x14ac:dyDescent="0.3">
      <c r="A10" s="897" t="s">
        <v>979</v>
      </c>
      <c r="B10" s="197"/>
      <c r="C10" s="290" t="s">
        <v>433</v>
      </c>
    </row>
    <row r="11" spans="1:3" ht="24.95" customHeight="1" x14ac:dyDescent="0.25">
      <c r="A11" s="287" t="s">
        <v>980</v>
      </c>
      <c r="B11" s="197"/>
      <c r="C11" s="471" t="s">
        <v>376</v>
      </c>
    </row>
    <row r="12" spans="1:3" ht="24.95" customHeight="1" x14ac:dyDescent="0.25">
      <c r="A12" s="287" t="s">
        <v>839</v>
      </c>
      <c r="C12" s="290" t="s">
        <v>799</v>
      </c>
    </row>
    <row r="13" spans="1:3" ht="24.95" customHeight="1" x14ac:dyDescent="0.25">
      <c r="A13" s="287" t="s">
        <v>840</v>
      </c>
      <c r="C13" s="290" t="s">
        <v>800</v>
      </c>
    </row>
    <row r="14" spans="1:3" ht="24.95" customHeight="1" x14ac:dyDescent="0.25">
      <c r="A14" s="421" t="s">
        <v>841</v>
      </c>
      <c r="C14" s="290" t="s">
        <v>761</v>
      </c>
    </row>
    <row r="15" spans="1:3" ht="24.95" customHeight="1" x14ac:dyDescent="0.25">
      <c r="C15" s="290" t="s">
        <v>856</v>
      </c>
    </row>
    <row r="16" spans="1:3" ht="24.95" customHeight="1" x14ac:dyDescent="0.25">
      <c r="A16" s="470" t="s">
        <v>375</v>
      </c>
      <c r="C16" s="471" t="s">
        <v>377</v>
      </c>
    </row>
    <row r="17" spans="1:3" ht="24.95" customHeight="1" x14ac:dyDescent="0.25">
      <c r="A17" s="287" t="s">
        <v>847</v>
      </c>
      <c r="C17" s="290" t="s">
        <v>762</v>
      </c>
    </row>
    <row r="18" spans="1:3" ht="24.95" customHeight="1" x14ac:dyDescent="0.25">
      <c r="A18" s="287" t="s">
        <v>845</v>
      </c>
      <c r="C18" s="290" t="s">
        <v>763</v>
      </c>
    </row>
    <row r="19" spans="1:3" ht="24.95" customHeight="1" x14ac:dyDescent="0.25">
      <c r="A19" s="287" t="s">
        <v>846</v>
      </c>
      <c r="C19" s="290" t="s">
        <v>764</v>
      </c>
    </row>
    <row r="20" spans="1:3" ht="24.95" customHeight="1" x14ac:dyDescent="0.25">
      <c r="A20" s="287" t="s">
        <v>844</v>
      </c>
      <c r="C20" s="290" t="s">
        <v>765</v>
      </c>
    </row>
    <row r="21" spans="1:3" ht="24.95" customHeight="1" x14ac:dyDescent="0.25">
      <c r="A21" s="421" t="s">
        <v>843</v>
      </c>
      <c r="C21" s="290" t="s">
        <v>766</v>
      </c>
    </row>
    <row r="22" spans="1:3" ht="24.95" customHeight="1" x14ac:dyDescent="0.25">
      <c r="A22" s="421" t="s">
        <v>842</v>
      </c>
      <c r="C22" s="290" t="s">
        <v>767</v>
      </c>
    </row>
    <row r="23" spans="1:3" s="162" customFormat="1" ht="24.95" customHeight="1" x14ac:dyDescent="0.25">
      <c r="A23" s="288" t="s">
        <v>836</v>
      </c>
      <c r="B23" s="51"/>
      <c r="C23" s="290" t="s">
        <v>768</v>
      </c>
    </row>
    <row r="24" spans="1:3" ht="24.95" customHeight="1" x14ac:dyDescent="0.25">
      <c r="A24" s="216" t="s">
        <v>409</v>
      </c>
      <c r="C24" s="855" t="s">
        <v>810</v>
      </c>
    </row>
    <row r="25" spans="1:3" ht="14.25" customHeight="1" x14ac:dyDescent="0.25"/>
    <row r="26" spans="1:3" ht="24.95" customHeight="1" x14ac:dyDescent="0.25">
      <c r="A26" s="285" t="s">
        <v>250</v>
      </c>
      <c r="C26" s="286" t="s">
        <v>312</v>
      </c>
    </row>
    <row r="27" spans="1:3" ht="24.95" customHeight="1" x14ac:dyDescent="0.25">
      <c r="A27" s="198" t="s">
        <v>457</v>
      </c>
      <c r="C27" s="291" t="s">
        <v>396</v>
      </c>
    </row>
    <row r="28" spans="1:3" ht="24.95" customHeight="1" x14ac:dyDescent="0.25">
      <c r="A28" s="199" t="s">
        <v>400</v>
      </c>
      <c r="C28" s="291" t="s">
        <v>397</v>
      </c>
    </row>
    <row r="29" spans="1:3" ht="24.95" customHeight="1" x14ac:dyDescent="0.25">
      <c r="A29" s="199" t="s">
        <v>401</v>
      </c>
      <c r="C29" s="291" t="s">
        <v>398</v>
      </c>
    </row>
    <row r="30" spans="1:3" ht="24.95" customHeight="1" x14ac:dyDescent="0.25">
      <c r="A30" s="198" t="s">
        <v>402</v>
      </c>
      <c r="C30" s="291" t="s">
        <v>399</v>
      </c>
    </row>
    <row r="31" spans="1:3" ht="18.75" x14ac:dyDescent="0.25">
      <c r="A31" s="199" t="s">
        <v>403</v>
      </c>
    </row>
    <row r="32" spans="1:3" ht="18.75" x14ac:dyDescent="0.25">
      <c r="A32" s="199" t="s">
        <v>404</v>
      </c>
    </row>
    <row r="33" spans="1:1" ht="18.75" x14ac:dyDescent="0.25">
      <c r="A33" s="199" t="s">
        <v>405</v>
      </c>
    </row>
    <row r="34" spans="1:1" ht="18.75" x14ac:dyDescent="0.25">
      <c r="A34" s="198" t="s">
        <v>406</v>
      </c>
    </row>
    <row r="35" spans="1:1" ht="18.75" x14ac:dyDescent="0.25">
      <c r="A35" s="198" t="s">
        <v>407</v>
      </c>
    </row>
    <row r="36" spans="1:1" ht="18.75" x14ac:dyDescent="0.25">
      <c r="A36" s="199" t="s">
        <v>408</v>
      </c>
    </row>
    <row r="37" spans="1:1" ht="23.25" x14ac:dyDescent="0.25">
      <c r="A37" s="200" t="s">
        <v>410</v>
      </c>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R35"/>
  <sheetViews>
    <sheetView showGridLines="0" zoomScale="80" zoomScaleNormal="80" workbookViewId="0">
      <selection activeCell="U4" sqref="U4"/>
    </sheetView>
  </sheetViews>
  <sheetFormatPr defaultColWidth="9.140625" defaultRowHeight="15.75" x14ac:dyDescent="0.25"/>
  <cols>
    <col min="1" max="1" width="46.140625" style="6" customWidth="1"/>
    <col min="2" max="9" width="10.5703125" style="6" customWidth="1"/>
    <col min="10" max="10" width="4.140625" style="6" customWidth="1"/>
    <col min="11" max="12" width="9.140625" style="6"/>
    <col min="13" max="13" width="4.140625" style="6" customWidth="1"/>
    <col min="14" max="15" width="9.140625" style="6"/>
    <col min="16" max="16" width="4.140625" style="6" customWidth="1"/>
    <col min="17" max="16384" width="9.140625" style="6"/>
  </cols>
  <sheetData>
    <row r="1" spans="1:18" ht="21" x14ac:dyDescent="0.35">
      <c r="A1" s="2" t="str">
        <f>+'Indice-Index'!A17</f>
        <v>1.9   Linee complessive - Total lines</v>
      </c>
      <c r="B1" s="92"/>
      <c r="C1" s="92"/>
      <c r="D1" s="92"/>
      <c r="E1" s="92"/>
      <c r="F1" s="92"/>
      <c r="G1" s="92"/>
      <c r="H1" s="92"/>
      <c r="I1" s="92"/>
      <c r="J1" s="92"/>
      <c r="K1" s="92"/>
      <c r="L1" s="92"/>
      <c r="M1" s="92"/>
      <c r="N1" s="92"/>
      <c r="O1" s="92"/>
      <c r="P1" s="92"/>
      <c r="Q1" s="92"/>
      <c r="R1" s="92"/>
    </row>
    <row r="2" spans="1:18" ht="16.5" customHeight="1" x14ac:dyDescent="0.25"/>
    <row r="3" spans="1:18" ht="16.5" customHeight="1" x14ac:dyDescent="0.25"/>
    <row r="4" spans="1:18" x14ac:dyDescent="0.25">
      <c r="B4" s="267">
        <f>'1.2'!B3</f>
        <v>43617</v>
      </c>
      <c r="C4" s="267">
        <f>'1.2'!C3</f>
        <v>43983</v>
      </c>
      <c r="D4" s="267">
        <f>'1.2'!D3</f>
        <v>44348</v>
      </c>
      <c r="E4" s="267">
        <f>'1.2'!E3</f>
        <v>44713</v>
      </c>
      <c r="F4" s="267">
        <f>'1.2'!F3</f>
        <v>44805</v>
      </c>
      <c r="G4" s="267">
        <f>'1.2'!G3</f>
        <v>44896</v>
      </c>
      <c r="H4" s="267">
        <f>'1.2'!H3</f>
        <v>44986</v>
      </c>
      <c r="I4" s="267">
        <f>'1.2'!I3</f>
        <v>45078</v>
      </c>
      <c r="K4" s="995" t="s">
        <v>701</v>
      </c>
      <c r="L4" s="995"/>
      <c r="M4" s="5"/>
      <c r="N4" s="995" t="s">
        <v>699</v>
      </c>
      <c r="O4" s="995"/>
      <c r="Q4" s="995" t="s">
        <v>1008</v>
      </c>
      <c r="R4" s="995"/>
    </row>
    <row r="5" spans="1:18" x14ac:dyDescent="0.25">
      <c r="A5" s="5" t="s">
        <v>43</v>
      </c>
      <c r="B5" s="268" t="str">
        <f>'1.2'!B4</f>
        <v>jun-19</v>
      </c>
      <c r="C5" s="268" t="str">
        <f>'1.2'!C4</f>
        <v>jun-20</v>
      </c>
      <c r="D5" s="268" t="str">
        <f>'1.2'!D4</f>
        <v>jun-21</v>
      </c>
      <c r="E5" s="268" t="str">
        <f>'1.2'!E4</f>
        <v>jun-22</v>
      </c>
      <c r="F5" s="268" t="str">
        <f>'1.2'!F4</f>
        <v>sept-22</v>
      </c>
      <c r="G5" s="268" t="str">
        <f>'1.2'!G4</f>
        <v>dec-22</v>
      </c>
      <c r="H5" s="268">
        <f>'1.2'!H4</f>
        <v>44986</v>
      </c>
      <c r="I5" s="268" t="str">
        <f>'1.2'!I4</f>
        <v>jun-23</v>
      </c>
      <c r="K5" s="996" t="s">
        <v>698</v>
      </c>
      <c r="L5" s="996"/>
      <c r="M5" s="5"/>
      <c r="N5" s="996" t="s">
        <v>700</v>
      </c>
      <c r="O5" s="996"/>
      <c r="Q5" s="996" t="s">
        <v>1009</v>
      </c>
      <c r="R5" s="996"/>
    </row>
    <row r="6" spans="1:18" ht="20.25" customHeight="1" x14ac:dyDescent="0.25">
      <c r="K6" s="954" t="s">
        <v>697</v>
      </c>
      <c r="L6" s="954" t="s">
        <v>6</v>
      </c>
      <c r="M6" s="55"/>
      <c r="N6" s="954" t="s">
        <v>697</v>
      </c>
      <c r="O6" s="954" t="s">
        <v>6</v>
      </c>
      <c r="Q6" s="954" t="s">
        <v>697</v>
      </c>
      <c r="R6" s="954" t="s">
        <v>6</v>
      </c>
    </row>
    <row r="7" spans="1:18" ht="9" customHeight="1" x14ac:dyDescent="0.25">
      <c r="K7" s="55"/>
      <c r="L7" s="55"/>
      <c r="M7" s="55"/>
      <c r="N7" s="55"/>
      <c r="O7" s="55"/>
      <c r="Q7" s="55"/>
      <c r="R7" s="55"/>
    </row>
    <row r="8" spans="1:18" x14ac:dyDescent="0.25">
      <c r="A8" s="49" t="s">
        <v>62</v>
      </c>
      <c r="B8" s="62">
        <v>81.722087389999999</v>
      </c>
      <c r="C8" s="62">
        <v>78.115237020000009</v>
      </c>
      <c r="D8" s="62">
        <v>77.688228389999992</v>
      </c>
      <c r="E8" s="62">
        <v>78.148540920000002</v>
      </c>
      <c r="F8" s="62">
        <v>78.506826529999998</v>
      </c>
      <c r="G8" s="62">
        <v>78.401402379999993</v>
      </c>
      <c r="H8" s="62">
        <v>78.396493149999998</v>
      </c>
      <c r="I8" s="62">
        <v>78.750866240000008</v>
      </c>
      <c r="J8" s="23"/>
      <c r="K8" s="910">
        <f>(I8-H8)*1000</f>
        <v>354.37309000000994</v>
      </c>
      <c r="L8" s="911">
        <f>(K8*1000)/(H8*1000000)*100</f>
        <v>0.45202671160554325</v>
      </c>
      <c r="M8" s="114"/>
      <c r="N8" s="910">
        <f>(I8-E8)*1000</f>
        <v>602.3253200000056</v>
      </c>
      <c r="O8" s="911">
        <f>(N8*1000)/(E8*1000000)*100</f>
        <v>0.7707441660575608</v>
      </c>
      <c r="Q8" s="912">
        <f>(I8-B8)*1000</f>
        <v>-2971.2211499999912</v>
      </c>
      <c r="R8" s="911">
        <f>(Q8*1000)/(B8*1000000)*100</f>
        <v>-3.6357626743190208</v>
      </c>
    </row>
    <row r="9" spans="1:18" x14ac:dyDescent="0.25">
      <c r="A9" s="49" t="s">
        <v>51</v>
      </c>
      <c r="B9" s="62">
        <v>22.790826859999981</v>
      </c>
      <c r="C9" s="62">
        <v>25.54738506999999</v>
      </c>
      <c r="D9" s="62">
        <v>27.490517370000006</v>
      </c>
      <c r="E9" s="62">
        <v>28.821979049999996</v>
      </c>
      <c r="F9" s="62">
        <v>28.628880080000016</v>
      </c>
      <c r="G9" s="62">
        <v>28.821806180000024</v>
      </c>
      <c r="H9" s="62">
        <v>29.242361840000015</v>
      </c>
      <c r="I9" s="62">
        <v>29.403498559999989</v>
      </c>
      <c r="J9" s="23"/>
      <c r="K9" s="910">
        <f t="shared" ref="K9" si="0">(I9-H9)*1000</f>
        <v>161.13671999997337</v>
      </c>
      <c r="L9" s="911">
        <f>(K9*1000)/(H9*1000000)*100</f>
        <v>0.55103866398218837</v>
      </c>
      <c r="M9" s="114"/>
      <c r="N9" s="910">
        <f t="shared" ref="N9:N10" si="1">(I9-E9)*1000</f>
        <v>581.51950999999258</v>
      </c>
      <c r="O9" s="911">
        <f t="shared" ref="O9:O10" si="2">(N9*1000)/(E9*1000000)*100</f>
        <v>2.0176251914942411</v>
      </c>
      <c r="Q9" s="912">
        <f t="shared" ref="Q9:Q10" si="3">(I9-B9)*1000</f>
        <v>6612.6717000000071</v>
      </c>
      <c r="R9" s="911">
        <f t="shared" ref="R9:R10" si="4">(Q9*1000)/(B9*1000000)*100</f>
        <v>29.014619524866209</v>
      </c>
    </row>
    <row r="10" spans="1:18" x14ac:dyDescent="0.25">
      <c r="A10" s="56" t="s">
        <v>65</v>
      </c>
      <c r="B10" s="63">
        <f>+B9+B8</f>
        <v>104.51291424999998</v>
      </c>
      <c r="C10" s="63">
        <f t="shared" ref="C10:I10" si="5">+C9+C8</f>
        <v>103.66262209</v>
      </c>
      <c r="D10" s="63">
        <f t="shared" si="5"/>
        <v>105.17874576</v>
      </c>
      <c r="E10" s="63">
        <f t="shared" si="5"/>
        <v>106.97051997</v>
      </c>
      <c r="F10" s="63">
        <f t="shared" si="5"/>
        <v>107.13570661000001</v>
      </c>
      <c r="G10" s="63">
        <f t="shared" si="5"/>
        <v>107.22320856000002</v>
      </c>
      <c r="H10" s="63">
        <f t="shared" si="5"/>
        <v>107.63885499000001</v>
      </c>
      <c r="I10" s="63">
        <f t="shared" si="5"/>
        <v>108.1543648</v>
      </c>
      <c r="J10" s="23"/>
      <c r="K10" s="910">
        <f>(I10-H10)*1000</f>
        <v>515.5098099999833</v>
      </c>
      <c r="L10" s="911">
        <f t="shared" ref="L10" si="6">(K10*1000)/(H10*1000000)*100</f>
        <v>0.47892539366744086</v>
      </c>
      <c r="M10" s="114"/>
      <c r="N10" s="912">
        <f t="shared" si="1"/>
        <v>1183.8448299999982</v>
      </c>
      <c r="O10" s="911">
        <f t="shared" si="2"/>
        <v>1.1067019495950929</v>
      </c>
      <c r="Q10" s="912">
        <f t="shared" si="3"/>
        <v>3641.4505500000159</v>
      </c>
      <c r="R10" s="911">
        <f t="shared" si="4"/>
        <v>3.4842110911666753</v>
      </c>
    </row>
    <row r="11" spans="1:18" ht="18" customHeight="1" x14ac:dyDescent="0.25">
      <c r="A11" s="997" t="s">
        <v>63</v>
      </c>
      <c r="B11" s="997"/>
      <c r="C11" s="997"/>
      <c r="D11" s="997"/>
      <c r="E11" s="997"/>
      <c r="F11" s="997"/>
      <c r="G11" s="997"/>
      <c r="H11" s="997"/>
      <c r="I11" s="997"/>
      <c r="J11" s="23"/>
      <c r="K11" s="23"/>
      <c r="L11" s="23"/>
      <c r="M11" s="7"/>
    </row>
    <row r="12" spans="1:18" ht="18" customHeight="1" x14ac:dyDescent="0.25">
      <c r="A12" s="123" t="s">
        <v>64</v>
      </c>
      <c r="B12" s="124"/>
      <c r="C12" s="124"/>
      <c r="D12" s="124"/>
      <c r="E12" s="124"/>
      <c r="F12" s="124"/>
      <c r="G12" s="124"/>
      <c r="H12" s="124"/>
      <c r="I12" s="124"/>
      <c r="J12" s="23"/>
      <c r="K12" s="23"/>
      <c r="L12" s="23"/>
      <c r="M12" s="7"/>
    </row>
    <row r="13" spans="1:18" ht="4.5" customHeight="1" x14ac:dyDescent="0.25"/>
    <row r="14" spans="1:18" ht="15.75" customHeight="1" x14ac:dyDescent="0.25"/>
    <row r="15" spans="1:18" x14ac:dyDescent="0.25">
      <c r="A15" s="46" t="s">
        <v>52</v>
      </c>
      <c r="B15" s="4"/>
      <c r="D15" s="34" t="str">
        <f>'1.2'!L3</f>
        <v>06/2023 (%)</v>
      </c>
      <c r="G15" s="34" t="str">
        <f>'1.2'!O3</f>
        <v>Var/Chg. vs 06/2022 (p.p.)</v>
      </c>
    </row>
    <row r="16" spans="1:18" x14ac:dyDescent="0.25">
      <c r="D16" s="15"/>
      <c r="E16" s="14"/>
      <c r="F16" s="12"/>
      <c r="G16" s="15"/>
      <c r="H16" s="12"/>
    </row>
    <row r="17" spans="1:8" ht="6" customHeight="1" x14ac:dyDescent="0.25">
      <c r="D17" s="11"/>
      <c r="E17" s="14"/>
      <c r="G17" s="15"/>
      <c r="H17" s="12"/>
    </row>
    <row r="18" spans="1:8" x14ac:dyDescent="0.25">
      <c r="A18" s="5" t="s">
        <v>56</v>
      </c>
      <c r="D18" s="11"/>
      <c r="E18" s="14"/>
      <c r="G18" s="15"/>
      <c r="H18" s="12"/>
    </row>
    <row r="19" spans="1:8" x14ac:dyDescent="0.25">
      <c r="A19" s="49" t="s">
        <v>55</v>
      </c>
      <c r="B19" s="49"/>
      <c r="D19" s="48">
        <v>27.970661245102153</v>
      </c>
      <c r="E19" s="121"/>
      <c r="F19" s="121"/>
      <c r="G19" s="48">
        <v>-0.47407568665570565</v>
      </c>
    </row>
    <row r="20" spans="1:8" x14ac:dyDescent="0.25">
      <c r="A20" s="49" t="s">
        <v>3</v>
      </c>
      <c r="B20" s="49"/>
      <c r="D20" s="48">
        <v>27.370618055721778</v>
      </c>
      <c r="E20" s="121"/>
      <c r="F20" s="121"/>
      <c r="G20" s="48">
        <v>-0.68315798314961285</v>
      </c>
    </row>
    <row r="21" spans="1:8" x14ac:dyDescent="0.25">
      <c r="A21" s="49" t="s">
        <v>54</v>
      </c>
      <c r="B21" s="49"/>
      <c r="D21" s="48">
        <v>23.800431029853357</v>
      </c>
      <c r="E21" s="121"/>
      <c r="F21" s="121"/>
      <c r="G21" s="48">
        <v>-0.43671861405895385</v>
      </c>
    </row>
    <row r="22" spans="1:8" x14ac:dyDescent="0.25">
      <c r="A22" s="49" t="s">
        <v>109</v>
      </c>
      <c r="B22" s="49"/>
      <c r="D22" s="48">
        <v>9.3532979632459554</v>
      </c>
      <c r="E22" s="121"/>
      <c r="F22" s="121"/>
      <c r="G22" s="48">
        <v>0.86310832730975839</v>
      </c>
    </row>
    <row r="23" spans="1:8" x14ac:dyDescent="0.25">
      <c r="A23" s="49" t="s">
        <v>390</v>
      </c>
      <c r="B23" s="49"/>
      <c r="D23" s="48">
        <v>4.1779423404278546</v>
      </c>
      <c r="E23" s="121"/>
      <c r="F23" s="121"/>
      <c r="G23" s="48">
        <v>-7.2789544651529425E-2</v>
      </c>
    </row>
    <row r="24" spans="1:8" x14ac:dyDescent="0.25">
      <c r="A24" s="49" t="s">
        <v>110</v>
      </c>
      <c r="B24" s="49"/>
      <c r="D24" s="48">
        <v>7.3270493656489037</v>
      </c>
      <c r="E24" s="121"/>
      <c r="F24" s="121"/>
      <c r="G24" s="48">
        <v>0.80363350120604338</v>
      </c>
    </row>
    <row r="25" spans="1:8" x14ac:dyDescent="0.25">
      <c r="A25" s="56" t="s">
        <v>65</v>
      </c>
      <c r="B25" s="49"/>
      <c r="C25" s="893"/>
      <c r="D25" s="70">
        <f>SUM(D19:D24)</f>
        <v>99.999999999999986</v>
      </c>
      <c r="E25" s="121"/>
      <c r="F25" s="121"/>
      <c r="G25" s="70">
        <f>SUM(G19:G24)</f>
        <v>0</v>
      </c>
    </row>
    <row r="26" spans="1:8" ht="15" customHeight="1" x14ac:dyDescent="0.25">
      <c r="D26" s="79"/>
      <c r="E26" s="121"/>
      <c r="F26" s="121"/>
      <c r="G26" s="13"/>
    </row>
    <row r="27" spans="1:8" x14ac:dyDescent="0.25">
      <c r="A27" s="5" t="s">
        <v>53</v>
      </c>
      <c r="D27" s="13"/>
      <c r="E27" s="13"/>
      <c r="F27" s="13"/>
      <c r="G27" s="13"/>
    </row>
    <row r="28" spans="1:8" x14ac:dyDescent="0.25">
      <c r="A28" s="49" t="s">
        <v>54</v>
      </c>
      <c r="B28" s="49"/>
      <c r="D28" s="48">
        <v>24.926970250937011</v>
      </c>
      <c r="E28" s="122"/>
      <c r="F28" s="122"/>
      <c r="G28" s="48">
        <v>-1.1165166272566438</v>
      </c>
    </row>
    <row r="29" spans="1:8" x14ac:dyDescent="0.25">
      <c r="A29" s="49" t="s">
        <v>55</v>
      </c>
      <c r="B29" s="49"/>
      <c r="D29" s="48">
        <v>24.328213662580282</v>
      </c>
      <c r="E29" s="122"/>
      <c r="F29" s="122"/>
      <c r="G29" s="48">
        <v>-0.67572213706970174</v>
      </c>
    </row>
    <row r="30" spans="1:8" x14ac:dyDescent="0.25">
      <c r="A30" s="49" t="s">
        <v>3</v>
      </c>
      <c r="B30" s="49"/>
      <c r="D30" s="48">
        <v>22.223580432326173</v>
      </c>
      <c r="E30" s="122"/>
      <c r="F30" s="122"/>
      <c r="G30" s="48">
        <v>-0.46937824767575265</v>
      </c>
    </row>
    <row r="31" spans="1:8" x14ac:dyDescent="0.25">
      <c r="A31" s="49" t="s">
        <v>109</v>
      </c>
      <c r="B31" s="49"/>
      <c r="D31" s="48">
        <v>12.845572986042622</v>
      </c>
      <c r="E31" s="122"/>
      <c r="F31" s="122"/>
      <c r="G31" s="48">
        <v>1.2241148077035451</v>
      </c>
    </row>
    <row r="32" spans="1:8" x14ac:dyDescent="0.25">
      <c r="A32" s="49" t="s">
        <v>390</v>
      </c>
      <c r="B32" s="49"/>
      <c r="D32" s="48">
        <v>5.642580472013865</v>
      </c>
      <c r="E32" s="122"/>
      <c r="F32" s="122"/>
      <c r="G32" s="48">
        <v>-8.9439534073792792E-2</v>
      </c>
    </row>
    <row r="33" spans="1:7" x14ac:dyDescent="0.25">
      <c r="A33" s="49" t="s">
        <v>119</v>
      </c>
      <c r="B33" s="49"/>
      <c r="D33" s="48">
        <v>10.033082196100043</v>
      </c>
      <c r="E33" s="122"/>
      <c r="F33" s="122"/>
      <c r="G33" s="48">
        <v>1.1269417383723539</v>
      </c>
    </row>
    <row r="34" spans="1:7" x14ac:dyDescent="0.25">
      <c r="A34" s="56" t="s">
        <v>65</v>
      </c>
      <c r="B34" s="49"/>
      <c r="D34" s="70">
        <f>SUM(D28:D33)</f>
        <v>100</v>
      </c>
      <c r="E34" s="121"/>
      <c r="F34" s="121"/>
      <c r="G34" s="70">
        <f>SUM(G28:G33)</f>
        <v>7.9936057773011271E-15</v>
      </c>
    </row>
    <row r="35" spans="1:7" ht="6" customHeight="1" x14ac:dyDescent="0.25"/>
  </sheetData>
  <mergeCells count="7">
    <mergeCell ref="Q4:R4"/>
    <mergeCell ref="Q5:R5"/>
    <mergeCell ref="A11:I11"/>
    <mergeCell ref="K4:L4"/>
    <mergeCell ref="K5:L5"/>
    <mergeCell ref="N4:O4"/>
    <mergeCell ref="N5:O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J31"/>
  <sheetViews>
    <sheetView showGridLines="0" zoomScale="80" zoomScaleNormal="80" workbookViewId="0">
      <selection activeCell="H6" sqref="H6"/>
    </sheetView>
  </sheetViews>
  <sheetFormatPr defaultColWidth="9.140625" defaultRowHeight="15.75" x14ac:dyDescent="0.25"/>
  <cols>
    <col min="1" max="1" width="46.85546875" style="6" customWidth="1"/>
    <col min="2" max="6" width="11.85546875" style="6" customWidth="1"/>
    <col min="7" max="9" width="9.140625" style="6"/>
    <col min="10" max="10" width="19.140625" style="6" bestFit="1" customWidth="1"/>
    <col min="11" max="11" width="9.140625" style="6"/>
    <col min="12" max="12" width="12.42578125" style="6" bestFit="1" customWidth="1"/>
    <col min="13" max="16384" width="9.140625" style="6"/>
  </cols>
  <sheetData>
    <row r="1" spans="1:10" ht="21" x14ac:dyDescent="0.35">
      <c r="A1" s="2" t="str">
        <f>+'Indice-Index'!A18</f>
        <v>1.10  Sim "human" per tipologia di clientela - "human" Sim by customer type</v>
      </c>
      <c r="B1" s="92"/>
      <c r="C1" s="92"/>
      <c r="D1" s="92"/>
      <c r="E1" s="92"/>
      <c r="F1" s="92"/>
      <c r="G1" s="9"/>
      <c r="H1" s="9"/>
      <c r="I1" s="9"/>
    </row>
    <row r="3" spans="1:10" x14ac:dyDescent="0.25">
      <c r="B3" s="269">
        <f>'1.2'!B3</f>
        <v>43617</v>
      </c>
      <c r="C3" s="269">
        <f>'1.2'!C3</f>
        <v>43983</v>
      </c>
      <c r="D3" s="269">
        <f>'1.2'!D3</f>
        <v>44348</v>
      </c>
      <c r="E3" s="269">
        <f>'1.2'!E3</f>
        <v>44713</v>
      </c>
      <c r="F3" s="269">
        <f>'1.2'!I3</f>
        <v>45078</v>
      </c>
      <c r="G3" s="17"/>
      <c r="H3" s="17"/>
    </row>
    <row r="4" spans="1:10" x14ac:dyDescent="0.25">
      <c r="B4" s="270" t="str">
        <f>'1.2'!B4</f>
        <v>jun-19</v>
      </c>
      <c r="C4" s="270" t="str">
        <f>'1.2'!C4</f>
        <v>jun-20</v>
      </c>
      <c r="D4" s="270" t="str">
        <f>'1.2'!D4</f>
        <v>jun-21</v>
      </c>
      <c r="E4" s="270" t="str">
        <f>'1.2'!E4</f>
        <v>jun-22</v>
      </c>
      <c r="F4" s="270" t="str">
        <f>'1.2'!I4</f>
        <v>jun-23</v>
      </c>
      <c r="G4" s="26"/>
      <c r="H4" s="26"/>
    </row>
    <row r="6" spans="1:10" x14ac:dyDescent="0.25">
      <c r="A6" s="56" t="s">
        <v>93</v>
      </c>
      <c r="B6" s="63">
        <f>'1.9'!B8</f>
        <v>81.722087389999999</v>
      </c>
      <c r="C6" s="63">
        <f>'1.9'!C8</f>
        <v>78.115237020000009</v>
      </c>
      <c r="D6" s="63">
        <f>'1.9'!D8</f>
        <v>77.688228389999992</v>
      </c>
      <c r="E6" s="63">
        <f>'1.9'!E8</f>
        <v>78.148540920000002</v>
      </c>
      <c r="F6" s="63">
        <f>'1.9'!I8</f>
        <v>78.750866240000008</v>
      </c>
      <c r="J6" s="944"/>
    </row>
    <row r="7" spans="1:10" x14ac:dyDescent="0.25">
      <c r="B7" s="27"/>
      <c r="C7" s="27"/>
      <c r="D7" s="27"/>
      <c r="E7" s="27"/>
      <c r="F7" s="27"/>
    </row>
    <row r="8" spans="1:10" x14ac:dyDescent="0.25">
      <c r="A8" s="5" t="s">
        <v>6</v>
      </c>
      <c r="B8" s="27"/>
      <c r="C8" s="27"/>
      <c r="D8" s="27"/>
      <c r="E8" s="27"/>
      <c r="F8" s="27"/>
    </row>
    <row r="9" spans="1:10" x14ac:dyDescent="0.25">
      <c r="A9" s="172" t="s">
        <v>80</v>
      </c>
      <c r="B9" s="271">
        <v>11.817570400412656</v>
      </c>
      <c r="C9" s="271">
        <v>12.329503329807865</v>
      </c>
      <c r="D9" s="271">
        <v>12.84140288271027</v>
      </c>
      <c r="E9" s="271">
        <v>13.226808923328937</v>
      </c>
      <c r="F9" s="271">
        <v>13.382486188673584</v>
      </c>
    </row>
    <row r="10" spans="1:10" x14ac:dyDescent="0.25">
      <c r="A10" s="137" t="s">
        <v>81</v>
      </c>
      <c r="B10" s="276">
        <v>88.182429599587337</v>
      </c>
      <c r="C10" s="276">
        <v>87.670496670192136</v>
      </c>
      <c r="D10" s="276">
        <v>87.158597117289716</v>
      </c>
      <c r="E10" s="276">
        <v>86.773191076671068</v>
      </c>
      <c r="F10" s="276">
        <v>86.617513811326404</v>
      </c>
    </row>
    <row r="11" spans="1:10" x14ac:dyDescent="0.25">
      <c r="A11" s="239" t="s">
        <v>65</v>
      </c>
      <c r="B11" s="275">
        <f>+B10+B9</f>
        <v>100</v>
      </c>
      <c r="C11" s="275">
        <f>+C10+C9</f>
        <v>100</v>
      </c>
      <c r="D11" s="275">
        <f>+D10+D9</f>
        <v>99.999999999999986</v>
      </c>
      <c r="E11" s="275">
        <f>+E10+E9</f>
        <v>100</v>
      </c>
      <c r="F11" s="275">
        <f>+F10+F9</f>
        <v>99.999999999999986</v>
      </c>
    </row>
    <row r="13" spans="1:10" x14ac:dyDescent="0.25">
      <c r="C13" s="34" t="str">
        <f>+'1.9'!D15</f>
        <v>06/2023 (%)</v>
      </c>
      <c r="D13" s="13"/>
      <c r="E13" s="13"/>
      <c r="F13" s="34" t="str">
        <f>+'1.9'!G15</f>
        <v>Var/Chg. vs 06/2022 (p.p.)</v>
      </c>
    </row>
    <row r="14" spans="1:10" x14ac:dyDescent="0.25">
      <c r="A14" s="5" t="s">
        <v>94</v>
      </c>
    </row>
    <row r="15" spans="1:10" x14ac:dyDescent="0.25">
      <c r="A15" s="172" t="s">
        <v>54</v>
      </c>
      <c r="B15" s="172"/>
      <c r="C15" s="272">
        <v>25.276558947629614</v>
      </c>
      <c r="D15" s="121"/>
      <c r="E15" s="121"/>
      <c r="F15" s="272">
        <v>-1.3715410943837938</v>
      </c>
    </row>
    <row r="16" spans="1:10" x14ac:dyDescent="0.25">
      <c r="A16" s="137" t="s">
        <v>55</v>
      </c>
      <c r="B16" s="137"/>
      <c r="C16" s="274">
        <v>22.210060285607852</v>
      </c>
      <c r="D16" s="121"/>
      <c r="E16" s="121"/>
      <c r="F16" s="274">
        <v>-0.72278487320446416</v>
      </c>
    </row>
    <row r="17" spans="1:6" x14ac:dyDescent="0.25">
      <c r="A17" s="137" t="s">
        <v>3</v>
      </c>
      <c r="B17" s="137"/>
      <c r="C17" s="274">
        <v>20.423054421392035</v>
      </c>
      <c r="D17" s="121"/>
      <c r="E17" s="121"/>
      <c r="F17" s="274">
        <v>-0.53487576522285707</v>
      </c>
    </row>
    <row r="18" spans="1:6" x14ac:dyDescent="0.25">
      <c r="A18" s="137" t="s">
        <v>109</v>
      </c>
      <c r="B18" s="137"/>
      <c r="C18" s="274">
        <v>14.811089029798161</v>
      </c>
      <c r="D18" s="121"/>
      <c r="E18" s="121"/>
      <c r="F18" s="274">
        <v>1.4181758107019693</v>
      </c>
    </row>
    <row r="19" spans="1:6" x14ac:dyDescent="0.25">
      <c r="A19" s="137" t="s">
        <v>390</v>
      </c>
      <c r="B19" s="137"/>
      <c r="C19" s="274">
        <v>6.1426563793824975</v>
      </c>
      <c r="D19" s="121"/>
      <c r="E19" s="121"/>
      <c r="F19" s="274">
        <v>-7.433039772445138E-2</v>
      </c>
    </row>
    <row r="20" spans="1:6" x14ac:dyDescent="0.25">
      <c r="A20" s="137" t="s">
        <v>119</v>
      </c>
      <c r="B20" s="137"/>
      <c r="C20" s="274">
        <v>11.136580936189835</v>
      </c>
      <c r="D20" s="121"/>
      <c r="E20" s="121"/>
      <c r="F20" s="274">
        <v>1.2853563198335909</v>
      </c>
    </row>
    <row r="21" spans="1:6" x14ac:dyDescent="0.25">
      <c r="A21" s="239" t="s">
        <v>65</v>
      </c>
      <c r="B21" s="88"/>
      <c r="C21" s="273">
        <f>SUM(C15:C20)</f>
        <v>99.999999999999986</v>
      </c>
      <c r="D21" s="79"/>
      <c r="E21" s="79"/>
      <c r="F21" s="273">
        <f>SUM(F15:F20)</f>
        <v>-6.2172489379008766E-15</v>
      </c>
    </row>
    <row r="22" spans="1:6" x14ac:dyDescent="0.25">
      <c r="C22" s="13"/>
      <c r="D22" s="13"/>
      <c r="E22" s="13"/>
      <c r="F22" s="13"/>
    </row>
    <row r="23" spans="1:6" x14ac:dyDescent="0.25">
      <c r="A23" s="5" t="s">
        <v>95</v>
      </c>
      <c r="C23" s="11"/>
      <c r="D23" s="14"/>
      <c r="E23" s="14"/>
      <c r="F23" s="15"/>
    </row>
    <row r="24" spans="1:6" x14ac:dyDescent="0.25">
      <c r="A24" s="172" t="s">
        <v>55</v>
      </c>
      <c r="B24" s="172"/>
      <c r="C24" s="272">
        <v>38.027899943292326</v>
      </c>
      <c r="D24" s="121"/>
      <c r="E24" s="121"/>
      <c r="F24" s="272">
        <v>-0.56322419152275671</v>
      </c>
    </row>
    <row r="25" spans="1:6" x14ac:dyDescent="0.25">
      <c r="A25" s="137" t="s">
        <v>3</v>
      </c>
      <c r="B25" s="137"/>
      <c r="C25" s="274">
        <v>33.868300309106274</v>
      </c>
      <c r="D25" s="121"/>
      <c r="E25" s="121"/>
      <c r="F25" s="274">
        <v>-0.20714373473883541</v>
      </c>
    </row>
    <row r="26" spans="1:6" x14ac:dyDescent="0.25">
      <c r="A26" s="137" t="s">
        <v>54</v>
      </c>
      <c r="B26" s="137"/>
      <c r="C26" s="274">
        <v>22.654066589844781</v>
      </c>
      <c r="D26" s="121"/>
      <c r="E26" s="121"/>
      <c r="F26" s="274">
        <v>0.57708545734670125</v>
      </c>
    </row>
    <row r="27" spans="1:6" x14ac:dyDescent="0.25">
      <c r="A27" s="137" t="s">
        <v>390</v>
      </c>
      <c r="B27" s="137"/>
      <c r="C27" s="274">
        <v>2.40355207651334</v>
      </c>
      <c r="D27" s="121"/>
      <c r="E27" s="121"/>
      <c r="F27" s="274">
        <v>-0.14689068509849346</v>
      </c>
    </row>
    <row r="28" spans="1:6" x14ac:dyDescent="0.25">
      <c r="A28" s="137" t="s">
        <v>994</v>
      </c>
      <c r="B28" s="137"/>
      <c r="C28" s="274">
        <v>3.0275785194383937</v>
      </c>
      <c r="D28" s="121"/>
      <c r="E28" s="121"/>
      <c r="F28" s="274">
        <v>0.32157059220850559</v>
      </c>
    </row>
    <row r="29" spans="1:6" x14ac:dyDescent="0.25">
      <c r="A29" s="239" t="s">
        <v>65</v>
      </c>
      <c r="B29" s="88"/>
      <c r="C29" s="273">
        <f>SUM(C24:C28)</f>
        <v>99.981397438195117</v>
      </c>
      <c r="D29" s="79"/>
      <c r="E29" s="79"/>
      <c r="F29" s="273">
        <f>SUM(F24:F28)</f>
        <v>-1.8602561804878737E-2</v>
      </c>
    </row>
    <row r="30" spans="1:6" x14ac:dyDescent="0.25">
      <c r="C30" s="7"/>
      <c r="F30" s="7"/>
    </row>
    <row r="31" spans="1:6" x14ac:dyDescent="0.25">
      <c r="A31" s="6" t="s">
        <v>995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1:H28"/>
  <sheetViews>
    <sheetView showGridLines="0" zoomScale="80" zoomScaleNormal="80" workbookViewId="0">
      <selection activeCell="M15" sqref="M15"/>
    </sheetView>
  </sheetViews>
  <sheetFormatPr defaultColWidth="9.140625" defaultRowHeight="15.75" x14ac:dyDescent="0.25"/>
  <cols>
    <col min="1" max="1" width="49.85546875" style="6" customWidth="1"/>
    <col min="2" max="6" width="10.85546875" style="6" customWidth="1"/>
    <col min="7" max="16384" width="9.140625" style="6"/>
  </cols>
  <sheetData>
    <row r="1" spans="1:8" ht="21" x14ac:dyDescent="0.35">
      <c r="A1" s="2" t="str">
        <f>+'Indice-Index'!A19</f>
        <v>1.11  Sim "human" per tipologia di contratto - "human" Sim by contract type</v>
      </c>
      <c r="B1" s="92"/>
      <c r="C1" s="92"/>
      <c r="D1" s="92"/>
      <c r="E1" s="92"/>
      <c r="F1" s="92"/>
      <c r="G1" s="9"/>
      <c r="H1" s="9"/>
    </row>
    <row r="3" spans="1:8" x14ac:dyDescent="0.25">
      <c r="B3" s="269">
        <f>'1.10'!B3</f>
        <v>43617</v>
      </c>
      <c r="C3" s="269">
        <f>'1.10'!C3</f>
        <v>43983</v>
      </c>
      <c r="D3" s="269">
        <f>'1.10'!D3</f>
        <v>44348</v>
      </c>
      <c r="E3" s="269">
        <f>'1.10'!E3</f>
        <v>44713</v>
      </c>
      <c r="F3" s="269">
        <f>'1.10'!F3</f>
        <v>45078</v>
      </c>
    </row>
    <row r="4" spans="1:8" x14ac:dyDescent="0.25">
      <c r="B4" s="270" t="str">
        <f>+'1.10'!B4</f>
        <v>jun-19</v>
      </c>
      <c r="C4" s="270" t="str">
        <f>+'1.10'!C4</f>
        <v>jun-20</v>
      </c>
      <c r="D4" s="270" t="str">
        <f>+'1.10'!D4</f>
        <v>jun-21</v>
      </c>
      <c r="E4" s="270" t="str">
        <f>+'1.10'!E4</f>
        <v>jun-22</v>
      </c>
      <c r="F4" s="270" t="str">
        <f>+'1.10'!F4</f>
        <v>jun-23</v>
      </c>
    </row>
    <row r="6" spans="1:8" x14ac:dyDescent="0.25">
      <c r="A6" s="56" t="s">
        <v>97</v>
      </c>
      <c r="B6" s="69">
        <f>'1.10'!B6</f>
        <v>81.722087389999999</v>
      </c>
      <c r="C6" s="69">
        <f>'1.10'!C6</f>
        <v>78.115237020000009</v>
      </c>
      <c r="D6" s="69">
        <f>'1.10'!D6</f>
        <v>77.688228389999992</v>
      </c>
      <c r="E6" s="69">
        <f>'1.10'!E6</f>
        <v>78.148540920000002</v>
      </c>
      <c r="F6" s="69">
        <f>'1.10'!F6</f>
        <v>78.750866240000008</v>
      </c>
    </row>
    <row r="7" spans="1:8" x14ac:dyDescent="0.25">
      <c r="B7" s="38"/>
      <c r="C7" s="38"/>
      <c r="D7" s="38"/>
      <c r="E7" s="38"/>
      <c r="F7" s="38"/>
    </row>
    <row r="8" spans="1:8" x14ac:dyDescent="0.25">
      <c r="A8" s="5" t="s">
        <v>6</v>
      </c>
      <c r="B8" s="27"/>
      <c r="C8" s="27"/>
      <c r="D8" s="27"/>
      <c r="E8" s="27"/>
      <c r="F8" s="27"/>
    </row>
    <row r="9" spans="1:8" x14ac:dyDescent="0.25">
      <c r="A9" s="172" t="s">
        <v>82</v>
      </c>
      <c r="B9" s="271">
        <v>86.14229976046137</v>
      </c>
      <c r="C9" s="271">
        <v>87.062091299764205</v>
      </c>
      <c r="D9" s="271">
        <v>88.47663717460658</v>
      </c>
      <c r="E9" s="271">
        <v>89.029502279797654</v>
      </c>
      <c r="F9" s="271">
        <v>89.745121132524076</v>
      </c>
    </row>
    <row r="10" spans="1:8" x14ac:dyDescent="0.25">
      <c r="A10" s="137" t="s">
        <v>83</v>
      </c>
      <c r="B10" s="276">
        <v>13.857700239538632</v>
      </c>
      <c r="C10" s="276">
        <v>12.9379087002358</v>
      </c>
      <c r="D10" s="276">
        <v>11.523362825393422</v>
      </c>
      <c r="E10" s="276">
        <v>10.970497720202342</v>
      </c>
      <c r="F10" s="276">
        <v>10.254878867475938</v>
      </c>
    </row>
    <row r="11" spans="1:8" x14ac:dyDescent="0.25">
      <c r="A11" s="239" t="s">
        <v>65</v>
      </c>
      <c r="B11" s="275">
        <f>+B10+B9</f>
        <v>100</v>
      </c>
      <c r="C11" s="275">
        <f>+C10+C9</f>
        <v>100</v>
      </c>
      <c r="D11" s="275">
        <f>+D10+D9</f>
        <v>100</v>
      </c>
      <c r="E11" s="275">
        <f>+E10+E9</f>
        <v>100</v>
      </c>
      <c r="F11" s="275">
        <f>+F10+F9</f>
        <v>100.00000000000001</v>
      </c>
    </row>
    <row r="13" spans="1:8" x14ac:dyDescent="0.25">
      <c r="C13" s="34" t="str">
        <f>'1.2'!L3</f>
        <v>06/2023 (%)</v>
      </c>
      <c r="D13" s="34"/>
      <c r="E13" s="34"/>
      <c r="F13" s="34" t="str">
        <f>'1.2'!O3</f>
        <v>Var/Chg. vs 06/2022 (p.p.)</v>
      </c>
    </row>
    <row r="14" spans="1:8" x14ac:dyDescent="0.25">
      <c r="A14" s="5" t="s">
        <v>98</v>
      </c>
    </row>
    <row r="15" spans="1:8" x14ac:dyDescent="0.25">
      <c r="A15" s="172" t="s">
        <v>54</v>
      </c>
      <c r="B15" s="172"/>
      <c r="C15" s="272">
        <v>25.657835908489488</v>
      </c>
      <c r="D15" s="121"/>
      <c r="E15" s="121"/>
      <c r="F15" s="272">
        <v>-1.1856897929409698</v>
      </c>
    </row>
    <row r="16" spans="1:8" x14ac:dyDescent="0.25">
      <c r="A16" s="137" t="s">
        <v>55</v>
      </c>
      <c r="B16" s="137"/>
      <c r="C16" s="274">
        <v>21.40400296198969</v>
      </c>
      <c r="D16" s="121"/>
      <c r="E16" s="121"/>
      <c r="F16" s="274">
        <v>-0.90303788090448833</v>
      </c>
    </row>
    <row r="17" spans="1:6" x14ac:dyDescent="0.25">
      <c r="A17" s="137" t="s">
        <v>3</v>
      </c>
      <c r="B17" s="137"/>
      <c r="C17" s="274">
        <v>21.21777885486997</v>
      </c>
      <c r="D17" s="121"/>
      <c r="E17" s="121"/>
      <c r="F17" s="274">
        <v>-0.4993468118833313</v>
      </c>
    </row>
    <row r="18" spans="1:6" x14ac:dyDescent="0.25">
      <c r="A18" s="137" t="s">
        <v>109</v>
      </c>
      <c r="B18" s="137"/>
      <c r="C18" s="274">
        <v>14.313394225713877</v>
      </c>
      <c r="D18" s="121"/>
      <c r="E18" s="121"/>
      <c r="F18" s="274">
        <v>1.2599031011474224</v>
      </c>
    </row>
    <row r="19" spans="1:6" x14ac:dyDescent="0.25">
      <c r="A19" s="137" t="s">
        <v>390</v>
      </c>
      <c r="B19" s="137"/>
      <c r="C19" s="274">
        <v>6.2868160014856036</v>
      </c>
      <c r="D19" s="121"/>
      <c r="E19" s="121"/>
      <c r="F19" s="274">
        <v>-0.15144839286991552</v>
      </c>
    </row>
    <row r="20" spans="1:6" x14ac:dyDescent="0.25">
      <c r="A20" s="137" t="s">
        <v>119</v>
      </c>
      <c r="B20" s="137"/>
      <c r="C20" s="274">
        <v>11.120172047451369</v>
      </c>
      <c r="D20" s="121"/>
      <c r="E20" s="121"/>
      <c r="F20" s="274">
        <v>1.4796197774512887</v>
      </c>
    </row>
    <row r="21" spans="1:6" x14ac:dyDescent="0.25">
      <c r="A21" s="239" t="s">
        <v>65</v>
      </c>
      <c r="B21" s="88"/>
      <c r="C21" s="273">
        <f>SUM(C15:C20)</f>
        <v>100</v>
      </c>
      <c r="D21" s="13"/>
      <c r="E21" s="13"/>
      <c r="F21" s="273">
        <f>SUM(F15:F20)</f>
        <v>6.2172489379008766E-15</v>
      </c>
    </row>
    <row r="22" spans="1:6" ht="9.75" customHeight="1" x14ac:dyDescent="0.25">
      <c r="C22" s="13"/>
      <c r="D22" s="13"/>
      <c r="E22" s="13"/>
      <c r="F22" s="13"/>
    </row>
    <row r="23" spans="1:6" x14ac:dyDescent="0.25">
      <c r="A23" s="5" t="s">
        <v>99</v>
      </c>
      <c r="C23" s="11"/>
      <c r="D23" s="11"/>
      <c r="E23" s="11"/>
      <c r="F23" s="11"/>
    </row>
    <row r="24" spans="1:6" x14ac:dyDescent="0.25">
      <c r="A24" s="172" t="s">
        <v>55</v>
      </c>
      <c r="B24" s="172"/>
      <c r="C24" s="272">
        <v>49.919314925984956</v>
      </c>
      <c r="D24" s="121"/>
      <c r="E24" s="121"/>
      <c r="F24" s="272">
        <v>3.0291145443085554</v>
      </c>
    </row>
    <row r="25" spans="1:6" x14ac:dyDescent="0.25">
      <c r="A25" s="137" t="s">
        <v>3</v>
      </c>
      <c r="B25" s="137"/>
      <c r="C25" s="274">
        <v>31.025808676130733</v>
      </c>
      <c r="D25" s="121"/>
      <c r="E25" s="121"/>
      <c r="F25" s="274">
        <v>0.41361700474562468</v>
      </c>
    </row>
    <row r="26" spans="1:6" x14ac:dyDescent="0.25">
      <c r="A26" s="137" t="s">
        <v>54</v>
      </c>
      <c r="B26" s="137"/>
      <c r="C26" s="274">
        <v>18.530831611340069</v>
      </c>
      <c r="D26" s="121"/>
      <c r="E26" s="121"/>
      <c r="F26" s="274">
        <v>-1.020054834867544</v>
      </c>
    </row>
    <row r="27" spans="1:6" x14ac:dyDescent="0.25">
      <c r="A27" s="137" t="s">
        <v>7</v>
      </c>
      <c r="B27" s="137"/>
      <c r="C27" s="274">
        <v>0.51946320047408157</v>
      </c>
      <c r="D27" s="121"/>
      <c r="E27" s="121"/>
      <c r="F27" s="274">
        <v>-2.4266634290196665</v>
      </c>
    </row>
    <row r="28" spans="1:6" x14ac:dyDescent="0.25">
      <c r="A28" s="239" t="s">
        <v>65</v>
      </c>
      <c r="B28" s="88"/>
      <c r="C28" s="273">
        <f>SUM(C24:C27)</f>
        <v>99.995418413929841</v>
      </c>
      <c r="D28" s="13"/>
      <c r="E28" s="13"/>
      <c r="F28" s="273">
        <f>SUM(F24:F27)</f>
        <v>-3.9867148330303692E-3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4CF1-89FA-4ECE-BAE1-2BDDB2D9FE74}">
  <sheetPr>
    <tabColor rgb="FF0000FF"/>
  </sheetPr>
  <dimension ref="A1:O30"/>
  <sheetViews>
    <sheetView showGridLines="0" topLeftCell="B1" zoomScale="80" zoomScaleNormal="80" workbookViewId="0">
      <selection activeCell="G1" sqref="G1:L1"/>
    </sheetView>
  </sheetViews>
  <sheetFormatPr defaultColWidth="9.140625" defaultRowHeight="15.75" x14ac:dyDescent="0.25"/>
  <cols>
    <col min="1" max="1" width="24.5703125" style="24" customWidth="1"/>
    <col min="2" max="5" width="10.5703125" style="24" customWidth="1"/>
    <col min="6" max="6" width="4.7109375" style="24" customWidth="1"/>
    <col min="7" max="7" width="10.5703125" style="24" customWidth="1"/>
    <col min="8" max="10" width="9.140625" style="24"/>
    <col min="11" max="11" width="4.7109375" style="24" customWidth="1"/>
    <col min="12" max="16384" width="9.140625" style="24"/>
  </cols>
  <sheetData>
    <row r="1" spans="1:15" ht="23.25" x14ac:dyDescent="0.25">
      <c r="A1" s="184" t="str">
        <f>+'Indice-Index'!A20</f>
        <v>1.12 Traffico dati - Data traffic: download/upload</v>
      </c>
      <c r="B1" s="185"/>
      <c r="C1" s="185"/>
      <c r="D1" s="185"/>
      <c r="E1" s="185"/>
      <c r="F1" s="185"/>
      <c r="G1" s="185"/>
      <c r="H1" s="185"/>
      <c r="I1" s="185"/>
      <c r="J1" s="185"/>
      <c r="K1" s="185"/>
      <c r="L1" s="185"/>
    </row>
    <row r="3" spans="1:15" ht="23.25" customHeight="1" x14ac:dyDescent="0.25">
      <c r="A3" s="225" t="s">
        <v>747</v>
      </c>
      <c r="B3" s="663" t="str">
        <f>+'1.7'!B3</f>
        <v>Gennaio</v>
      </c>
      <c r="C3" s="663" t="str">
        <f>+'1.7'!C3</f>
        <v>Febbraio</v>
      </c>
      <c r="D3" s="663" t="str">
        <f>+'1.7'!D3</f>
        <v>Marzo</v>
      </c>
      <c r="E3" s="663" t="s">
        <v>1011</v>
      </c>
      <c r="F3" s="957"/>
      <c r="G3" s="663" t="str">
        <f>+'1.7'!E3</f>
        <v>Aprile</v>
      </c>
      <c r="H3" s="663" t="str">
        <f>+'1.7'!F3</f>
        <v>Maggio</v>
      </c>
      <c r="I3" s="663" t="str">
        <f>+'1.7'!G3</f>
        <v>Giugno</v>
      </c>
      <c r="J3" s="663" t="s">
        <v>977</v>
      </c>
      <c r="K3" s="957"/>
      <c r="L3" s="729" t="s">
        <v>1007</v>
      </c>
    </row>
    <row r="4" spans="1:15" ht="23.25" customHeight="1" x14ac:dyDescent="0.25">
      <c r="A4" s="164"/>
      <c r="B4" s="664" t="str">
        <f>+'1.7'!B4</f>
        <v>January</v>
      </c>
      <c r="C4" s="664" t="str">
        <f>+'1.7'!C4</f>
        <v>February</v>
      </c>
      <c r="D4" s="664" t="str">
        <f>+'1.7'!D4</f>
        <v>March</v>
      </c>
      <c r="E4" s="664" t="s">
        <v>1012</v>
      </c>
      <c r="F4" s="958"/>
      <c r="G4" s="664" t="str">
        <f>+'1.7'!E4</f>
        <v>March</v>
      </c>
      <c r="H4" s="664" t="str">
        <f>+'1.7'!F4</f>
        <v>March</v>
      </c>
      <c r="I4" s="664" t="str">
        <f>+'1.7'!G4</f>
        <v>March</v>
      </c>
      <c r="J4" s="664" t="s">
        <v>1013</v>
      </c>
      <c r="K4" s="958"/>
      <c r="L4" s="730" t="s">
        <v>978</v>
      </c>
    </row>
    <row r="5" spans="1:15" ht="17.25" x14ac:dyDescent="0.25">
      <c r="A5" s="164"/>
      <c r="B5" s="277"/>
      <c r="C5" s="277"/>
      <c r="D5" s="277"/>
      <c r="E5" s="277"/>
      <c r="F5" s="277"/>
    </row>
    <row r="6" spans="1:15" s="165" customFormat="1" ht="18.75" x14ac:dyDescent="0.25">
      <c r="A6" s="768" t="s">
        <v>225</v>
      </c>
      <c r="B6" s="190"/>
      <c r="C6" s="190"/>
      <c r="D6" s="190"/>
      <c r="E6" s="190"/>
      <c r="F6" s="190"/>
    </row>
    <row r="7" spans="1:15" s="165" customFormat="1" ht="18.75" x14ac:dyDescent="0.25">
      <c r="A7" s="727">
        <v>2023</v>
      </c>
      <c r="B7" s="339">
        <v>1.0926553104625627</v>
      </c>
      <c r="C7" s="339">
        <v>1.0052248980078047</v>
      </c>
      <c r="D7" s="339">
        <v>1.1097316359974319</v>
      </c>
      <c r="E7" s="511">
        <f>+D7+C7+B7</f>
        <v>3.2076118444677997</v>
      </c>
      <c r="F7" s="961"/>
      <c r="G7" s="339">
        <v>1.0962888520853071</v>
      </c>
      <c r="H7" s="339">
        <v>1.1283352171410688</v>
      </c>
      <c r="I7" s="339">
        <v>1.125091579406194</v>
      </c>
      <c r="J7" s="511">
        <f>+I7+H7+G7</f>
        <v>3.3497156486325701</v>
      </c>
      <c r="K7" s="961"/>
      <c r="L7" s="511">
        <f>D7+C7+B7+G7+H7+I7</f>
        <v>6.5573274931003702</v>
      </c>
      <c r="N7" s="942"/>
      <c r="O7" s="942"/>
    </row>
    <row r="8" spans="1:15" s="165" customFormat="1" x14ac:dyDescent="0.25">
      <c r="A8" s="728">
        <v>2022</v>
      </c>
      <c r="B8" s="339">
        <v>0.87018333383326074</v>
      </c>
      <c r="C8" s="339">
        <v>0.80018703781707767</v>
      </c>
      <c r="D8" s="339">
        <v>0.89912225158402204</v>
      </c>
      <c r="E8" s="511">
        <f t="shared" ref="E8:E11" si="0">+D8+C8+B8</f>
        <v>2.5694926232343605</v>
      </c>
      <c r="F8" s="961"/>
      <c r="G8" s="339">
        <v>0.88426406461164142</v>
      </c>
      <c r="H8" s="339">
        <v>0.91667648044099947</v>
      </c>
      <c r="I8" s="339">
        <v>0.92031825915098076</v>
      </c>
      <c r="J8" s="511">
        <f t="shared" ref="J8:J11" si="1">+I8+H8+G8</f>
        <v>2.7212588042036217</v>
      </c>
      <c r="K8" s="961"/>
      <c r="L8" s="511">
        <f t="shared" ref="L8:L11" si="2">D8+C8+B8+G8+H8+I8</f>
        <v>5.2907514274379821</v>
      </c>
      <c r="N8" s="942"/>
      <c r="O8" s="942"/>
    </row>
    <row r="9" spans="1:15" x14ac:dyDescent="0.25">
      <c r="A9" s="236">
        <v>2021</v>
      </c>
      <c r="B9" s="339">
        <v>0.62142405050552441</v>
      </c>
      <c r="C9" s="339">
        <v>0.56637780240032176</v>
      </c>
      <c r="D9" s="339">
        <v>0.67792720849607191</v>
      </c>
      <c r="E9" s="511">
        <f t="shared" si="0"/>
        <v>1.8657290614019182</v>
      </c>
      <c r="F9" s="961"/>
      <c r="G9" s="339">
        <v>0.65548294555278364</v>
      </c>
      <c r="H9" s="339">
        <v>0.65380993313807012</v>
      </c>
      <c r="I9" s="339">
        <v>0.65383742755770935</v>
      </c>
      <c r="J9" s="511">
        <f t="shared" si="1"/>
        <v>1.963130306248563</v>
      </c>
      <c r="K9" s="961"/>
      <c r="L9" s="511">
        <f t="shared" si="2"/>
        <v>3.8288593676504816</v>
      </c>
      <c r="N9" s="942"/>
      <c r="O9" s="942"/>
    </row>
    <row r="10" spans="1:15" x14ac:dyDescent="0.25">
      <c r="A10" s="236">
        <v>2020</v>
      </c>
      <c r="B10" s="339">
        <v>0.41564912893035999</v>
      </c>
      <c r="C10" s="339">
        <v>0.41074922183384249</v>
      </c>
      <c r="D10" s="339">
        <v>0.52188204621645684</v>
      </c>
      <c r="E10" s="511">
        <f t="shared" si="0"/>
        <v>1.3482803969806594</v>
      </c>
      <c r="F10" s="961"/>
      <c r="G10" s="339">
        <v>0.5134308363850919</v>
      </c>
      <c r="H10" s="339">
        <v>0.48236307089548441</v>
      </c>
      <c r="I10" s="339">
        <v>0.48609256661154121</v>
      </c>
      <c r="J10" s="511">
        <f t="shared" si="1"/>
        <v>1.4818864738921176</v>
      </c>
      <c r="K10" s="961"/>
      <c r="L10" s="511">
        <f t="shared" si="2"/>
        <v>2.8301668708727767</v>
      </c>
      <c r="N10" s="942"/>
      <c r="O10" s="942"/>
    </row>
    <row r="11" spans="1:15" x14ac:dyDescent="0.25">
      <c r="A11" s="236">
        <v>2019</v>
      </c>
      <c r="B11" s="339">
        <v>0.26506349340690694</v>
      </c>
      <c r="C11" s="339">
        <v>0.25301243934052337</v>
      </c>
      <c r="D11" s="339">
        <v>0.28936647159978085</v>
      </c>
      <c r="E11" s="511">
        <f t="shared" si="0"/>
        <v>0.80744240434721115</v>
      </c>
      <c r="F11" s="961"/>
      <c r="G11" s="339">
        <v>0.28927918432870348</v>
      </c>
      <c r="H11" s="339">
        <v>0.30979185965308426</v>
      </c>
      <c r="I11" s="339">
        <v>0.31867735459814323</v>
      </c>
      <c r="J11" s="511">
        <f t="shared" si="1"/>
        <v>0.91774839857993096</v>
      </c>
      <c r="K11" s="961"/>
      <c r="L11" s="511">
        <f t="shared" si="2"/>
        <v>1.7251908029271421</v>
      </c>
      <c r="N11" s="942"/>
      <c r="O11" s="942"/>
    </row>
    <row r="12" spans="1:15" x14ac:dyDescent="0.25">
      <c r="A12" s="333" t="s">
        <v>233</v>
      </c>
      <c r="B12" s="340"/>
      <c r="C12" s="340"/>
      <c r="D12" s="340"/>
      <c r="E12" s="340"/>
      <c r="F12" s="335"/>
      <c r="G12" s="340"/>
      <c r="H12" s="340"/>
      <c r="I12" s="340"/>
      <c r="J12" s="340"/>
      <c r="K12" s="335"/>
      <c r="L12" s="340"/>
    </row>
    <row r="13" spans="1:15" ht="17.25" x14ac:dyDescent="0.25">
      <c r="A13" s="761" t="s">
        <v>712</v>
      </c>
      <c r="B13" s="598">
        <f>(B7-B8)/B8*100</f>
        <v>25.566104058702955</v>
      </c>
      <c r="C13" s="598">
        <f t="shared" ref="C13:E16" si="3">(C7-C8)/C8*100</f>
        <v>25.623741762934998</v>
      </c>
      <c r="D13" s="598">
        <f t="shared" si="3"/>
        <v>23.423887468291468</v>
      </c>
      <c r="E13" s="598">
        <f t="shared" si="3"/>
        <v>24.834444569457599</v>
      </c>
      <c r="F13" s="960"/>
      <c r="G13" s="598">
        <f t="shared" ref="G13:J16" si="4">(G7-G8)/G8*100</f>
        <v>23.977541998925915</v>
      </c>
      <c r="H13" s="598">
        <f t="shared" si="4"/>
        <v>23.089796805765477</v>
      </c>
      <c r="I13" s="598">
        <f t="shared" si="4"/>
        <v>22.250272470321551</v>
      </c>
      <c r="J13" s="598">
        <f t="shared" si="4"/>
        <v>23.094343083360894</v>
      </c>
      <c r="K13" s="960"/>
      <c r="L13" s="598">
        <f>(L7-L8)/L8*100</f>
        <v>23.939436260299242</v>
      </c>
    </row>
    <row r="14" spans="1:15" x14ac:dyDescent="0.25">
      <c r="A14" s="337" t="s">
        <v>347</v>
      </c>
      <c r="B14" s="338">
        <f>(B8-B9)/B9*100</f>
        <v>40.030520724998055</v>
      </c>
      <c r="C14" s="338">
        <f t="shared" ref="C14:D14" si="5">(C8-C9)/C9*100</f>
        <v>41.281496984145058</v>
      </c>
      <c r="D14" s="338">
        <f t="shared" si="5"/>
        <v>32.628140649296832</v>
      </c>
      <c r="E14" s="338">
        <f t="shared" si="3"/>
        <v>37.720565991700362</v>
      </c>
      <c r="F14" s="422"/>
      <c r="G14" s="338">
        <f t="shared" ref="G14:I14" si="6">(G8-G9)/G9*100</f>
        <v>34.902680628238386</v>
      </c>
      <c r="H14" s="338">
        <f t="shared" si="6"/>
        <v>40.205346229791495</v>
      </c>
      <c r="I14" s="338">
        <f t="shared" si="6"/>
        <v>40.756435829723301</v>
      </c>
      <c r="J14" s="338">
        <f t="shared" si="4"/>
        <v>38.618348234040646</v>
      </c>
      <c r="K14" s="422"/>
      <c r="L14" s="338">
        <f>(L8-L9)/L9*100</f>
        <v>38.180876324130111</v>
      </c>
    </row>
    <row r="15" spans="1:15" x14ac:dyDescent="0.25">
      <c r="A15" s="337" t="s">
        <v>451</v>
      </c>
      <c r="B15" s="338">
        <f>(B9-B10)/B10*100</f>
        <v>49.506881466276575</v>
      </c>
      <c r="C15" s="338">
        <f t="shared" ref="C15:D15" si="7">(C9-C10)/C10*100</f>
        <v>37.888953233229643</v>
      </c>
      <c r="D15" s="338">
        <f t="shared" si="7"/>
        <v>29.900465710769719</v>
      </c>
      <c r="E15" s="338">
        <f t="shared" si="3"/>
        <v>38.378416357608842</v>
      </c>
      <c r="F15" s="422"/>
      <c r="G15" s="338">
        <f t="shared" ref="G15:I15" si="8">(G9-G10)/G10*100</f>
        <v>27.667233656598576</v>
      </c>
      <c r="H15" s="338">
        <f t="shared" si="8"/>
        <v>35.543115256377867</v>
      </c>
      <c r="I15" s="338">
        <f t="shared" si="8"/>
        <v>34.508830718290071</v>
      </c>
      <c r="J15" s="338">
        <f t="shared" si="4"/>
        <v>32.475080975162498</v>
      </c>
      <c r="K15" s="422"/>
      <c r="L15" s="338">
        <f>(L9-L10)/L10*100</f>
        <v>35.287406797667892</v>
      </c>
    </row>
    <row r="16" spans="1:15" x14ac:dyDescent="0.25">
      <c r="A16" s="337" t="s">
        <v>452</v>
      </c>
      <c r="B16" s="338">
        <f>(B10-B11)/B11*100</f>
        <v>56.811156296157506</v>
      </c>
      <c r="C16" s="338">
        <f t="shared" ref="C16:D16" si="9">(C10-C11)/C11*100</f>
        <v>62.343489080797724</v>
      </c>
      <c r="D16" s="338">
        <f t="shared" si="9"/>
        <v>80.353322667688104</v>
      </c>
      <c r="E16" s="338">
        <f t="shared" si="3"/>
        <v>66.981618716284387</v>
      </c>
      <c r="F16" s="422"/>
      <c r="G16" s="338">
        <f t="shared" ref="G16:I16" si="10">(G10-G11)/G11*100</f>
        <v>77.486270772143897</v>
      </c>
      <c r="H16" s="338">
        <f t="shared" si="10"/>
        <v>55.705534495209598</v>
      </c>
      <c r="I16" s="338">
        <f t="shared" si="10"/>
        <v>52.534392418473217</v>
      </c>
      <c r="J16" s="338">
        <f t="shared" si="4"/>
        <v>61.469796753129749</v>
      </c>
      <c r="K16" s="422"/>
      <c r="L16" s="338">
        <f>(L10-L11)/L11*100</f>
        <v>64.049499108783493</v>
      </c>
    </row>
    <row r="17" spans="1:15" ht="17.25" x14ac:dyDescent="0.25">
      <c r="A17" s="761" t="s">
        <v>713</v>
      </c>
      <c r="B17" s="598">
        <f>(B7-B11)/B11*100</f>
        <v>312.22399071953475</v>
      </c>
      <c r="C17" s="598">
        <f t="shared" ref="C17:E17" si="11">(C7-C11)/C11*100</f>
        <v>297.30255975869102</v>
      </c>
      <c r="D17" s="598">
        <f t="shared" si="11"/>
        <v>283.50387654181577</v>
      </c>
      <c r="E17" s="598">
        <f t="shared" si="11"/>
        <v>297.25580762147871</v>
      </c>
      <c r="F17" s="960"/>
      <c r="G17" s="598">
        <f t="shared" ref="G17:J17" si="12">(G7-G11)/G11*100</f>
        <v>278.97260206583377</v>
      </c>
      <c r="H17" s="598">
        <f t="shared" si="12"/>
        <v>264.22364951894411</v>
      </c>
      <c r="I17" s="598">
        <f t="shared" si="12"/>
        <v>253.0503699658706</v>
      </c>
      <c r="J17" s="598">
        <f t="shared" si="12"/>
        <v>264.99280781265543</v>
      </c>
      <c r="K17" s="960"/>
      <c r="L17" s="598">
        <f>(L7-L11)/L11*100</f>
        <v>280.09288491304909</v>
      </c>
    </row>
    <row r="18" spans="1:15" x14ac:dyDescent="0.25">
      <c r="A18" s="333"/>
      <c r="B18" s="422"/>
      <c r="C18" s="422"/>
      <c r="D18" s="422"/>
      <c r="F18" s="422"/>
      <c r="G18" s="422"/>
      <c r="H18" s="422"/>
      <c r="I18" s="422"/>
      <c r="K18" s="422"/>
      <c r="L18" s="422"/>
    </row>
    <row r="19" spans="1:15" ht="18.75" x14ac:dyDescent="0.25">
      <c r="A19" s="768" t="s">
        <v>226</v>
      </c>
    </row>
    <row r="20" spans="1:15" ht="18.75" x14ac:dyDescent="0.25">
      <c r="A20" s="727">
        <v>2023</v>
      </c>
      <c r="B20" s="339">
        <v>8.741451580166372E-2</v>
      </c>
      <c r="C20" s="339">
        <v>8.0729166970195762E-2</v>
      </c>
      <c r="D20" s="339">
        <v>9.017971003515976E-2</v>
      </c>
      <c r="E20" s="511">
        <f>+D20+C20+B20</f>
        <v>0.25832339280701921</v>
      </c>
      <c r="F20" s="961"/>
      <c r="G20" s="339">
        <v>8.9468874727989631E-2</v>
      </c>
      <c r="H20" s="339">
        <v>9.5380961753515375E-2</v>
      </c>
      <c r="I20" s="339">
        <v>9.6057010280366326E-2</v>
      </c>
      <c r="J20" s="511">
        <f>+I20+H20+G20</f>
        <v>0.28090684676187133</v>
      </c>
      <c r="K20" s="961"/>
      <c r="L20" s="511">
        <f>D20+C20+B20+G20+H20+I20</f>
        <v>0.53923023956889049</v>
      </c>
      <c r="N20" s="942"/>
      <c r="O20" s="942"/>
    </row>
    <row r="21" spans="1:15" x14ac:dyDescent="0.25">
      <c r="A21" s="728">
        <v>2022</v>
      </c>
      <c r="B21" s="339">
        <v>7.6334100891356019E-2</v>
      </c>
      <c r="C21" s="339">
        <v>6.9040695789349987E-2</v>
      </c>
      <c r="D21" s="339">
        <v>7.650214792092018E-2</v>
      </c>
      <c r="E21" s="511">
        <f t="shared" ref="E21:E24" si="13">+D21+C21+B21</f>
        <v>0.22187694460162616</v>
      </c>
      <c r="F21" s="961"/>
      <c r="G21" s="339">
        <v>7.5311218737787414E-2</v>
      </c>
      <c r="H21" s="339">
        <v>7.9047526044449479E-2</v>
      </c>
      <c r="I21" s="339">
        <v>7.8888448234206543E-2</v>
      </c>
      <c r="J21" s="511">
        <f t="shared" ref="J21:J24" si="14">+I21+H21+G21</f>
        <v>0.23324719301644342</v>
      </c>
      <c r="K21" s="961"/>
      <c r="L21" s="511">
        <f t="shared" ref="L21:L24" si="15">D21+C21+B21+G21+H21+I21</f>
        <v>0.45512413761806958</v>
      </c>
      <c r="N21" s="942"/>
      <c r="O21" s="942"/>
    </row>
    <row r="22" spans="1:15" x14ac:dyDescent="0.25">
      <c r="A22" s="236">
        <v>2021</v>
      </c>
      <c r="B22" s="339">
        <v>5.8324013346879436E-2</v>
      </c>
      <c r="C22" s="339">
        <v>5.3238332422692429E-2</v>
      </c>
      <c r="D22" s="339">
        <v>6.7262666341032729E-2</v>
      </c>
      <c r="E22" s="511">
        <f t="shared" si="13"/>
        <v>0.17882501211060459</v>
      </c>
      <c r="F22" s="961"/>
      <c r="G22" s="339">
        <v>6.1174739354322896E-2</v>
      </c>
      <c r="H22" s="339">
        <v>6.0295446371291993E-2</v>
      </c>
      <c r="I22" s="339">
        <v>5.7340928635048194E-2</v>
      </c>
      <c r="J22" s="511">
        <f t="shared" si="14"/>
        <v>0.1788111143606631</v>
      </c>
      <c r="K22" s="961"/>
      <c r="L22" s="511">
        <f t="shared" si="15"/>
        <v>0.35763612647126763</v>
      </c>
      <c r="N22" s="942"/>
      <c r="O22" s="942"/>
    </row>
    <row r="23" spans="1:15" x14ac:dyDescent="0.25">
      <c r="A23" s="236">
        <v>2020</v>
      </c>
      <c r="B23" s="339">
        <v>3.6452485565642859E-2</v>
      </c>
      <c r="C23" s="339">
        <v>3.5849747526562101E-2</v>
      </c>
      <c r="D23" s="339">
        <v>5.5565189467670882E-2</v>
      </c>
      <c r="E23" s="511">
        <f t="shared" si="13"/>
        <v>0.12786742255987582</v>
      </c>
      <c r="F23" s="961"/>
      <c r="G23" s="339">
        <v>6.3060951070052884E-2</v>
      </c>
      <c r="H23" s="339">
        <v>5.6491896196847767E-2</v>
      </c>
      <c r="I23" s="339">
        <v>4.742571236125051E-2</v>
      </c>
      <c r="J23" s="511">
        <f t="shared" si="14"/>
        <v>0.16697855962815117</v>
      </c>
      <c r="K23" s="961"/>
      <c r="L23" s="511">
        <f t="shared" si="15"/>
        <v>0.29484598218802699</v>
      </c>
      <c r="N23" s="942"/>
      <c r="O23" s="942"/>
    </row>
    <row r="24" spans="1:15" x14ac:dyDescent="0.25">
      <c r="A24" s="236">
        <v>2019</v>
      </c>
      <c r="B24" s="339">
        <v>2.6090027976110829E-2</v>
      </c>
      <c r="C24" s="339">
        <v>2.3689043298910986E-2</v>
      </c>
      <c r="D24" s="339">
        <v>2.7966503269326485E-2</v>
      </c>
      <c r="E24" s="511">
        <f t="shared" si="13"/>
        <v>7.77455745443483E-2</v>
      </c>
      <c r="F24" s="961"/>
      <c r="G24" s="339">
        <v>2.7987233580546431E-2</v>
      </c>
      <c r="H24" s="339">
        <v>3.0723710632082204E-2</v>
      </c>
      <c r="I24" s="339">
        <v>3.2481359917053379E-2</v>
      </c>
      <c r="J24" s="511">
        <f t="shared" si="14"/>
        <v>9.1192304129682017E-2</v>
      </c>
      <c r="K24" s="961"/>
      <c r="L24" s="511">
        <f t="shared" si="15"/>
        <v>0.16893787867403032</v>
      </c>
      <c r="N24" s="942"/>
      <c r="O24" s="942"/>
    </row>
    <row r="25" spans="1:15" x14ac:dyDescent="0.25">
      <c r="A25" s="333" t="s">
        <v>233</v>
      </c>
      <c r="B25" s="340"/>
      <c r="C25" s="340"/>
      <c r="D25" s="340"/>
      <c r="E25" s="208"/>
      <c r="F25" s="335"/>
      <c r="G25" s="340"/>
      <c r="H25" s="340"/>
      <c r="I25" s="340"/>
      <c r="J25" s="208"/>
      <c r="K25" s="335"/>
      <c r="L25" s="340"/>
    </row>
    <row r="26" spans="1:15" ht="17.25" x14ac:dyDescent="0.25">
      <c r="A26" s="761" t="s">
        <v>712</v>
      </c>
      <c r="B26" s="598">
        <f>(B20-B21)/B21*100</f>
        <v>14.515681433227485</v>
      </c>
      <c r="C26" s="598">
        <f t="shared" ref="C26:E29" si="16">(C20-C21)/C21*100</f>
        <v>16.929828193661979</v>
      </c>
      <c r="D26" s="598">
        <f t="shared" si="16"/>
        <v>17.87866417604117</v>
      </c>
      <c r="E26" s="598">
        <f t="shared" si="16"/>
        <v>16.426424237467138</v>
      </c>
      <c r="F26" s="960"/>
      <c r="G26" s="598">
        <f t="shared" ref="G26:J29" si="17">(G20-G21)/G21*100</f>
        <v>18.798867190684053</v>
      </c>
      <c r="H26" s="598">
        <f t="shared" si="17"/>
        <v>20.662804424620941</v>
      </c>
      <c r="I26" s="598">
        <f t="shared" si="17"/>
        <v>21.763087537467094</v>
      </c>
      <c r="J26" s="598">
        <f t="shared" si="17"/>
        <v>20.43310923877571</v>
      </c>
      <c r="K26" s="960"/>
      <c r="L26" s="598">
        <f>(L20-L21)/L21*100</f>
        <v>18.479815724781652</v>
      </c>
    </row>
    <row r="27" spans="1:15" x14ac:dyDescent="0.25">
      <c r="A27" s="337" t="s">
        <v>347</v>
      </c>
      <c r="B27" s="338">
        <f>(B21-B22)/B22*100</f>
        <v>30.879369424326818</v>
      </c>
      <c r="C27" s="338">
        <f t="shared" ref="C27:D27" si="18">(C21-C22)/C22*100</f>
        <v>29.682303422264823</v>
      </c>
      <c r="D27" s="338">
        <f t="shared" si="18"/>
        <v>13.736418852386503</v>
      </c>
      <c r="E27" s="338">
        <f t="shared" si="16"/>
        <v>24.074894212445873</v>
      </c>
      <c r="F27" s="422"/>
      <c r="G27" s="338">
        <f t="shared" ref="G27:I27" si="19">(G21-G22)/G22*100</f>
        <v>23.108360628373593</v>
      </c>
      <c r="H27" s="338">
        <f t="shared" si="19"/>
        <v>31.100324820027819</v>
      </c>
      <c r="I27" s="338">
        <f t="shared" si="19"/>
        <v>37.577904844024403</v>
      </c>
      <c r="J27" s="338">
        <f t="shared" si="17"/>
        <v>30.443341763410981</v>
      </c>
      <c r="K27" s="422"/>
      <c r="L27" s="338">
        <f>(L21-L22)/L22*100</f>
        <v>27.258994248902901</v>
      </c>
    </row>
    <row r="28" spans="1:15" x14ac:dyDescent="0.25">
      <c r="A28" s="337" t="s">
        <v>451</v>
      </c>
      <c r="B28" s="338">
        <f>(B22-B23)/B23*100</f>
        <v>60.00009997082585</v>
      </c>
      <c r="C28" s="338">
        <f t="shared" ref="C28:D28" si="20">(C22-C23)/C23*100</f>
        <v>48.504065149263965</v>
      </c>
      <c r="D28" s="338">
        <f t="shared" si="20"/>
        <v>21.051807769264801</v>
      </c>
      <c r="E28" s="338">
        <f t="shared" si="16"/>
        <v>39.851893883969637</v>
      </c>
      <c r="F28" s="422"/>
      <c r="G28" s="338">
        <f t="shared" ref="G28:I28" si="21">(G22-G23)/G23*100</f>
        <v>-2.9910930357435315</v>
      </c>
      <c r="H28" s="338">
        <f t="shared" si="21"/>
        <v>6.7329129140764481</v>
      </c>
      <c r="I28" s="338">
        <f t="shared" si="21"/>
        <v>20.906836777214075</v>
      </c>
      <c r="J28" s="338">
        <f t="shared" si="17"/>
        <v>7.0862718895540562</v>
      </c>
      <c r="K28" s="422"/>
      <c r="L28" s="338">
        <f>(L22-L23)/L23*100</f>
        <v>21.295913146680963</v>
      </c>
    </row>
    <row r="29" spans="1:15" x14ac:dyDescent="0.25">
      <c r="A29" s="337" t="s">
        <v>452</v>
      </c>
      <c r="B29" s="338">
        <f>(B23-B24)/B24*100</f>
        <v>39.718077723106887</v>
      </c>
      <c r="C29" s="338">
        <f t="shared" ref="C29:D29" si="22">(C23-C24)/C24*100</f>
        <v>51.334720757634635</v>
      </c>
      <c r="D29" s="338">
        <f t="shared" si="22"/>
        <v>98.684794207413447</v>
      </c>
      <c r="E29" s="338">
        <f t="shared" si="16"/>
        <v>64.469068894637317</v>
      </c>
      <c r="F29" s="422"/>
      <c r="G29" s="338">
        <f t="shared" ref="G29:I29" si="23">(G23-G24)/G24*100</f>
        <v>125.320415783737</v>
      </c>
      <c r="H29" s="338">
        <f t="shared" si="23"/>
        <v>83.870681745902147</v>
      </c>
      <c r="I29" s="338">
        <f t="shared" si="23"/>
        <v>46.009010960009221</v>
      </c>
      <c r="J29" s="338">
        <f t="shared" si="17"/>
        <v>83.1059772222617</v>
      </c>
      <c r="K29" s="422"/>
      <c r="L29" s="338">
        <f>(L23-L24)/L24*100</f>
        <v>74.529231988842099</v>
      </c>
    </row>
    <row r="30" spans="1:15" ht="17.25" x14ac:dyDescent="0.25">
      <c r="A30" s="761" t="s">
        <v>713</v>
      </c>
      <c r="B30" s="598">
        <f>(B20-B24)/B24*100</f>
        <v>235.04952881501038</v>
      </c>
      <c r="C30" s="598">
        <f t="shared" ref="C30:E30" si="24">(C20-C24)/C24*100</f>
        <v>240.7869450511198</v>
      </c>
      <c r="D30" s="598">
        <f t="shared" si="24"/>
        <v>222.45615108438815</v>
      </c>
      <c r="E30" s="598">
        <f t="shared" si="24"/>
        <v>232.26764908614081</v>
      </c>
      <c r="F30" s="960"/>
      <c r="G30" s="598">
        <f t="shared" ref="G30:I30" si="25">(G20-G24)/G24*100</f>
        <v>219.6774503292755</v>
      </c>
      <c r="H30" s="598">
        <f t="shared" si="25"/>
        <v>210.44740297064575</v>
      </c>
      <c r="I30" s="598">
        <f t="shared" si="25"/>
        <v>195.72964471211819</v>
      </c>
      <c r="J30" s="598">
        <f>(J20-J24)/J24*100</f>
        <v>208.03788701555516</v>
      </c>
      <c r="K30" s="960"/>
      <c r="L30" s="598">
        <f>(L20-L24)/L24*100</f>
        <v>219.18847555162461</v>
      </c>
    </row>
  </sheetData>
  <phoneticPr fontId="84"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98A4-35DB-46E0-BC63-74191C3BF8A8}">
  <sheetPr>
    <tabColor rgb="FF0000FF"/>
  </sheetPr>
  <dimension ref="A1:J31"/>
  <sheetViews>
    <sheetView showGridLines="0" zoomScale="80" zoomScaleNormal="80" workbookViewId="0">
      <selection activeCell="F29" sqref="F29"/>
    </sheetView>
  </sheetViews>
  <sheetFormatPr defaultColWidth="9.140625" defaultRowHeight="15.75" x14ac:dyDescent="0.25"/>
  <cols>
    <col min="1" max="1" width="16.7109375" style="6" customWidth="1"/>
    <col min="2" max="4" width="12.5703125" style="6" customWidth="1"/>
    <col min="5" max="5" width="9.42578125" style="6" customWidth="1"/>
    <col min="6" max="16384" width="9.140625" style="6"/>
  </cols>
  <sheetData>
    <row r="1" spans="1:10" ht="23.25" x14ac:dyDescent="0.35">
      <c r="A1" s="2" t="str">
        <f>+'Indice-Index'!A21</f>
        <v>1.13 Traffico dati medio giornaliero (download+upload) - Data traffic daily avg</v>
      </c>
      <c r="B1" s="187"/>
      <c r="C1" s="187"/>
      <c r="D1" s="187"/>
      <c r="E1" s="93"/>
      <c r="F1" s="93"/>
      <c r="G1" s="93"/>
      <c r="H1" s="93"/>
      <c r="I1" s="93"/>
      <c r="J1" s="93"/>
    </row>
    <row r="3" spans="1:10" ht="18" customHeight="1" x14ac:dyDescent="0.3">
      <c r="A3" s="24"/>
      <c r="B3" s="734" t="str">
        <f>+'1.7'!B3</f>
        <v>Gennaio</v>
      </c>
      <c r="C3" s="734" t="str">
        <f>+'1.7'!C3</f>
        <v>Febbraio</v>
      </c>
      <c r="D3" s="734" t="str">
        <f>+'1.7'!D3</f>
        <v>Marzo</v>
      </c>
      <c r="E3" s="734" t="str">
        <f>+'1.7'!E3</f>
        <v>Aprile</v>
      </c>
      <c r="F3" s="734" t="str">
        <f>+'1.7'!F3</f>
        <v>Maggio</v>
      </c>
      <c r="G3" s="734" t="str">
        <f>+'1.7'!G3</f>
        <v>Giugno</v>
      </c>
      <c r="H3" s="984" t="s">
        <v>976</v>
      </c>
    </row>
    <row r="4" spans="1:10" ht="18" customHeight="1" x14ac:dyDescent="0.3">
      <c r="B4" s="735" t="str">
        <f>+'1.7'!B4</f>
        <v>January</v>
      </c>
      <c r="C4" s="735" t="str">
        <f>+'1.7'!C4</f>
        <v>February</v>
      </c>
      <c r="D4" s="735" t="str">
        <f>+'1.7'!D4</f>
        <v>March</v>
      </c>
      <c r="E4" s="735" t="str">
        <f>+'1.7'!E4</f>
        <v>March</v>
      </c>
      <c r="F4" s="735" t="str">
        <f>+'1.7'!F4</f>
        <v>March</v>
      </c>
      <c r="G4" s="735" t="str">
        <f>+'1.7'!G4</f>
        <v>March</v>
      </c>
      <c r="H4" s="985"/>
    </row>
    <row r="5" spans="1:10" ht="11.25" customHeight="1" x14ac:dyDescent="0.35">
      <c r="B5" s="34"/>
      <c r="C5" s="34"/>
      <c r="D5" s="34"/>
      <c r="H5" s="359"/>
    </row>
    <row r="6" spans="1:10" ht="18.75" x14ac:dyDescent="0.25">
      <c r="A6" s="767" t="s">
        <v>227</v>
      </c>
      <c r="B6" s="414"/>
      <c r="C6" s="414"/>
      <c r="D6" s="414"/>
    </row>
    <row r="7" spans="1:10" ht="18.75" x14ac:dyDescent="0.25">
      <c r="A7" s="417">
        <v>2023</v>
      </c>
      <c r="B7" s="341">
        <v>38.980371035308643</v>
      </c>
      <c r="C7" s="341">
        <v>39.71489151919544</v>
      </c>
      <c r="D7" s="341">
        <v>39.635781236689482</v>
      </c>
      <c r="E7" s="341">
        <v>40.473863741893865</v>
      </c>
      <c r="F7" s="341">
        <v>40.422108618969489</v>
      </c>
      <c r="G7" s="341">
        <v>41.681871861301261</v>
      </c>
      <c r="H7" s="423">
        <v>40.148171770798633</v>
      </c>
    </row>
    <row r="8" spans="1:10" s="25" customFormat="1" ht="18.75" x14ac:dyDescent="0.25">
      <c r="A8" s="733">
        <v>2022</v>
      </c>
      <c r="B8" s="341">
        <v>31.265608166387342</v>
      </c>
      <c r="C8" s="341">
        <v>31.788899971892214</v>
      </c>
      <c r="D8" s="341">
        <v>32.22707693848583</v>
      </c>
      <c r="E8" s="341">
        <v>32.753503004993838</v>
      </c>
      <c r="F8" s="341">
        <v>32.891012343261281</v>
      </c>
      <c r="G8" s="341">
        <v>34.106255612081064</v>
      </c>
      <c r="H8" s="423">
        <v>32.507052920538101</v>
      </c>
    </row>
    <row r="9" spans="1:10" ht="18.75" x14ac:dyDescent="0.25">
      <c r="A9" s="228">
        <v>2021</v>
      </c>
      <c r="B9" s="341">
        <v>22.453613464027789</v>
      </c>
      <c r="C9" s="341">
        <v>22.660247216384516</v>
      </c>
      <c r="D9" s="341">
        <v>24.615304252683714</v>
      </c>
      <c r="E9" s="341">
        <v>24.461915644829237</v>
      </c>
      <c r="F9" s="341">
        <v>23.58851318121248</v>
      </c>
      <c r="G9" s="341">
        <v>24.274887891379461</v>
      </c>
      <c r="H9" s="423">
        <v>23.6849247844236</v>
      </c>
    </row>
    <row r="10" spans="1:10" ht="18.75" x14ac:dyDescent="0.25">
      <c r="A10" s="228">
        <v>2020</v>
      </c>
      <c r="B10" s="341">
        <v>14.933937201416352</v>
      </c>
      <c r="C10" s="341">
        <v>15.769563607760494</v>
      </c>
      <c r="D10" s="341">
        <v>19.074386107759572</v>
      </c>
      <c r="E10" s="341">
        <v>19.677586345135605</v>
      </c>
      <c r="F10" s="341">
        <v>17.799596332340261</v>
      </c>
      <c r="G10" s="341">
        <v>18.210757255604623</v>
      </c>
      <c r="H10" s="423">
        <v>17.582489898539905</v>
      </c>
    </row>
    <row r="11" spans="1:10" ht="18.75" x14ac:dyDescent="0.25">
      <c r="A11" s="228">
        <v>2019</v>
      </c>
      <c r="B11" s="341">
        <v>9.6174582547164569</v>
      </c>
      <c r="C11" s="341">
        <v>10.119368507956455</v>
      </c>
      <c r="D11" s="341">
        <v>10.482224718256965</v>
      </c>
      <c r="E11" s="341">
        <v>10.829360397969063</v>
      </c>
      <c r="F11" s="341">
        <v>11.247998192645499</v>
      </c>
      <c r="G11" s="341">
        <v>11.986217455452044</v>
      </c>
      <c r="H11" s="423">
        <v>10.71595453016354</v>
      </c>
    </row>
    <row r="12" spans="1:10" x14ac:dyDescent="0.25">
      <c r="A12" s="333" t="s">
        <v>324</v>
      </c>
      <c r="B12" s="334"/>
      <c r="C12" s="334"/>
      <c r="D12" s="334"/>
      <c r="E12" s="334"/>
      <c r="F12" s="334"/>
      <c r="G12" s="334"/>
      <c r="H12" s="336"/>
    </row>
    <row r="13" spans="1:10" ht="17.25" x14ac:dyDescent="0.25">
      <c r="A13" s="761" t="s">
        <v>712</v>
      </c>
      <c r="B13" s="598">
        <f>(B7-B8)/B8*100</f>
        <v>24.674917013817108</v>
      </c>
      <c r="C13" s="598">
        <f t="shared" ref="C13:D16" si="0">(C7-C8)/C8*100</f>
        <v>24.933204842921267</v>
      </c>
      <c r="D13" s="598">
        <f t="shared" si="0"/>
        <v>22.989066964854384</v>
      </c>
      <c r="E13" s="598">
        <f t="shared" ref="E13:G13" si="1">(E7-E8)/E8*100</f>
        <v>23.571099359121753</v>
      </c>
      <c r="F13" s="598">
        <f t="shared" si="1"/>
        <v>22.897125199769601</v>
      </c>
      <c r="G13" s="598">
        <f t="shared" si="1"/>
        <v>22.211808693935826</v>
      </c>
      <c r="H13" s="598">
        <f>(H7-H8)/H8*100</f>
        <v>23.506033810382238</v>
      </c>
    </row>
    <row r="14" spans="1:10" x14ac:dyDescent="0.25">
      <c r="A14" s="337" t="s">
        <v>347</v>
      </c>
      <c r="B14" s="338">
        <f>(B8-B9)/B9*100</f>
        <v>39.245330006579856</v>
      </c>
      <c r="C14" s="338">
        <f t="shared" si="0"/>
        <v>40.284877161036512</v>
      </c>
      <c r="D14" s="338">
        <f t="shared" si="0"/>
        <v>30.922927491226247</v>
      </c>
      <c r="E14" s="338">
        <f t="shared" ref="E14:G14" si="2">(E8-E9)/E9*100</f>
        <v>33.895903659193912</v>
      </c>
      <c r="F14" s="338">
        <f t="shared" si="2"/>
        <v>39.436564274250031</v>
      </c>
      <c r="G14" s="338">
        <f t="shared" si="2"/>
        <v>40.500157054043221</v>
      </c>
      <c r="H14" s="338">
        <f>(H8-H9)/H9*100</f>
        <v>37.247862158787079</v>
      </c>
    </row>
    <row r="15" spans="1:10" x14ac:dyDescent="0.25">
      <c r="A15" s="337" t="s">
        <v>451</v>
      </c>
      <c r="B15" s="338">
        <f>(B9-B10)/B10*100</f>
        <v>50.352938821105141</v>
      </c>
      <c r="C15" s="338">
        <f t="shared" si="0"/>
        <v>43.696095719687442</v>
      </c>
      <c r="D15" s="338">
        <f t="shared" si="0"/>
        <v>29.048998555555418</v>
      </c>
      <c r="E15" s="338">
        <f t="shared" ref="E15:G15" si="3">(E9-E10)/E10*100</f>
        <v>24.313598303057837</v>
      </c>
      <c r="F15" s="338">
        <f t="shared" si="3"/>
        <v>32.5227423183428</v>
      </c>
      <c r="G15" s="338">
        <f t="shared" si="3"/>
        <v>33.299717033505097</v>
      </c>
      <c r="H15" s="338">
        <f>(H9-H10)/H10*100</f>
        <v>34.707455662411377</v>
      </c>
    </row>
    <row r="16" spans="1:10" x14ac:dyDescent="0.25">
      <c r="A16" s="337" t="s">
        <v>452</v>
      </c>
      <c r="B16" s="338">
        <f>(B10-B11)/B11*100</f>
        <v>55.279459560873725</v>
      </c>
      <c r="C16" s="338">
        <f t="shared" si="0"/>
        <v>55.835451543853907</v>
      </c>
      <c r="D16" s="338">
        <f t="shared" si="0"/>
        <v>81.968872261797415</v>
      </c>
      <c r="E16" s="338">
        <f t="shared" ref="E16:G16" si="4">(E10-E11)/E11*100</f>
        <v>81.705896027118428</v>
      </c>
      <c r="F16" s="338">
        <f t="shared" si="4"/>
        <v>58.246792251251648</v>
      </c>
      <c r="G16" s="338">
        <f t="shared" si="4"/>
        <v>51.930809893001637</v>
      </c>
      <c r="H16" s="338">
        <f>(H10-H11)/H11*100</f>
        <v>64.077682945072851</v>
      </c>
    </row>
    <row r="17" spans="1:8" ht="17.25" x14ac:dyDescent="0.25">
      <c r="A17" s="761" t="s">
        <v>713</v>
      </c>
      <c r="B17" s="598">
        <f>(B7-B11)/B11*100</f>
        <v>305.30845055857083</v>
      </c>
      <c r="C17" s="598">
        <f t="shared" ref="C17:D17" si="5">(C7-C11)/C11*100</f>
        <v>292.46412943623119</v>
      </c>
      <c r="D17" s="598">
        <f t="shared" si="5"/>
        <v>278.12375046354003</v>
      </c>
      <c r="E17" s="598">
        <f t="shared" ref="E17:G17" si="6">(E7-E11)/E11*100</f>
        <v>273.74195940033843</v>
      </c>
      <c r="F17" s="598">
        <f t="shared" si="6"/>
        <v>259.3715781835694</v>
      </c>
      <c r="G17" s="598">
        <f t="shared" si="6"/>
        <v>247.748336922937</v>
      </c>
      <c r="H17" s="598">
        <f>(H7-H11)/H11*100</f>
        <v>274.65791458696975</v>
      </c>
    </row>
    <row r="18" spans="1:8" ht="10.5" customHeight="1" x14ac:dyDescent="0.35">
      <c r="H18" s="360"/>
    </row>
    <row r="19" spans="1:8" ht="21" x14ac:dyDescent="0.25">
      <c r="A19" s="767" t="s">
        <v>356</v>
      </c>
      <c r="B19" s="415"/>
      <c r="C19" s="415"/>
      <c r="D19" s="415"/>
      <c r="E19" s="415"/>
      <c r="F19" s="415"/>
      <c r="G19" s="415"/>
      <c r="H19" s="416"/>
    </row>
    <row r="20" spans="1:8" ht="16.5" customHeight="1" x14ac:dyDescent="0.25">
      <c r="A20" s="417">
        <v>2023</v>
      </c>
      <c r="B20" s="343">
        <v>0.72304069226366341</v>
      </c>
      <c r="C20" s="343">
        <v>0.73789292239670223</v>
      </c>
      <c r="D20" s="343">
        <v>0.73765244483922976</v>
      </c>
      <c r="E20" s="343">
        <v>0.75324980635581684</v>
      </c>
      <c r="F20" s="343">
        <v>0.75228660361912436</v>
      </c>
      <c r="G20" s="343">
        <v>0.7757317687358507</v>
      </c>
      <c r="H20" s="424">
        <v>0.74656527605815226</v>
      </c>
    </row>
    <row r="21" spans="1:8" ht="18.75" x14ac:dyDescent="0.25">
      <c r="A21" s="733">
        <v>2022</v>
      </c>
      <c r="B21" s="343">
        <v>0.57374876984981049</v>
      </c>
      <c r="C21" s="343">
        <v>0.58559052666164979</v>
      </c>
      <c r="D21" s="343">
        <v>0.59594957166880969</v>
      </c>
      <c r="E21" s="343">
        <v>0.60625240541322634</v>
      </c>
      <c r="F21" s="343">
        <v>0.60936915377450573</v>
      </c>
      <c r="G21" s="343">
        <v>0.63247761153079929</v>
      </c>
      <c r="H21" s="424">
        <v>0.60053276235011954</v>
      </c>
    </row>
    <row r="22" spans="1:8" ht="18.75" x14ac:dyDescent="0.25">
      <c r="A22" s="228">
        <v>2021</v>
      </c>
      <c r="B22" s="343">
        <v>0.41887126220078774</v>
      </c>
      <c r="C22" s="343">
        <v>0.42366896641571961</v>
      </c>
      <c r="D22" s="343">
        <v>0.46125072856776339</v>
      </c>
      <c r="E22" s="343">
        <v>0.4567144555235863</v>
      </c>
      <c r="F22" s="343">
        <v>0.43881655872905173</v>
      </c>
      <c r="G22" s="343">
        <v>0.44995956417013871</v>
      </c>
      <c r="H22" s="424">
        <v>0.44171573209360326</v>
      </c>
    </row>
    <row r="23" spans="1:8" ht="18.75" x14ac:dyDescent="0.25">
      <c r="A23" s="228">
        <v>2020</v>
      </c>
      <c r="B23" s="343">
        <v>0.27702790556683732</v>
      </c>
      <c r="C23" s="343">
        <v>0.29378110569517296</v>
      </c>
      <c r="D23" s="343">
        <v>0.35687629405244975</v>
      </c>
      <c r="E23" s="343">
        <v>0.36865789395842191</v>
      </c>
      <c r="F23" s="343">
        <v>0.33392369109765274</v>
      </c>
      <c r="G23" s="343">
        <v>0.34209855716162713</v>
      </c>
      <c r="H23" s="424">
        <v>0.32869898383621909</v>
      </c>
    </row>
    <row r="24" spans="1:8" ht="18.75" x14ac:dyDescent="0.25">
      <c r="A24" s="228">
        <v>2019</v>
      </c>
      <c r="B24" s="343">
        <v>0.18293602479814125</v>
      </c>
      <c r="C24" s="343">
        <v>0.19225490386877608</v>
      </c>
      <c r="D24" s="343">
        <v>0.19891300452692379</v>
      </c>
      <c r="E24" s="343">
        <v>0.20684562025676079</v>
      </c>
      <c r="F24" s="343">
        <v>0.21625750278643815</v>
      </c>
      <c r="G24" s="343">
        <v>0.23197937827019627</v>
      </c>
      <c r="H24" s="424">
        <v>0.20480150488010782</v>
      </c>
    </row>
    <row r="25" spans="1:8" x14ac:dyDescent="0.25">
      <c r="A25" s="333" t="s">
        <v>324</v>
      </c>
      <c r="B25" s="334"/>
      <c r="C25" s="334"/>
      <c r="D25" s="334"/>
      <c r="E25" s="334"/>
      <c r="F25" s="334"/>
      <c r="G25" s="334"/>
      <c r="H25" s="336"/>
    </row>
    <row r="26" spans="1:8" ht="17.25" x14ac:dyDescent="0.25">
      <c r="A26" s="761" t="s">
        <v>712</v>
      </c>
      <c r="B26" s="598">
        <f>(B20-B21)/B21*100</f>
        <v>26.020434423403277</v>
      </c>
      <c r="C26" s="598">
        <f t="shared" ref="C26:D26" si="7">(C20-C21)/C21*100</f>
        <v>26.008343509807446</v>
      </c>
      <c r="D26" s="598">
        <f t="shared" si="7"/>
        <v>23.777661719533778</v>
      </c>
      <c r="E26" s="598">
        <f t="shared" ref="E26:G26" si="8">(E20-E21)/E21*100</f>
        <v>24.246897765691493</v>
      </c>
      <c r="F26" s="598">
        <f t="shared" si="8"/>
        <v>23.453344981341896</v>
      </c>
      <c r="G26" s="598">
        <f t="shared" si="8"/>
        <v>22.649680335455713</v>
      </c>
      <c r="H26" s="598">
        <f>(H20-H21)/H21*100</f>
        <v>24.317160172336042</v>
      </c>
    </row>
    <row r="27" spans="1:8" x14ac:dyDescent="0.25">
      <c r="A27" s="337" t="s">
        <v>347</v>
      </c>
      <c r="B27" s="338">
        <f>(B21-B22)/B22*100</f>
        <v>36.974966206868004</v>
      </c>
      <c r="C27" s="338">
        <f t="shared" ref="C27:D27" si="9">(C21-C22)/C22*100</f>
        <v>38.21888622520602</v>
      </c>
      <c r="D27" s="338">
        <f t="shared" si="9"/>
        <v>29.202955086770636</v>
      </c>
      <c r="E27" s="338">
        <f t="shared" ref="E27:G27" si="10">(E21-E22)/E22*100</f>
        <v>32.742110104267844</v>
      </c>
      <c r="F27" s="338">
        <f t="shared" si="10"/>
        <v>38.866490257210664</v>
      </c>
      <c r="G27" s="338">
        <f t="shared" si="10"/>
        <v>40.563210984809039</v>
      </c>
      <c r="H27" s="338">
        <f>(H21-H22)/H22*100</f>
        <v>35.954578639019722</v>
      </c>
    </row>
    <row r="28" spans="1:8" x14ac:dyDescent="0.25">
      <c r="A28" s="337" t="s">
        <v>451</v>
      </c>
      <c r="B28" s="338">
        <f>(B22-B23)/B23*100</f>
        <v>51.201829773689887</v>
      </c>
      <c r="C28" s="338">
        <f t="shared" ref="C28:D28" si="11">(C22-C23)/C23*100</f>
        <v>44.2124623410323</v>
      </c>
      <c r="D28" s="338">
        <f t="shared" si="11"/>
        <v>29.246670696477768</v>
      </c>
      <c r="E28" s="338">
        <f t="shared" ref="E28:G28" si="12">(E22-E23)/E23*100</f>
        <v>23.88571166065838</v>
      </c>
      <c r="F28" s="338">
        <f t="shared" si="12"/>
        <v>31.412226933225917</v>
      </c>
      <c r="G28" s="338">
        <f t="shared" si="12"/>
        <v>31.529220088920695</v>
      </c>
      <c r="H28" s="338">
        <f>(H22-H23)/H23*100</f>
        <v>34.383053740651974</v>
      </c>
    </row>
    <row r="29" spans="1:8" x14ac:dyDescent="0.25">
      <c r="A29" s="337" t="s">
        <v>452</v>
      </c>
      <c r="B29" s="338">
        <f>(B23-B24)/B24*100</f>
        <v>51.434309274250779</v>
      </c>
      <c r="C29" s="338">
        <f t="shared" ref="C29:D29" si="13">(C23-C24)/C24*100</f>
        <v>52.808120772666356</v>
      </c>
      <c r="D29" s="338">
        <f t="shared" si="13"/>
        <v>79.413254000768418</v>
      </c>
      <c r="E29" s="338">
        <f t="shared" ref="E29:G29" si="14">(E23-E24)/E24*100</f>
        <v>78.228523040904108</v>
      </c>
      <c r="F29" s="338">
        <f t="shared" si="14"/>
        <v>54.410222440889854</v>
      </c>
      <c r="G29" s="338">
        <f t="shared" si="14"/>
        <v>47.469382715204262</v>
      </c>
      <c r="H29" s="338">
        <f>(H23-H24)/H24*100</f>
        <v>60.496371366334301</v>
      </c>
    </row>
    <row r="30" spans="1:8" ht="17.25" x14ac:dyDescent="0.25">
      <c r="A30" s="761" t="s">
        <v>713</v>
      </c>
      <c r="B30" s="598">
        <f>(B20-B24)/B24*100</f>
        <v>295.24237670600672</v>
      </c>
      <c r="C30" s="598">
        <f t="shared" ref="C30:D30" si="15">(C20-C24)/C24*100</f>
        <v>283.80967535702098</v>
      </c>
      <c r="D30" s="598">
        <f t="shared" si="15"/>
        <v>270.84173887654748</v>
      </c>
      <c r="E30" s="598">
        <f t="shared" ref="E30:G30" si="16">(E20-E24)/E24*100</f>
        <v>264.16038464860691</v>
      </c>
      <c r="F30" s="598">
        <f t="shared" si="16"/>
        <v>247.86612900179173</v>
      </c>
      <c r="G30" s="598">
        <f t="shared" si="16"/>
        <v>234.39686515252359</v>
      </c>
      <c r="H30" s="598">
        <f>(H20-H24)/H24*100</f>
        <v>264.53114760811769</v>
      </c>
    </row>
    <row r="31" spans="1:8" ht="21" x14ac:dyDescent="0.35">
      <c r="E31" s="360"/>
      <c r="F31"/>
    </row>
  </sheetData>
  <mergeCells count="1">
    <mergeCell ref="H3:H4"/>
  </mergeCells>
  <phoneticPr fontId="84"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3598-92B4-439D-BF08-F1CA67BDEA4D}">
  <sheetPr>
    <tabColor rgb="FF0000FF"/>
  </sheetPr>
  <dimension ref="A1:P182"/>
  <sheetViews>
    <sheetView showGridLines="0" zoomScale="80" zoomScaleNormal="80" workbookViewId="0">
      <pane xSplit="1" ySplit="5" topLeftCell="B23" activePane="bottomRight" state="frozen"/>
      <selection pane="topRight" activeCell="B1" sqref="B1"/>
      <selection pane="bottomLeft" activeCell="A6" sqref="A6"/>
      <selection pane="bottomRight" activeCell="F50" sqref="F50"/>
    </sheetView>
  </sheetViews>
  <sheetFormatPr defaultColWidth="9.85546875" defaultRowHeight="15" x14ac:dyDescent="0.25"/>
  <cols>
    <col min="1" max="3" width="9.85546875" style="642"/>
    <col min="4" max="4" width="9.85546875" style="656"/>
    <col min="5" max="5" width="15.7109375" style="657" customWidth="1"/>
    <col min="6" max="6" width="12.28515625" style="658" bestFit="1" customWidth="1"/>
    <col min="7" max="16384" width="9.85546875" style="642"/>
  </cols>
  <sheetData>
    <row r="1" spans="1:16" ht="21" x14ac:dyDescent="0.25">
      <c r="A1" s="636" t="str">
        <f>+'Indice-Index'!A22</f>
        <v>1.14 Traffico dati - intensità dei flussi settimanali - Weekly data traffic intensity</v>
      </c>
      <c r="B1" s="637"/>
      <c r="C1" s="637"/>
      <c r="D1" s="638"/>
      <c r="E1" s="639"/>
      <c r="F1" s="640"/>
      <c r="G1" s="637"/>
      <c r="H1" s="637"/>
      <c r="I1" s="637"/>
      <c r="J1" s="637"/>
      <c r="K1" s="641"/>
      <c r="L1" s="641"/>
      <c r="M1" s="641"/>
      <c r="N1" s="641"/>
      <c r="O1" s="641"/>
      <c r="P1" s="641"/>
    </row>
    <row r="3" spans="1:16" s="643" customFormat="1" ht="19.5" thickBot="1" x14ac:dyDescent="0.35">
      <c r="B3" s="611" t="s">
        <v>458</v>
      </c>
      <c r="C3" s="611" t="s">
        <v>459</v>
      </c>
      <c r="D3" s="611" t="s">
        <v>460</v>
      </c>
      <c r="E3" s="611" t="s">
        <v>461</v>
      </c>
      <c r="F3" s="612" t="s">
        <v>705</v>
      </c>
    </row>
    <row r="4" spans="1:16" s="643" customFormat="1" ht="19.5" thickBot="1" x14ac:dyDescent="0.35">
      <c r="B4" s="613">
        <v>2020</v>
      </c>
      <c r="C4" s="613" t="s">
        <v>462</v>
      </c>
      <c r="D4" s="614" t="s">
        <v>463</v>
      </c>
      <c r="E4" s="613" t="s">
        <v>464</v>
      </c>
      <c r="F4" s="615">
        <v>0</v>
      </c>
    </row>
    <row r="5" spans="1:16" s="643" customFormat="1" ht="15.75" x14ac:dyDescent="0.25">
      <c r="B5" s="644"/>
      <c r="D5" s="645"/>
      <c r="E5" s="646"/>
      <c r="F5" s="647"/>
    </row>
    <row r="6" spans="1:16" s="643" customFormat="1" ht="16.5" thickBot="1" x14ac:dyDescent="0.3">
      <c r="B6" s="644"/>
      <c r="D6" s="645"/>
      <c r="E6" s="646"/>
      <c r="F6" s="647"/>
    </row>
    <row r="7" spans="1:16" s="643" customFormat="1" ht="15.75" x14ac:dyDescent="0.25">
      <c r="B7" s="998">
        <v>2020</v>
      </c>
      <c r="C7" s="648"/>
      <c r="D7" s="649" t="s">
        <v>465</v>
      </c>
      <c r="E7" s="650" t="s">
        <v>466</v>
      </c>
      <c r="F7" s="968">
        <v>-5.1988691942981974E-3</v>
      </c>
    </row>
    <row r="8" spans="1:16" s="643" customFormat="1" ht="16.5" customHeight="1" x14ac:dyDescent="0.25">
      <c r="B8" s="999"/>
      <c r="D8" s="651" t="s">
        <v>467</v>
      </c>
      <c r="E8" s="652" t="s">
        <v>468</v>
      </c>
      <c r="F8" s="969">
        <v>4.3120150670658858E-2</v>
      </c>
    </row>
    <row r="9" spans="1:16" s="643" customFormat="1" ht="16.5" customHeight="1" x14ac:dyDescent="0.25">
      <c r="B9" s="999"/>
      <c r="C9" s="643" t="s">
        <v>469</v>
      </c>
      <c r="D9" s="651" t="s">
        <v>470</v>
      </c>
      <c r="E9" s="652" t="s">
        <v>471</v>
      </c>
      <c r="F9" s="969">
        <v>6.29772920373914E-2</v>
      </c>
    </row>
    <row r="10" spans="1:16" s="643" customFormat="1" ht="16.5" customHeight="1" x14ac:dyDescent="0.25">
      <c r="B10" s="999"/>
      <c r="D10" s="651" t="s">
        <v>472</v>
      </c>
      <c r="E10" s="652" t="s">
        <v>473</v>
      </c>
      <c r="F10" s="969">
        <v>0.17852434604474016</v>
      </c>
    </row>
    <row r="11" spans="1:16" s="643" customFormat="1" ht="16.5" customHeight="1" x14ac:dyDescent="0.25">
      <c r="B11" s="999"/>
      <c r="D11" s="651" t="s">
        <v>474</v>
      </c>
      <c r="E11" s="652" t="s">
        <v>475</v>
      </c>
      <c r="F11" s="969">
        <v>0.16977310413020782</v>
      </c>
    </row>
    <row r="12" spans="1:16" s="643" customFormat="1" ht="16.5" customHeight="1" x14ac:dyDescent="0.25">
      <c r="B12" s="999"/>
      <c r="D12" s="651" t="s">
        <v>476</v>
      </c>
      <c r="E12" s="652" t="s">
        <v>477</v>
      </c>
      <c r="F12" s="969">
        <v>0.17524849712443338</v>
      </c>
    </row>
    <row r="13" spans="1:16" s="643" customFormat="1" ht="16.5" customHeight="1" x14ac:dyDescent="0.25">
      <c r="B13" s="999"/>
      <c r="D13" s="651" t="s">
        <v>478</v>
      </c>
      <c r="E13" s="652" t="s">
        <v>479</v>
      </c>
      <c r="F13" s="969">
        <v>0.16204224709037274</v>
      </c>
    </row>
    <row r="14" spans="1:16" s="643" customFormat="1" ht="16.5" customHeight="1" x14ac:dyDescent="0.25">
      <c r="B14" s="999"/>
      <c r="C14" s="643" t="s">
        <v>480</v>
      </c>
      <c r="D14" s="651" t="s">
        <v>481</v>
      </c>
      <c r="E14" s="652" t="s">
        <v>482</v>
      </c>
      <c r="F14" s="969">
        <v>0.15760308065854026</v>
      </c>
    </row>
    <row r="15" spans="1:16" s="643" customFormat="1" ht="16.5" customHeight="1" x14ac:dyDescent="0.25">
      <c r="B15" s="999"/>
      <c r="D15" s="651" t="s">
        <v>483</v>
      </c>
      <c r="E15" s="652" t="s">
        <v>484</v>
      </c>
      <c r="F15" s="969">
        <v>0.14367826101150158</v>
      </c>
    </row>
    <row r="16" spans="1:16" s="643" customFormat="1" ht="16.5" customHeight="1" x14ac:dyDescent="0.25">
      <c r="B16" s="999"/>
      <c r="D16" s="651" t="s">
        <v>485</v>
      </c>
      <c r="E16" s="652" t="s">
        <v>486</v>
      </c>
      <c r="F16" s="969">
        <v>0.17792993982042057</v>
      </c>
    </row>
    <row r="17" spans="2:6" s="643" customFormat="1" ht="16.5" customHeight="1" x14ac:dyDescent="0.25">
      <c r="B17" s="999"/>
      <c r="D17" s="651" t="s">
        <v>487</v>
      </c>
      <c r="E17" s="652" t="s">
        <v>488</v>
      </c>
      <c r="F17" s="969">
        <v>0.18757097507427647</v>
      </c>
    </row>
    <row r="18" spans="2:6" s="643" customFormat="1" ht="16.5" customHeight="1" x14ac:dyDescent="0.25">
      <c r="B18" s="999"/>
      <c r="C18" s="643" t="s">
        <v>489</v>
      </c>
      <c r="D18" s="651" t="s">
        <v>490</v>
      </c>
      <c r="E18" s="652" t="s">
        <v>491</v>
      </c>
      <c r="F18" s="969">
        <v>0.11901655960930645</v>
      </c>
    </row>
    <row r="19" spans="2:6" s="643" customFormat="1" ht="16.5" customHeight="1" x14ac:dyDescent="0.25">
      <c r="B19" s="999"/>
      <c r="D19" s="651" t="s">
        <v>492</v>
      </c>
      <c r="E19" s="652" t="s">
        <v>493</v>
      </c>
      <c r="F19" s="969">
        <v>0.13074573317886959</v>
      </c>
    </row>
    <row r="20" spans="2:6" s="643" customFormat="1" ht="16.5" customHeight="1" x14ac:dyDescent="0.25">
      <c r="B20" s="999"/>
      <c r="D20" s="651" t="s">
        <v>494</v>
      </c>
      <c r="E20" s="652" t="s">
        <v>495</v>
      </c>
      <c r="F20" s="969">
        <v>0.10892741215600288</v>
      </c>
    </row>
    <row r="21" spans="2:6" s="643" customFormat="1" ht="16.5" customHeight="1" x14ac:dyDescent="0.25">
      <c r="B21" s="999"/>
      <c r="D21" s="651" t="s">
        <v>496</v>
      </c>
      <c r="E21" s="652" t="s">
        <v>497</v>
      </c>
      <c r="F21" s="969">
        <v>6.2054630007940356E-2</v>
      </c>
    </row>
    <row r="22" spans="2:6" s="643" customFormat="1" ht="16.5" customHeight="1" x14ac:dyDescent="0.25">
      <c r="B22" s="999"/>
      <c r="C22" s="643" t="s">
        <v>498</v>
      </c>
      <c r="D22" s="651" t="s">
        <v>499</v>
      </c>
      <c r="E22" s="652" t="s">
        <v>500</v>
      </c>
      <c r="F22" s="969">
        <v>0.12616203686017091</v>
      </c>
    </row>
    <row r="23" spans="2:6" s="643" customFormat="1" ht="16.5" customHeight="1" x14ac:dyDescent="0.25">
      <c r="B23" s="999"/>
      <c r="D23" s="651" t="s">
        <v>501</v>
      </c>
      <c r="E23" s="652" t="s">
        <v>502</v>
      </c>
      <c r="F23" s="969">
        <v>0.1737571080881011</v>
      </c>
    </row>
    <row r="24" spans="2:6" s="643" customFormat="1" ht="16.5" customHeight="1" x14ac:dyDescent="0.25">
      <c r="B24" s="999"/>
      <c r="D24" s="651" t="s">
        <v>503</v>
      </c>
      <c r="E24" s="652" t="s">
        <v>504</v>
      </c>
      <c r="F24" s="969">
        <v>0.17459076952783739</v>
      </c>
    </row>
    <row r="25" spans="2:6" s="643" customFormat="1" ht="16.5" customHeight="1" x14ac:dyDescent="0.25">
      <c r="B25" s="999"/>
      <c r="D25" s="651" t="s">
        <v>505</v>
      </c>
      <c r="E25" s="652" t="s">
        <v>506</v>
      </c>
      <c r="F25" s="969">
        <v>0.19834386109803803</v>
      </c>
    </row>
    <row r="26" spans="2:6" s="643" customFormat="1" ht="16.5" customHeight="1" x14ac:dyDescent="0.25">
      <c r="B26" s="999"/>
      <c r="D26" s="651" t="s">
        <v>507</v>
      </c>
      <c r="E26" s="652" t="s">
        <v>508</v>
      </c>
      <c r="F26" s="969">
        <v>0.22627034343620211</v>
      </c>
    </row>
    <row r="27" spans="2:6" s="643" customFormat="1" ht="16.5" customHeight="1" x14ac:dyDescent="0.25">
      <c r="B27" s="999"/>
      <c r="C27" s="643" t="s">
        <v>509</v>
      </c>
      <c r="D27" s="651" t="s">
        <v>510</v>
      </c>
      <c r="E27" s="652" t="s">
        <v>511</v>
      </c>
      <c r="F27" s="969">
        <v>0.34523937785654046</v>
      </c>
    </row>
    <row r="28" spans="2:6" s="643" customFormat="1" ht="16.5" customHeight="1" x14ac:dyDescent="0.25">
      <c r="B28" s="999"/>
      <c r="D28" s="651" t="s">
        <v>512</v>
      </c>
      <c r="E28" s="652" t="s">
        <v>513</v>
      </c>
      <c r="F28" s="969">
        <v>0.24736077766725686</v>
      </c>
    </row>
    <row r="29" spans="2:6" s="643" customFormat="1" ht="16.5" customHeight="1" x14ac:dyDescent="0.25">
      <c r="B29" s="999"/>
      <c r="D29" s="651" t="s">
        <v>514</v>
      </c>
      <c r="E29" s="652" t="s">
        <v>515</v>
      </c>
      <c r="F29" s="969">
        <v>0.28856532637755294</v>
      </c>
    </row>
    <row r="30" spans="2:6" s="643" customFormat="1" ht="16.5" customHeight="1" x14ac:dyDescent="0.25">
      <c r="B30" s="999"/>
      <c r="D30" s="651" t="s">
        <v>516</v>
      </c>
      <c r="E30" s="652" t="s">
        <v>517</v>
      </c>
      <c r="F30" s="969">
        <v>0.26401693166422197</v>
      </c>
    </row>
    <row r="31" spans="2:6" s="643" customFormat="1" ht="16.5" customHeight="1" x14ac:dyDescent="0.25">
      <c r="B31" s="999"/>
      <c r="C31" s="643" t="s">
        <v>518</v>
      </c>
      <c r="D31" s="651" t="s">
        <v>519</v>
      </c>
      <c r="E31" s="652" t="s">
        <v>520</v>
      </c>
      <c r="F31" s="969">
        <v>0.26852489052203599</v>
      </c>
    </row>
    <row r="32" spans="2:6" s="643" customFormat="1" ht="16.5" customHeight="1" x14ac:dyDescent="0.25">
      <c r="B32" s="999"/>
      <c r="D32" s="651" t="s">
        <v>521</v>
      </c>
      <c r="E32" s="652" t="s">
        <v>522</v>
      </c>
      <c r="F32" s="969">
        <v>0.25131554377293785</v>
      </c>
    </row>
    <row r="33" spans="2:6" s="643" customFormat="1" ht="16.5" customHeight="1" x14ac:dyDescent="0.25">
      <c r="B33" s="999"/>
      <c r="D33" s="651" t="s">
        <v>523</v>
      </c>
      <c r="E33" s="652" t="s">
        <v>524</v>
      </c>
      <c r="F33" s="969">
        <v>0.27574686756181094</v>
      </c>
    </row>
    <row r="34" spans="2:6" s="643" customFormat="1" ht="16.5" customHeight="1" x14ac:dyDescent="0.25">
      <c r="B34" s="999"/>
      <c r="D34" s="651" t="s">
        <v>525</v>
      </c>
      <c r="E34" s="652" t="s">
        <v>526</v>
      </c>
      <c r="F34" s="969">
        <v>0.27263120109742839</v>
      </c>
    </row>
    <row r="35" spans="2:6" s="643" customFormat="1" ht="16.5" customHeight="1" x14ac:dyDescent="0.25">
      <c r="B35" s="999"/>
      <c r="C35" s="643" t="s">
        <v>527</v>
      </c>
      <c r="D35" s="651" t="s">
        <v>528</v>
      </c>
      <c r="E35" s="652" t="s">
        <v>529</v>
      </c>
      <c r="F35" s="969">
        <v>0.26073231859808871</v>
      </c>
    </row>
    <row r="36" spans="2:6" s="643" customFormat="1" ht="16.5" customHeight="1" x14ac:dyDescent="0.25">
      <c r="B36" s="999"/>
      <c r="D36" s="651" t="s">
        <v>530</v>
      </c>
      <c r="E36" s="652" t="s">
        <v>531</v>
      </c>
      <c r="F36" s="969">
        <v>0.25598011784831409</v>
      </c>
    </row>
    <row r="37" spans="2:6" s="643" customFormat="1" ht="16.5" customHeight="1" x14ac:dyDescent="0.25">
      <c r="B37" s="999"/>
      <c r="D37" s="651" t="s">
        <v>532</v>
      </c>
      <c r="E37" s="652" t="s">
        <v>533</v>
      </c>
      <c r="F37" s="969">
        <v>0.28309032370505033</v>
      </c>
    </row>
    <row r="38" spans="2:6" s="643" customFormat="1" ht="16.5" customHeight="1" x14ac:dyDescent="0.25">
      <c r="B38" s="999"/>
      <c r="D38" s="651" t="s">
        <v>534</v>
      </c>
      <c r="E38" s="652" t="s">
        <v>535</v>
      </c>
      <c r="F38" s="969">
        <v>0.29635674093548336</v>
      </c>
    </row>
    <row r="39" spans="2:6" s="643" customFormat="1" ht="16.5" customHeight="1" x14ac:dyDescent="0.25">
      <c r="B39" s="999"/>
      <c r="D39" s="651" t="s">
        <v>536</v>
      </c>
      <c r="E39" s="652" t="s">
        <v>537</v>
      </c>
      <c r="F39" s="969">
        <v>0.31620720458959045</v>
      </c>
    </row>
    <row r="40" spans="2:6" s="643" customFormat="1" ht="16.5" customHeight="1" x14ac:dyDescent="0.25">
      <c r="B40" s="999"/>
      <c r="C40" s="643" t="s">
        <v>538</v>
      </c>
      <c r="D40" s="651" t="s">
        <v>539</v>
      </c>
      <c r="E40" s="652" t="s">
        <v>540</v>
      </c>
      <c r="F40" s="969">
        <v>0.24832559684814537</v>
      </c>
    </row>
    <row r="41" spans="2:6" s="643" customFormat="1" ht="16.5" customHeight="1" x14ac:dyDescent="0.25">
      <c r="B41" s="999"/>
      <c r="D41" s="651" t="s">
        <v>541</v>
      </c>
      <c r="E41" s="652" t="s">
        <v>542</v>
      </c>
      <c r="F41" s="969">
        <v>0.26994510286762685</v>
      </c>
    </row>
    <row r="42" spans="2:6" s="643" customFormat="1" ht="16.5" customHeight="1" x14ac:dyDescent="0.25">
      <c r="B42" s="999"/>
      <c r="D42" s="651" t="s">
        <v>543</v>
      </c>
      <c r="E42" s="652" t="s">
        <v>544</v>
      </c>
      <c r="F42" s="969">
        <v>0.30769342652706244</v>
      </c>
    </row>
    <row r="43" spans="2:6" s="643" customFormat="1" ht="16.5" customHeight="1" x14ac:dyDescent="0.25">
      <c r="B43" s="999"/>
      <c r="D43" s="651" t="s">
        <v>545</v>
      </c>
      <c r="E43" s="652" t="s">
        <v>546</v>
      </c>
      <c r="F43" s="969">
        <v>0.37363043945229801</v>
      </c>
    </row>
    <row r="44" spans="2:6" s="643" customFormat="1" ht="16.5" customHeight="1" x14ac:dyDescent="0.25">
      <c r="B44" s="999"/>
      <c r="C44" s="643" t="s">
        <v>547</v>
      </c>
      <c r="D44" s="651" t="s">
        <v>548</v>
      </c>
      <c r="E44" s="652" t="s">
        <v>549</v>
      </c>
      <c r="F44" s="969">
        <v>0.4210677725204906</v>
      </c>
    </row>
    <row r="45" spans="2:6" s="643" customFormat="1" ht="16.5" customHeight="1" x14ac:dyDescent="0.25">
      <c r="B45" s="999"/>
      <c r="D45" s="651" t="s">
        <v>550</v>
      </c>
      <c r="E45" s="652" t="s">
        <v>551</v>
      </c>
      <c r="F45" s="969">
        <v>0.43784713555620358</v>
      </c>
    </row>
    <row r="46" spans="2:6" s="643" customFormat="1" ht="16.5" customHeight="1" x14ac:dyDescent="0.25">
      <c r="B46" s="999"/>
      <c r="D46" s="651" t="s">
        <v>552</v>
      </c>
      <c r="E46" s="652" t="s">
        <v>553</v>
      </c>
      <c r="F46" s="969">
        <v>0.45490130485469227</v>
      </c>
    </row>
    <row r="47" spans="2:6" s="643" customFormat="1" ht="16.5" customHeight="1" x14ac:dyDescent="0.25">
      <c r="B47" s="999"/>
      <c r="D47" s="651" t="s">
        <v>554</v>
      </c>
      <c r="E47" s="652" t="s">
        <v>555</v>
      </c>
      <c r="F47" s="969">
        <v>0.4249425041979582</v>
      </c>
    </row>
    <row r="48" spans="2:6" s="643" customFormat="1" ht="16.5" customHeight="1" x14ac:dyDescent="0.25">
      <c r="B48" s="999"/>
      <c r="C48" s="643" t="s">
        <v>556</v>
      </c>
      <c r="D48" s="651" t="s">
        <v>557</v>
      </c>
      <c r="E48" s="652" t="s">
        <v>558</v>
      </c>
      <c r="F48" s="969">
        <v>0.48885025376468744</v>
      </c>
    </row>
    <row r="49" spans="2:6" s="643" customFormat="1" ht="16.5" customHeight="1" x14ac:dyDescent="0.25">
      <c r="B49" s="999"/>
      <c r="D49" s="651" t="s">
        <v>559</v>
      </c>
      <c r="E49" s="652" t="s">
        <v>560</v>
      </c>
      <c r="F49" s="969">
        <v>0.50980101538331457</v>
      </c>
    </row>
    <row r="50" spans="2:6" s="643" customFormat="1" ht="16.5" customHeight="1" x14ac:dyDescent="0.25">
      <c r="B50" s="999"/>
      <c r="D50" s="651" t="s">
        <v>561</v>
      </c>
      <c r="E50" s="652" t="s">
        <v>562</v>
      </c>
      <c r="F50" s="969">
        <v>0.54558690354676853</v>
      </c>
    </row>
    <row r="51" spans="2:6" s="643" customFormat="1" ht="16.5" customHeight="1" x14ac:dyDescent="0.25">
      <c r="B51" s="999"/>
      <c r="D51" s="651" t="s">
        <v>563</v>
      </c>
      <c r="E51" s="652" t="s">
        <v>564</v>
      </c>
      <c r="F51" s="969">
        <v>0.48277978498434077</v>
      </c>
    </row>
    <row r="52" spans="2:6" s="643" customFormat="1" ht="17.100000000000001" customHeight="1" thickBot="1" x14ac:dyDescent="0.3">
      <c r="B52" s="1000"/>
      <c r="C52" s="653"/>
      <c r="D52" s="654" t="s">
        <v>565</v>
      </c>
      <c r="E52" s="655" t="s">
        <v>566</v>
      </c>
      <c r="F52" s="970">
        <v>0.51724824831915051</v>
      </c>
    </row>
    <row r="53" spans="2:6" s="643" customFormat="1" ht="15.75" x14ac:dyDescent="0.25">
      <c r="B53" s="998">
        <v>2021</v>
      </c>
      <c r="C53" s="648" t="s">
        <v>567</v>
      </c>
      <c r="D53" s="649" t="s">
        <v>568</v>
      </c>
      <c r="E53" s="650" t="s">
        <v>569</v>
      </c>
      <c r="F53" s="968">
        <v>0.56438461755082081</v>
      </c>
    </row>
    <row r="54" spans="2:6" s="643" customFormat="1" ht="15.75" x14ac:dyDescent="0.25">
      <c r="B54" s="999"/>
      <c r="D54" s="651" t="s">
        <v>570</v>
      </c>
      <c r="E54" s="652" t="s">
        <v>571</v>
      </c>
      <c r="F54" s="969">
        <v>0.56756889177093017</v>
      </c>
    </row>
    <row r="55" spans="2:6" s="643" customFormat="1" ht="15.75" x14ac:dyDescent="0.25">
      <c r="B55" s="999"/>
      <c r="D55" s="651" t="s">
        <v>572</v>
      </c>
      <c r="E55" s="652" t="s">
        <v>573</v>
      </c>
      <c r="F55" s="969">
        <v>0.56142371900736099</v>
      </c>
    </row>
    <row r="56" spans="2:6" s="643" customFormat="1" ht="15.75" x14ac:dyDescent="0.25">
      <c r="B56" s="999"/>
      <c r="D56" s="651" t="s">
        <v>574</v>
      </c>
      <c r="E56" s="652" t="s">
        <v>575</v>
      </c>
      <c r="F56" s="969">
        <v>0.53089293172108099</v>
      </c>
    </row>
    <row r="57" spans="2:6" s="643" customFormat="1" ht="15.75" x14ac:dyDescent="0.25">
      <c r="B57" s="999"/>
      <c r="C57" s="643" t="s">
        <v>462</v>
      </c>
      <c r="D57" s="651" t="s">
        <v>576</v>
      </c>
      <c r="E57" s="652" t="s">
        <v>577</v>
      </c>
      <c r="F57" s="969">
        <v>0.56981610811669425</v>
      </c>
    </row>
    <row r="58" spans="2:6" s="643" customFormat="1" ht="15.75" x14ac:dyDescent="0.25">
      <c r="B58" s="999"/>
      <c r="D58" s="651" t="s">
        <v>578</v>
      </c>
      <c r="E58" s="652" t="s">
        <v>579</v>
      </c>
      <c r="F58" s="969">
        <v>0.57835266080289494</v>
      </c>
    </row>
    <row r="59" spans="2:6" s="643" customFormat="1" ht="15.75" x14ac:dyDescent="0.25">
      <c r="B59" s="999"/>
      <c r="D59" s="651" t="s">
        <v>463</v>
      </c>
      <c r="E59" s="652" t="s">
        <v>580</v>
      </c>
      <c r="F59" s="969">
        <v>0.61679349779784698</v>
      </c>
    </row>
    <row r="60" spans="2:6" s="643" customFormat="1" ht="15.75" x14ac:dyDescent="0.25">
      <c r="B60" s="999"/>
      <c r="D60" s="651" t="s">
        <v>465</v>
      </c>
      <c r="E60" s="652" t="s">
        <v>581</v>
      </c>
      <c r="F60" s="969">
        <v>0.61576157736684356</v>
      </c>
    </row>
    <row r="61" spans="2:6" s="643" customFormat="1" ht="15.75" x14ac:dyDescent="0.25">
      <c r="B61" s="999"/>
      <c r="C61" s="643" t="s">
        <v>469</v>
      </c>
      <c r="D61" s="651" t="s">
        <v>467</v>
      </c>
      <c r="E61" s="652" t="s">
        <v>582</v>
      </c>
      <c r="F61" s="969">
        <v>0.65776033839993509</v>
      </c>
    </row>
    <row r="62" spans="2:6" s="643" customFormat="1" ht="15.75" x14ac:dyDescent="0.25">
      <c r="B62" s="999"/>
      <c r="D62" s="651" t="s">
        <v>470</v>
      </c>
      <c r="E62" s="652" t="s">
        <v>583</v>
      </c>
      <c r="F62" s="969">
        <v>0.64261398989092267</v>
      </c>
    </row>
    <row r="63" spans="2:6" s="643" customFormat="1" ht="15.75" x14ac:dyDescent="0.25">
      <c r="B63" s="999"/>
      <c r="D63" s="651" t="s">
        <v>472</v>
      </c>
      <c r="E63" s="652" t="s">
        <v>584</v>
      </c>
      <c r="F63" s="969">
        <v>0.65459699527082527</v>
      </c>
    </row>
    <row r="64" spans="2:6" s="643" customFormat="1" ht="15.75" x14ac:dyDescent="0.25">
      <c r="B64" s="999"/>
      <c r="D64" s="651" t="s">
        <v>474</v>
      </c>
      <c r="E64" s="652" t="s">
        <v>585</v>
      </c>
      <c r="F64" s="969">
        <v>0.61752214039286357</v>
      </c>
    </row>
    <row r="65" spans="2:6" s="643" customFormat="1" ht="15.75" x14ac:dyDescent="0.25">
      <c r="B65" s="999"/>
      <c r="D65" s="651" t="s">
        <v>476</v>
      </c>
      <c r="E65" s="652" t="s">
        <v>586</v>
      </c>
      <c r="F65" s="969">
        <v>0.66363268183284008</v>
      </c>
    </row>
    <row r="66" spans="2:6" s="643" customFormat="1" ht="15.75" x14ac:dyDescent="0.25">
      <c r="B66" s="999"/>
      <c r="C66" s="643" t="s">
        <v>480</v>
      </c>
      <c r="D66" s="651" t="s">
        <v>478</v>
      </c>
      <c r="E66" s="652" t="s">
        <v>587</v>
      </c>
      <c r="F66" s="969">
        <v>0.66441860680560982</v>
      </c>
    </row>
    <row r="67" spans="2:6" s="643" customFormat="1" ht="15.75" x14ac:dyDescent="0.25">
      <c r="B67" s="999"/>
      <c r="D67" s="651" t="s">
        <v>481</v>
      </c>
      <c r="E67" s="652" t="s">
        <v>588</v>
      </c>
      <c r="F67" s="969">
        <v>0.68572230115412902</v>
      </c>
    </row>
    <row r="68" spans="2:6" s="643" customFormat="1" ht="15.75" x14ac:dyDescent="0.25">
      <c r="B68" s="999"/>
      <c r="D68" s="651" t="s">
        <v>483</v>
      </c>
      <c r="E68" s="652" t="s">
        <v>589</v>
      </c>
      <c r="F68" s="969">
        <v>0.779223725258267</v>
      </c>
    </row>
    <row r="69" spans="2:6" s="643" customFormat="1" ht="15.75" x14ac:dyDescent="0.25">
      <c r="B69" s="999"/>
      <c r="D69" s="651" t="s">
        <v>485</v>
      </c>
      <c r="E69" s="652" t="s">
        <v>590</v>
      </c>
      <c r="F69" s="969">
        <v>0.67720213179087096</v>
      </c>
    </row>
    <row r="70" spans="2:6" s="643" customFormat="1" ht="15.75" x14ac:dyDescent="0.25">
      <c r="B70" s="999"/>
      <c r="C70" s="643" t="s">
        <v>489</v>
      </c>
      <c r="D70" s="651" t="s">
        <v>487</v>
      </c>
      <c r="E70" s="652" t="s">
        <v>591</v>
      </c>
      <c r="F70" s="969">
        <v>0.63754080072122032</v>
      </c>
    </row>
    <row r="71" spans="2:6" s="643" customFormat="1" ht="15.75" x14ac:dyDescent="0.25">
      <c r="B71" s="999"/>
      <c r="D71" s="651" t="s">
        <v>490</v>
      </c>
      <c r="E71" s="652" t="s">
        <v>592</v>
      </c>
      <c r="F71" s="969">
        <v>0.7347975411985046</v>
      </c>
    </row>
    <row r="72" spans="2:6" s="643" customFormat="1" ht="15.75" x14ac:dyDescent="0.25">
      <c r="B72" s="999"/>
      <c r="D72" s="651" t="s">
        <v>492</v>
      </c>
      <c r="E72" s="652" t="s">
        <v>593</v>
      </c>
      <c r="F72" s="969">
        <v>0.69222762733423826</v>
      </c>
    </row>
    <row r="73" spans="2:6" s="643" customFormat="1" ht="15.75" x14ac:dyDescent="0.25">
      <c r="B73" s="999"/>
      <c r="D73" s="651" t="s">
        <v>494</v>
      </c>
      <c r="E73" s="652" t="s">
        <v>594</v>
      </c>
      <c r="F73" s="969">
        <v>0.62043723924192318</v>
      </c>
    </row>
    <row r="74" spans="2:6" s="643" customFormat="1" ht="15.75" x14ac:dyDescent="0.25">
      <c r="B74" s="999"/>
      <c r="C74" s="643" t="s">
        <v>498</v>
      </c>
      <c r="D74" s="651" t="s">
        <v>496</v>
      </c>
      <c r="E74" s="652" t="s">
        <v>595</v>
      </c>
      <c r="F74" s="969">
        <v>0.55178208460502187</v>
      </c>
    </row>
    <row r="75" spans="2:6" s="643" customFormat="1" ht="15.75" x14ac:dyDescent="0.25">
      <c r="B75" s="999"/>
      <c r="D75" s="651" t="s">
        <v>499</v>
      </c>
      <c r="E75" s="652" t="s">
        <v>596</v>
      </c>
      <c r="F75" s="969">
        <v>0.59742117264450412</v>
      </c>
    </row>
    <row r="76" spans="2:6" s="643" customFormat="1" ht="15.75" x14ac:dyDescent="0.25">
      <c r="B76" s="999"/>
      <c r="D76" s="651" t="s">
        <v>501</v>
      </c>
      <c r="E76" s="652" t="s">
        <v>597</v>
      </c>
      <c r="F76" s="969">
        <v>0.60439680098487347</v>
      </c>
    </row>
    <row r="77" spans="2:6" s="643" customFormat="1" ht="15.75" x14ac:dyDescent="0.25">
      <c r="B77" s="999"/>
      <c r="D77" s="651" t="s">
        <v>503</v>
      </c>
      <c r="E77" s="652" t="s">
        <v>598</v>
      </c>
      <c r="F77" s="969">
        <v>0.61770222931790586</v>
      </c>
    </row>
    <row r="78" spans="2:6" s="643" customFormat="1" ht="15.75" x14ac:dyDescent="0.25">
      <c r="B78" s="999"/>
      <c r="D78" s="651" t="s">
        <v>505</v>
      </c>
      <c r="E78" s="652" t="s">
        <v>599</v>
      </c>
      <c r="F78" s="969">
        <v>0.61349681524494137</v>
      </c>
    </row>
    <row r="79" spans="2:6" s="643" customFormat="1" ht="15.75" x14ac:dyDescent="0.25">
      <c r="B79" s="999"/>
      <c r="C79" s="643" t="s">
        <v>509</v>
      </c>
      <c r="D79" s="651" t="s">
        <v>507</v>
      </c>
      <c r="E79" s="652" t="s">
        <v>600</v>
      </c>
      <c r="F79" s="969">
        <v>0.65429499147786963</v>
      </c>
    </row>
    <row r="80" spans="2:6" s="643" customFormat="1" ht="15.75" x14ac:dyDescent="0.25">
      <c r="B80" s="999"/>
      <c r="D80" s="651" t="s">
        <v>510</v>
      </c>
      <c r="E80" s="652" t="s">
        <v>601</v>
      </c>
      <c r="F80" s="969">
        <v>0.64729551662260343</v>
      </c>
    </row>
    <row r="81" spans="2:6" s="643" customFormat="1" ht="15.75" x14ac:dyDescent="0.25">
      <c r="B81" s="999"/>
      <c r="D81" s="651" t="s">
        <v>512</v>
      </c>
      <c r="E81" s="652" t="s">
        <v>602</v>
      </c>
      <c r="F81" s="969">
        <v>0.62721414232028738</v>
      </c>
    </row>
    <row r="82" spans="2:6" s="643" customFormat="1" ht="15.75" x14ac:dyDescent="0.25">
      <c r="B82" s="999"/>
      <c r="D82" s="651" t="s">
        <v>514</v>
      </c>
      <c r="E82" s="652" t="s">
        <v>603</v>
      </c>
      <c r="F82" s="969">
        <v>0.6158205327741012</v>
      </c>
    </row>
    <row r="83" spans="2:6" s="643" customFormat="1" ht="15.75" x14ac:dyDescent="0.25">
      <c r="B83" s="999"/>
      <c r="C83" s="643" t="s">
        <v>518</v>
      </c>
      <c r="D83" s="651" t="s">
        <v>516</v>
      </c>
      <c r="E83" s="652" t="s">
        <v>604</v>
      </c>
      <c r="F83" s="969">
        <v>0.67193190555983495</v>
      </c>
    </row>
    <row r="84" spans="2:6" s="643" customFormat="1" ht="15.75" x14ac:dyDescent="0.25">
      <c r="B84" s="999"/>
      <c r="D84" s="651" t="s">
        <v>519</v>
      </c>
      <c r="E84" s="652" t="s">
        <v>605</v>
      </c>
      <c r="F84" s="969">
        <v>0.62279143067049725</v>
      </c>
    </row>
    <row r="85" spans="2:6" s="643" customFormat="1" ht="15.75" x14ac:dyDescent="0.25">
      <c r="B85" s="999"/>
      <c r="D85" s="651" t="s">
        <v>521</v>
      </c>
      <c r="E85" s="652" t="s">
        <v>606</v>
      </c>
      <c r="F85" s="969">
        <v>0.76791340516856788</v>
      </c>
    </row>
    <row r="86" spans="2:6" s="643" customFormat="1" ht="15.75" x14ac:dyDescent="0.25">
      <c r="B86" s="999"/>
      <c r="D86" s="651" t="s">
        <v>523</v>
      </c>
      <c r="E86" s="652" t="s">
        <v>607</v>
      </c>
      <c r="F86" s="969">
        <v>0.89373410354470206</v>
      </c>
    </row>
    <row r="87" spans="2:6" s="643" customFormat="1" ht="15.75" x14ac:dyDescent="0.25">
      <c r="B87" s="999"/>
      <c r="D87" s="651" t="s">
        <v>525</v>
      </c>
      <c r="E87" s="652" t="s">
        <v>608</v>
      </c>
      <c r="F87" s="969">
        <v>0.76288822827463465</v>
      </c>
    </row>
    <row r="88" spans="2:6" s="643" customFormat="1" ht="15.75" x14ac:dyDescent="0.25">
      <c r="B88" s="999"/>
      <c r="C88" s="643" t="s">
        <v>527</v>
      </c>
      <c r="D88" s="651" t="s">
        <v>528</v>
      </c>
      <c r="E88" s="652" t="s">
        <v>609</v>
      </c>
      <c r="F88" s="969">
        <v>0.80254896104212714</v>
      </c>
    </row>
    <row r="89" spans="2:6" s="643" customFormat="1" ht="15.75" x14ac:dyDescent="0.25">
      <c r="B89" s="999"/>
      <c r="D89" s="651" t="s">
        <v>530</v>
      </c>
      <c r="E89" s="652" t="s">
        <v>610</v>
      </c>
      <c r="F89" s="969">
        <v>1.0180487449488433</v>
      </c>
    </row>
    <row r="90" spans="2:6" s="643" customFormat="1" ht="15.75" x14ac:dyDescent="0.25">
      <c r="B90" s="999"/>
      <c r="D90" s="651" t="s">
        <v>532</v>
      </c>
      <c r="E90" s="652" t="s">
        <v>611</v>
      </c>
      <c r="F90" s="969">
        <v>1.0218148549890922</v>
      </c>
    </row>
    <row r="91" spans="2:6" s="643" customFormat="1" ht="15.75" x14ac:dyDescent="0.25">
      <c r="B91" s="999"/>
      <c r="D91" s="651" t="s">
        <v>534</v>
      </c>
      <c r="E91" s="652" t="s">
        <v>612</v>
      </c>
      <c r="F91" s="969">
        <v>0.99343409575427766</v>
      </c>
    </row>
    <row r="92" spans="2:6" s="643" customFormat="1" ht="15.75" x14ac:dyDescent="0.25">
      <c r="B92" s="999"/>
      <c r="C92" s="643" t="s">
        <v>538</v>
      </c>
      <c r="D92" s="651" t="s">
        <v>536</v>
      </c>
      <c r="E92" s="652" t="s">
        <v>613</v>
      </c>
      <c r="F92" s="969">
        <v>0.83938209560113164</v>
      </c>
    </row>
    <row r="93" spans="2:6" s="643" customFormat="1" ht="15.75" x14ac:dyDescent="0.25">
      <c r="B93" s="999"/>
      <c r="D93" s="651" t="s">
        <v>539</v>
      </c>
      <c r="E93" s="652" t="s">
        <v>614</v>
      </c>
      <c r="F93" s="969">
        <v>0.94021275669139415</v>
      </c>
    </row>
    <row r="94" spans="2:6" s="643" customFormat="1" ht="15.75" x14ac:dyDescent="0.25">
      <c r="B94" s="999"/>
      <c r="D94" s="651" t="s">
        <v>541</v>
      </c>
      <c r="E94" s="652" t="s">
        <v>615</v>
      </c>
      <c r="F94" s="969">
        <v>1.1301289353192143</v>
      </c>
    </row>
    <row r="95" spans="2:6" s="643" customFormat="1" ht="15.75" x14ac:dyDescent="0.25">
      <c r="B95" s="999"/>
      <c r="D95" s="651" t="s">
        <v>543</v>
      </c>
      <c r="E95" s="652" t="s">
        <v>616</v>
      </c>
      <c r="F95" s="969">
        <v>1.0409634815156503</v>
      </c>
    </row>
    <row r="96" spans="2:6" s="643" customFormat="1" ht="15.75" x14ac:dyDescent="0.25">
      <c r="B96" s="999"/>
      <c r="C96" s="643" t="s">
        <v>547</v>
      </c>
      <c r="D96" s="651" t="s">
        <v>545</v>
      </c>
      <c r="E96" s="652" t="s">
        <v>617</v>
      </c>
      <c r="F96" s="969">
        <v>1.0702484052533852</v>
      </c>
    </row>
    <row r="97" spans="2:6" s="643" customFormat="1" ht="15.75" x14ac:dyDescent="0.25">
      <c r="B97" s="999"/>
      <c r="D97" s="651" t="s">
        <v>548</v>
      </c>
      <c r="E97" s="652" t="s">
        <v>618</v>
      </c>
      <c r="F97" s="969">
        <v>0.88941602165909905</v>
      </c>
    </row>
    <row r="98" spans="2:6" s="643" customFormat="1" ht="15.75" x14ac:dyDescent="0.25">
      <c r="B98" s="999"/>
      <c r="D98" s="651" t="s">
        <v>550</v>
      </c>
      <c r="E98" s="652" t="s">
        <v>619</v>
      </c>
      <c r="F98" s="969">
        <v>0.94543996988739132</v>
      </c>
    </row>
    <row r="99" spans="2:6" s="643" customFormat="1" ht="15.75" x14ac:dyDescent="0.25">
      <c r="B99" s="999"/>
      <c r="D99" s="651" t="s">
        <v>552</v>
      </c>
      <c r="E99" s="652" t="s">
        <v>620</v>
      </c>
      <c r="F99" s="969">
        <v>0.98152300168294349</v>
      </c>
    </row>
    <row r="100" spans="2:6" s="643" customFormat="1" ht="15.75" x14ac:dyDescent="0.25">
      <c r="B100" s="999"/>
      <c r="D100" s="651" t="s">
        <v>554</v>
      </c>
      <c r="E100" s="652" t="s">
        <v>621</v>
      </c>
      <c r="F100" s="969">
        <v>1.0578346950174946</v>
      </c>
    </row>
    <row r="101" spans="2:6" s="643" customFormat="1" ht="15.75" x14ac:dyDescent="0.25">
      <c r="B101" s="999"/>
      <c r="C101" s="643" t="s">
        <v>556</v>
      </c>
      <c r="D101" s="651" t="s">
        <v>557</v>
      </c>
      <c r="E101" s="652" t="s">
        <v>622</v>
      </c>
      <c r="F101" s="969">
        <v>1.0535552461161228</v>
      </c>
    </row>
    <row r="102" spans="2:6" s="643" customFormat="1" ht="15.75" x14ac:dyDescent="0.25">
      <c r="B102" s="999"/>
      <c r="D102" s="651" t="s">
        <v>559</v>
      </c>
      <c r="E102" s="652" t="s">
        <v>623</v>
      </c>
      <c r="F102" s="969">
        <v>1.0641810531165745</v>
      </c>
    </row>
    <row r="103" spans="2:6" s="643" customFormat="1" ht="15.75" x14ac:dyDescent="0.25">
      <c r="B103" s="999"/>
      <c r="D103" s="651" t="s">
        <v>561</v>
      </c>
      <c r="E103" s="652" t="s">
        <v>624</v>
      </c>
      <c r="F103" s="969">
        <v>0.97668565620548498</v>
      </c>
    </row>
    <row r="104" spans="2:6" s="643" customFormat="1" ht="16.5" thickBot="1" x14ac:dyDescent="0.3">
      <c r="B104" s="1000"/>
      <c r="C104" s="653"/>
      <c r="D104" s="654" t="s">
        <v>563</v>
      </c>
      <c r="E104" s="655" t="s">
        <v>625</v>
      </c>
      <c r="F104" s="970">
        <v>0.88708729679785325</v>
      </c>
    </row>
    <row r="105" spans="2:6" s="643" customFormat="1" ht="15.75" x14ac:dyDescent="0.25">
      <c r="B105" s="998">
        <v>2022</v>
      </c>
      <c r="C105" s="648" t="s">
        <v>567</v>
      </c>
      <c r="D105" s="649" t="s">
        <v>568</v>
      </c>
      <c r="E105" s="650" t="s">
        <v>626</v>
      </c>
      <c r="F105" s="968">
        <v>1.1382800816656324</v>
      </c>
    </row>
    <row r="106" spans="2:6" s="643" customFormat="1" ht="15.75" x14ac:dyDescent="0.25">
      <c r="B106" s="999"/>
      <c r="D106" s="651" t="s">
        <v>570</v>
      </c>
      <c r="E106" s="652" t="s">
        <v>627</v>
      </c>
      <c r="F106" s="969">
        <v>1.0810737148902809</v>
      </c>
    </row>
    <row r="107" spans="2:6" s="643" customFormat="1" ht="15.75" x14ac:dyDescent="0.25">
      <c r="B107" s="999"/>
      <c r="D107" s="651" t="s">
        <v>572</v>
      </c>
      <c r="E107" s="652" t="s">
        <v>628</v>
      </c>
      <c r="F107" s="969">
        <v>1.2346602676627503</v>
      </c>
    </row>
    <row r="108" spans="2:6" s="643" customFormat="1" ht="15.75" x14ac:dyDescent="0.25">
      <c r="B108" s="999"/>
      <c r="D108" s="651" t="s">
        <v>574</v>
      </c>
      <c r="E108" s="652" t="s">
        <v>629</v>
      </c>
      <c r="F108" s="969">
        <v>1.0410087944949895</v>
      </c>
    </row>
    <row r="109" spans="2:6" s="643" customFormat="1" ht="15.75" x14ac:dyDescent="0.25">
      <c r="B109" s="999"/>
      <c r="C109" s="643" t="s">
        <v>462</v>
      </c>
      <c r="D109" s="651" t="s">
        <v>576</v>
      </c>
      <c r="E109" s="652" t="s">
        <v>630</v>
      </c>
      <c r="F109" s="969">
        <v>1.1639343056231688</v>
      </c>
    </row>
    <row r="110" spans="2:6" s="643" customFormat="1" ht="15.75" x14ac:dyDescent="0.25">
      <c r="B110" s="999"/>
      <c r="D110" s="651" t="s">
        <v>578</v>
      </c>
      <c r="E110" s="652" t="s">
        <v>631</v>
      </c>
      <c r="F110" s="969">
        <v>1.2031247368609745</v>
      </c>
    </row>
    <row r="111" spans="2:6" s="643" customFormat="1" ht="15.75" x14ac:dyDescent="0.25">
      <c r="B111" s="999"/>
      <c r="D111" s="651" t="s">
        <v>463</v>
      </c>
      <c r="E111" s="652" t="s">
        <v>632</v>
      </c>
      <c r="F111" s="969">
        <v>1.2379731468829764</v>
      </c>
    </row>
    <row r="112" spans="2:6" s="643" customFormat="1" ht="15.75" x14ac:dyDescent="0.25">
      <c r="B112" s="999"/>
      <c r="D112" s="651" t="s">
        <v>465</v>
      </c>
      <c r="E112" s="652" t="s">
        <v>633</v>
      </c>
      <c r="F112" s="969">
        <v>1.1547489071621952</v>
      </c>
    </row>
    <row r="113" spans="2:6" s="643" customFormat="1" ht="15.75" x14ac:dyDescent="0.25">
      <c r="B113" s="999"/>
      <c r="C113" s="643" t="s">
        <v>469</v>
      </c>
      <c r="D113" s="651" t="s">
        <v>467</v>
      </c>
      <c r="E113" s="652" t="s">
        <v>634</v>
      </c>
      <c r="F113" s="969">
        <v>1.2836662104144823</v>
      </c>
    </row>
    <row r="114" spans="2:6" s="643" customFormat="1" ht="15.75" x14ac:dyDescent="0.25">
      <c r="B114" s="999"/>
      <c r="D114" s="651" t="s">
        <v>470</v>
      </c>
      <c r="E114" s="652" t="s">
        <v>635</v>
      </c>
      <c r="F114" s="969">
        <v>1.2774395076893403</v>
      </c>
    </row>
    <row r="115" spans="2:6" s="643" customFormat="1" ht="15.75" x14ac:dyDescent="0.25">
      <c r="B115" s="999"/>
      <c r="D115" s="651" t="s">
        <v>472</v>
      </c>
      <c r="E115" s="652" t="s">
        <v>636</v>
      </c>
      <c r="F115" s="969">
        <v>1.3518884351002582</v>
      </c>
    </row>
    <row r="116" spans="2:6" s="643" customFormat="1" ht="15.75" x14ac:dyDescent="0.25">
      <c r="B116" s="999"/>
      <c r="D116" s="651" t="s">
        <v>474</v>
      </c>
      <c r="E116" s="652" t="s">
        <v>637</v>
      </c>
      <c r="F116" s="969">
        <v>1.0685714939722073</v>
      </c>
    </row>
    <row r="117" spans="2:6" s="643" customFormat="1" ht="15.75" x14ac:dyDescent="0.25">
      <c r="B117" s="999"/>
      <c r="D117" s="651" t="s">
        <v>476</v>
      </c>
      <c r="E117" s="652" t="s">
        <v>638</v>
      </c>
      <c r="F117" s="969">
        <v>1.245761174998262</v>
      </c>
    </row>
    <row r="118" spans="2:6" s="643" customFormat="1" ht="15.75" x14ac:dyDescent="0.25">
      <c r="B118" s="999"/>
      <c r="C118" s="643" t="s">
        <v>480</v>
      </c>
      <c r="D118" s="651" t="s">
        <v>478</v>
      </c>
      <c r="E118" s="652" t="s">
        <v>639</v>
      </c>
      <c r="F118" s="969">
        <v>1.2725039670075355</v>
      </c>
    </row>
    <row r="119" spans="2:6" s="643" customFormat="1" ht="15.75" x14ac:dyDescent="0.25">
      <c r="B119" s="999"/>
      <c r="D119" s="651" t="s">
        <v>481</v>
      </c>
      <c r="E119" s="652" t="s">
        <v>640</v>
      </c>
      <c r="F119" s="969">
        <v>1.153921573524483</v>
      </c>
    </row>
    <row r="120" spans="2:6" s="643" customFormat="1" ht="15.75" x14ac:dyDescent="0.25">
      <c r="B120" s="999"/>
      <c r="D120" s="651" t="s">
        <v>483</v>
      </c>
      <c r="E120" s="652" t="s">
        <v>641</v>
      </c>
      <c r="F120" s="969">
        <v>1.291521829494797</v>
      </c>
    </row>
    <row r="121" spans="2:6" s="643" customFormat="1" ht="15.75" x14ac:dyDescent="0.25">
      <c r="B121" s="999"/>
      <c r="D121" s="651" t="s">
        <v>485</v>
      </c>
      <c r="E121" s="652" t="s">
        <v>642</v>
      </c>
      <c r="F121" s="969">
        <v>1.3072161629214987</v>
      </c>
    </row>
    <row r="122" spans="2:6" s="643" customFormat="1" ht="15.75" x14ac:dyDescent="0.25">
      <c r="B122" s="999"/>
      <c r="C122" s="643" t="s">
        <v>489</v>
      </c>
      <c r="D122" s="651" t="s">
        <v>487</v>
      </c>
      <c r="E122" s="652" t="s">
        <v>643</v>
      </c>
      <c r="F122" s="969">
        <v>1.3137267412012239</v>
      </c>
    </row>
    <row r="123" spans="2:6" s="643" customFormat="1" ht="15.75" x14ac:dyDescent="0.25">
      <c r="B123" s="999"/>
      <c r="D123" s="651" t="s">
        <v>490</v>
      </c>
      <c r="E123" s="652" t="s">
        <v>644</v>
      </c>
      <c r="F123" s="969">
        <v>1.2517131681417868</v>
      </c>
    </row>
    <row r="124" spans="2:6" s="643" customFormat="1" ht="15.75" x14ac:dyDescent="0.25">
      <c r="B124" s="999"/>
      <c r="D124" s="651" t="s">
        <v>492</v>
      </c>
      <c r="E124" s="652" t="s">
        <v>645</v>
      </c>
      <c r="F124" s="969">
        <v>1.2089321780607438</v>
      </c>
    </row>
    <row r="125" spans="2:6" s="643" customFormat="1" ht="15.75" x14ac:dyDescent="0.25">
      <c r="B125" s="999"/>
      <c r="D125" s="651" t="s">
        <v>494</v>
      </c>
      <c r="E125" s="652" t="s">
        <v>646</v>
      </c>
      <c r="F125" s="969">
        <v>1.1192165465491342</v>
      </c>
    </row>
    <row r="126" spans="2:6" s="643" customFormat="1" ht="15.75" x14ac:dyDescent="0.25">
      <c r="B126" s="999"/>
      <c r="C126" s="643" t="s">
        <v>498</v>
      </c>
      <c r="D126" s="651" t="s">
        <v>496</v>
      </c>
      <c r="E126" s="652" t="s">
        <v>647</v>
      </c>
      <c r="F126" s="969">
        <v>1.0277763380902978</v>
      </c>
    </row>
    <row r="127" spans="2:6" s="643" customFormat="1" ht="15.75" x14ac:dyDescent="0.25">
      <c r="B127" s="999"/>
      <c r="D127" s="651" t="s">
        <v>499</v>
      </c>
      <c r="E127" s="652" t="s">
        <v>648</v>
      </c>
      <c r="F127" s="969">
        <v>1.0329932222360922</v>
      </c>
    </row>
    <row r="128" spans="2:6" s="643" customFormat="1" ht="15.75" x14ac:dyDescent="0.25">
      <c r="B128" s="999"/>
      <c r="D128" s="651" t="s">
        <v>501</v>
      </c>
      <c r="E128" s="652" t="s">
        <v>649</v>
      </c>
      <c r="F128" s="969">
        <v>1.0619695391602693</v>
      </c>
    </row>
    <row r="129" spans="2:6" s="643" customFormat="1" ht="15.75" x14ac:dyDescent="0.25">
      <c r="B129" s="999"/>
      <c r="D129" s="651" t="s">
        <v>503</v>
      </c>
      <c r="E129" s="652" t="s">
        <v>650</v>
      </c>
      <c r="F129" s="969">
        <v>1.0953818110135018</v>
      </c>
    </row>
    <row r="130" spans="2:6" s="643" customFormat="1" ht="15.75" x14ac:dyDescent="0.25">
      <c r="B130" s="999"/>
      <c r="D130" s="651" t="s">
        <v>505</v>
      </c>
      <c r="E130" s="652" t="s">
        <v>651</v>
      </c>
      <c r="F130" s="969">
        <v>1.0861664236504502</v>
      </c>
    </row>
    <row r="131" spans="2:6" s="643" customFormat="1" ht="15.75" x14ac:dyDescent="0.25">
      <c r="B131" s="999"/>
      <c r="C131" s="643" t="s">
        <v>509</v>
      </c>
      <c r="D131" s="651" t="s">
        <v>507</v>
      </c>
      <c r="E131" s="652" t="s">
        <v>652</v>
      </c>
      <c r="F131" s="969">
        <v>1.1584630474653779</v>
      </c>
    </row>
    <row r="132" spans="2:6" s="643" customFormat="1" ht="15.75" x14ac:dyDescent="0.25">
      <c r="B132" s="999"/>
      <c r="D132" s="651" t="s">
        <v>510</v>
      </c>
      <c r="E132" s="652" t="s">
        <v>653</v>
      </c>
      <c r="F132" s="969">
        <v>1.1641652154452127</v>
      </c>
    </row>
    <row r="133" spans="2:6" s="643" customFormat="1" ht="15.75" x14ac:dyDescent="0.25">
      <c r="B133" s="999"/>
      <c r="D133" s="651" t="s">
        <v>512</v>
      </c>
      <c r="E133" s="652" t="s">
        <v>654</v>
      </c>
      <c r="F133" s="969">
        <v>1.2214110049017055</v>
      </c>
    </row>
    <row r="134" spans="2:6" s="643" customFormat="1" ht="15.75" x14ac:dyDescent="0.25">
      <c r="B134" s="999"/>
      <c r="D134" s="651" t="s">
        <v>514</v>
      </c>
      <c r="E134" s="652" t="s">
        <v>655</v>
      </c>
      <c r="F134" s="969">
        <v>1.2304957255544324</v>
      </c>
    </row>
    <row r="135" spans="2:6" s="643" customFormat="1" ht="15.75" x14ac:dyDescent="0.25">
      <c r="B135" s="999"/>
      <c r="C135" s="643" t="s">
        <v>518</v>
      </c>
      <c r="D135" s="651" t="s">
        <v>516</v>
      </c>
      <c r="E135" s="652" t="s">
        <v>656</v>
      </c>
      <c r="F135" s="969">
        <v>1.2507300121032299</v>
      </c>
    </row>
    <row r="136" spans="2:6" s="643" customFormat="1" ht="15.75" x14ac:dyDescent="0.25">
      <c r="B136" s="999"/>
      <c r="D136" s="651" t="s">
        <v>519</v>
      </c>
      <c r="E136" s="652" t="s">
        <v>657</v>
      </c>
      <c r="F136" s="969">
        <v>1.3551878208061525</v>
      </c>
    </row>
    <row r="137" spans="2:6" s="643" customFormat="1" ht="15.75" x14ac:dyDescent="0.25">
      <c r="B137" s="999"/>
      <c r="D137" s="651" t="s">
        <v>521</v>
      </c>
      <c r="E137" s="652" t="s">
        <v>658</v>
      </c>
      <c r="F137" s="969">
        <v>1.5059522488392196</v>
      </c>
    </row>
    <row r="138" spans="2:6" s="643" customFormat="1" ht="15.75" x14ac:dyDescent="0.25">
      <c r="B138" s="999"/>
      <c r="D138" s="651" t="s">
        <v>523</v>
      </c>
      <c r="E138" s="652" t="s">
        <v>659</v>
      </c>
      <c r="F138" s="969">
        <v>1.595338826886241</v>
      </c>
    </row>
    <row r="139" spans="2:6" s="643" customFormat="1" ht="15.75" x14ac:dyDescent="0.25">
      <c r="B139" s="999"/>
      <c r="D139" s="651" t="s">
        <v>525</v>
      </c>
      <c r="E139" s="652" t="s">
        <v>660</v>
      </c>
      <c r="F139" s="969">
        <v>1.5827366834037808</v>
      </c>
    </row>
    <row r="140" spans="2:6" s="643" customFormat="1" ht="15.75" x14ac:dyDescent="0.25">
      <c r="B140" s="999"/>
      <c r="C140" s="643" t="s">
        <v>527</v>
      </c>
      <c r="D140" s="651" t="s">
        <v>528</v>
      </c>
      <c r="E140" s="652" t="s">
        <v>661</v>
      </c>
      <c r="F140" s="969">
        <v>1.5617354941611561</v>
      </c>
    </row>
    <row r="141" spans="2:6" s="643" customFormat="1" ht="15.75" x14ac:dyDescent="0.25">
      <c r="B141" s="999"/>
      <c r="D141" s="651" t="s">
        <v>530</v>
      </c>
      <c r="E141" s="652" t="s">
        <v>662</v>
      </c>
      <c r="F141" s="969">
        <v>1.54729404399917</v>
      </c>
    </row>
    <row r="142" spans="2:6" s="643" customFormat="1" ht="15.75" x14ac:dyDescent="0.25">
      <c r="B142" s="999"/>
      <c r="D142" s="651" t="s">
        <v>532</v>
      </c>
      <c r="E142" s="652" t="s">
        <v>663</v>
      </c>
      <c r="F142" s="969">
        <v>1.3525011565880103</v>
      </c>
    </row>
    <row r="143" spans="2:6" s="643" customFormat="1" ht="15.75" x14ac:dyDescent="0.25">
      <c r="B143" s="999"/>
      <c r="D143" s="651" t="s">
        <v>534</v>
      </c>
      <c r="E143" s="652" t="s">
        <v>664</v>
      </c>
      <c r="F143" s="969">
        <v>1.3683478798137914</v>
      </c>
    </row>
    <row r="144" spans="2:6" s="643" customFormat="1" ht="15.75" x14ac:dyDescent="0.25">
      <c r="B144" s="999"/>
      <c r="C144" s="643" t="s">
        <v>538</v>
      </c>
      <c r="D144" s="651" t="s">
        <v>536</v>
      </c>
      <c r="E144" s="652" t="s">
        <v>665</v>
      </c>
      <c r="F144" s="969">
        <v>1.5763987545392062</v>
      </c>
    </row>
    <row r="145" spans="2:6" s="643" customFormat="1" ht="15.75" x14ac:dyDescent="0.25">
      <c r="B145" s="999"/>
      <c r="D145" s="651" t="s">
        <v>539</v>
      </c>
      <c r="E145" s="652" t="s">
        <v>666</v>
      </c>
      <c r="F145" s="969">
        <v>1.5371263194102458</v>
      </c>
    </row>
    <row r="146" spans="2:6" s="643" customFormat="1" ht="15.75" x14ac:dyDescent="0.25">
      <c r="B146" s="999"/>
      <c r="D146" s="651" t="s">
        <v>541</v>
      </c>
      <c r="E146" s="652" t="s">
        <v>667</v>
      </c>
      <c r="F146" s="969">
        <v>1.5702794148075487</v>
      </c>
    </row>
    <row r="147" spans="2:6" s="643" customFormat="1" ht="15.75" x14ac:dyDescent="0.25">
      <c r="B147" s="999"/>
      <c r="D147" s="651" t="s">
        <v>543</v>
      </c>
      <c r="E147" s="652" t="s">
        <v>668</v>
      </c>
      <c r="F147" s="969">
        <v>1.5966465503872791</v>
      </c>
    </row>
    <row r="148" spans="2:6" s="643" customFormat="1" ht="15.75" x14ac:dyDescent="0.25">
      <c r="B148" s="999"/>
      <c r="C148" s="643" t="s">
        <v>547</v>
      </c>
      <c r="D148" s="651" t="s">
        <v>545</v>
      </c>
      <c r="E148" s="652" t="s">
        <v>669</v>
      </c>
      <c r="F148" s="969">
        <v>1.6689997876308149</v>
      </c>
    </row>
    <row r="149" spans="2:6" s="643" customFormat="1" ht="15.75" x14ac:dyDescent="0.25">
      <c r="B149" s="999"/>
      <c r="D149" s="651" t="s">
        <v>548</v>
      </c>
      <c r="E149" s="652" t="s">
        <v>670</v>
      </c>
      <c r="F149" s="969">
        <v>1.6258051144173682</v>
      </c>
    </row>
    <row r="150" spans="2:6" s="643" customFormat="1" ht="15.75" x14ac:dyDescent="0.25">
      <c r="B150" s="999"/>
      <c r="D150" s="651" t="s">
        <v>550</v>
      </c>
      <c r="E150" s="652" t="s">
        <v>671</v>
      </c>
      <c r="F150" s="969">
        <v>1.4743807074337993</v>
      </c>
    </row>
    <row r="151" spans="2:6" s="643" customFormat="1" ht="15.75" x14ac:dyDescent="0.25">
      <c r="B151" s="999"/>
      <c r="D151" s="651" t="s">
        <v>552</v>
      </c>
      <c r="E151" s="652" t="s">
        <v>672</v>
      </c>
      <c r="F151" s="969">
        <v>1.4251609430244807</v>
      </c>
    </row>
    <row r="152" spans="2:6" s="643" customFormat="1" ht="15.75" x14ac:dyDescent="0.25">
      <c r="B152" s="999"/>
      <c r="D152" s="651" t="s">
        <v>554</v>
      </c>
      <c r="E152" s="652" t="s">
        <v>673</v>
      </c>
      <c r="F152" s="969">
        <v>1.4330154183131576</v>
      </c>
    </row>
    <row r="153" spans="2:6" s="643" customFormat="1" ht="15.75" x14ac:dyDescent="0.25">
      <c r="B153" s="999"/>
      <c r="C153" s="643" t="s">
        <v>556</v>
      </c>
      <c r="D153" s="651" t="s">
        <v>557</v>
      </c>
      <c r="E153" s="652" t="s">
        <v>674</v>
      </c>
      <c r="F153" s="969">
        <v>1.5016216956340649</v>
      </c>
    </row>
    <row r="154" spans="2:6" s="643" customFormat="1" ht="15.75" x14ac:dyDescent="0.25">
      <c r="B154" s="999"/>
      <c r="D154" s="651" t="s">
        <v>559</v>
      </c>
      <c r="E154" s="652" t="s">
        <v>675</v>
      </c>
      <c r="F154" s="969">
        <v>1.5068412203435915</v>
      </c>
    </row>
    <row r="155" spans="2:6" s="643" customFormat="1" ht="15.75" x14ac:dyDescent="0.25">
      <c r="B155" s="999"/>
      <c r="D155" s="651" t="s">
        <v>561</v>
      </c>
      <c r="E155" s="652" t="s">
        <v>676</v>
      </c>
      <c r="F155" s="969">
        <v>1.3845760734176302</v>
      </c>
    </row>
    <row r="156" spans="2:6" s="643" customFormat="1" ht="16.5" thickBot="1" x14ac:dyDescent="0.3">
      <c r="B156" s="1000"/>
      <c r="D156" s="948" t="s">
        <v>563</v>
      </c>
      <c r="E156" s="949" t="s">
        <v>678</v>
      </c>
      <c r="F156" s="971">
        <v>1.4545074930429551</v>
      </c>
    </row>
    <row r="157" spans="2:6" s="643" customFormat="1" ht="15.75" x14ac:dyDescent="0.25">
      <c r="B157" s="993">
        <v>2023</v>
      </c>
      <c r="C157" s="950" t="s">
        <v>567</v>
      </c>
      <c r="D157" s="951" t="s">
        <v>568</v>
      </c>
      <c r="E157" s="952" t="s">
        <v>748</v>
      </c>
      <c r="F157" s="972">
        <v>1.7781466584047507</v>
      </c>
    </row>
    <row r="158" spans="2:6" s="643" customFormat="1" ht="15.75" x14ac:dyDescent="0.25">
      <c r="B158" s="987"/>
      <c r="C158" s="610"/>
      <c r="D158" s="726" t="s">
        <v>570</v>
      </c>
      <c r="E158" s="624" t="s">
        <v>749</v>
      </c>
      <c r="F158" s="967">
        <v>1.7072429566456806</v>
      </c>
    </row>
    <row r="159" spans="2:6" ht="15.75" x14ac:dyDescent="0.25">
      <c r="B159" s="987"/>
      <c r="C159" s="609"/>
      <c r="D159" s="726" t="s">
        <v>572</v>
      </c>
      <c r="E159" s="624" t="s">
        <v>750</v>
      </c>
      <c r="F159" s="967">
        <v>1.690796048845282</v>
      </c>
    </row>
    <row r="160" spans="2:6" ht="15.75" x14ac:dyDescent="0.25">
      <c r="B160" s="987"/>
      <c r="C160" s="609"/>
      <c r="D160" s="726" t="s">
        <v>574</v>
      </c>
      <c r="E160" s="624" t="s">
        <v>751</v>
      </c>
      <c r="F160" s="967">
        <v>1.7295170787724561</v>
      </c>
    </row>
    <row r="161" spans="2:6" ht="15.75" x14ac:dyDescent="0.25">
      <c r="B161" s="987"/>
      <c r="C161" s="609" t="s">
        <v>462</v>
      </c>
      <c r="D161" s="726" t="s">
        <v>576</v>
      </c>
      <c r="E161" s="624" t="s">
        <v>752</v>
      </c>
      <c r="F161" s="967">
        <v>1.7884090900346783</v>
      </c>
    </row>
    <row r="162" spans="2:6" ht="15.75" x14ac:dyDescent="0.25">
      <c r="B162" s="987"/>
      <c r="C162" s="609"/>
      <c r="D162" s="726" t="s">
        <v>578</v>
      </c>
      <c r="E162" s="624" t="s">
        <v>753</v>
      </c>
      <c r="F162" s="967">
        <v>1.7275760838787304</v>
      </c>
    </row>
    <row r="163" spans="2:6" ht="15.75" x14ac:dyDescent="0.25">
      <c r="B163" s="987"/>
      <c r="C163" s="609"/>
      <c r="D163" s="726" t="s">
        <v>463</v>
      </c>
      <c r="E163" s="624" t="s">
        <v>754</v>
      </c>
      <c r="F163" s="967">
        <v>1.718100901579745</v>
      </c>
    </row>
    <row r="164" spans="2:6" ht="15.75" x14ac:dyDescent="0.25">
      <c r="B164" s="987"/>
      <c r="C164" s="609"/>
      <c r="D164" s="726" t="s">
        <v>465</v>
      </c>
      <c r="E164" s="624" t="s">
        <v>755</v>
      </c>
      <c r="F164" s="967">
        <v>1.831667868424393</v>
      </c>
    </row>
    <row r="165" spans="2:6" ht="15.75" x14ac:dyDescent="0.25">
      <c r="B165" s="987"/>
      <c r="C165" s="609" t="s">
        <v>469</v>
      </c>
      <c r="D165" s="726" t="s">
        <v>467</v>
      </c>
      <c r="E165" s="624" t="s">
        <v>756</v>
      </c>
      <c r="F165" s="967">
        <v>1.7844864310296631</v>
      </c>
    </row>
    <row r="166" spans="2:6" ht="15.75" x14ac:dyDescent="0.25">
      <c r="B166" s="987"/>
      <c r="C166" s="609"/>
      <c r="D166" s="726" t="s">
        <v>470</v>
      </c>
      <c r="E166" s="624" t="s">
        <v>757</v>
      </c>
      <c r="F166" s="967">
        <v>1.8205173054947139</v>
      </c>
    </row>
    <row r="167" spans="2:6" ht="15.75" x14ac:dyDescent="0.25">
      <c r="B167" s="987"/>
      <c r="C167" s="609"/>
      <c r="D167" s="726" t="s">
        <v>472</v>
      </c>
      <c r="E167" s="624" t="s">
        <v>758</v>
      </c>
      <c r="F167" s="967">
        <v>1.8990070897997291</v>
      </c>
    </row>
    <row r="168" spans="2:6" ht="15.75" x14ac:dyDescent="0.25">
      <c r="B168" s="987"/>
      <c r="C168" s="609"/>
      <c r="D168" s="726" t="s">
        <v>474</v>
      </c>
      <c r="E168" s="624" t="s">
        <v>759</v>
      </c>
      <c r="F168" s="967">
        <v>1.6744722278354394</v>
      </c>
    </row>
    <row r="169" spans="2:6" ht="15.75" x14ac:dyDescent="0.25">
      <c r="B169" s="987"/>
      <c r="C169" s="609"/>
      <c r="D169" s="726" t="s">
        <v>476</v>
      </c>
      <c r="E169" s="624" t="s">
        <v>760</v>
      </c>
      <c r="F169" s="967">
        <v>1.7226782025581779</v>
      </c>
    </row>
    <row r="170" spans="2:6" ht="15.75" x14ac:dyDescent="0.25">
      <c r="B170" s="987"/>
      <c r="C170" s="936" t="s">
        <v>480</v>
      </c>
      <c r="D170" s="726" t="s">
        <v>478</v>
      </c>
      <c r="E170" s="935" t="s">
        <v>981</v>
      </c>
      <c r="F170" s="963">
        <v>1.7332227634320587</v>
      </c>
    </row>
    <row r="171" spans="2:6" ht="15.75" x14ac:dyDescent="0.25">
      <c r="B171" s="987"/>
      <c r="C171" s="936"/>
      <c r="D171" s="726" t="s">
        <v>481</v>
      </c>
      <c r="E171" s="935" t="s">
        <v>982</v>
      </c>
      <c r="F171" s="963">
        <v>2.0497546912184128</v>
      </c>
    </row>
    <row r="172" spans="2:6" ht="15.75" x14ac:dyDescent="0.25">
      <c r="B172" s="987"/>
      <c r="C172" s="936"/>
      <c r="D172" s="726" t="s">
        <v>483</v>
      </c>
      <c r="E172" s="935" t="s">
        <v>983</v>
      </c>
      <c r="F172" s="963">
        <v>1.9527719361142535</v>
      </c>
    </row>
    <row r="173" spans="2:6" ht="15.75" x14ac:dyDescent="0.25">
      <c r="B173" s="987"/>
      <c r="C173" s="936"/>
      <c r="D173" s="726" t="s">
        <v>485</v>
      </c>
      <c r="E173" s="935" t="s">
        <v>984</v>
      </c>
      <c r="F173" s="963">
        <v>1.856935606650749</v>
      </c>
    </row>
    <row r="174" spans="2:6" ht="15.75" x14ac:dyDescent="0.25">
      <c r="B174" s="987"/>
      <c r="C174" s="936" t="s">
        <v>489</v>
      </c>
      <c r="D174" s="726" t="s">
        <v>487</v>
      </c>
      <c r="E174" s="935" t="s">
        <v>985</v>
      </c>
      <c r="F174" s="963">
        <v>1.8324696360906314</v>
      </c>
    </row>
    <row r="175" spans="2:6" ht="15.75" x14ac:dyDescent="0.25">
      <c r="B175" s="987"/>
      <c r="C175" s="936"/>
      <c r="D175" s="726" t="s">
        <v>490</v>
      </c>
      <c r="E175" s="935" t="s">
        <v>986</v>
      </c>
      <c r="F175" s="963">
        <v>1.8069541188751677</v>
      </c>
    </row>
    <row r="176" spans="2:6" ht="15.75" x14ac:dyDescent="0.25">
      <c r="B176" s="987"/>
      <c r="C176" s="936"/>
      <c r="D176" s="726" t="s">
        <v>492</v>
      </c>
      <c r="E176" s="935" t="s">
        <v>987</v>
      </c>
      <c r="F176" s="963">
        <v>1.9872844369658225</v>
      </c>
    </row>
    <row r="177" spans="2:6" ht="15.75" x14ac:dyDescent="0.25">
      <c r="B177" s="987"/>
      <c r="C177" s="936"/>
      <c r="D177" s="726" t="s">
        <v>494</v>
      </c>
      <c r="E177" s="935" t="s">
        <v>988</v>
      </c>
      <c r="F177" s="963">
        <v>1.7461833333368333</v>
      </c>
    </row>
    <row r="178" spans="2:6" ht="15.75" x14ac:dyDescent="0.25">
      <c r="B178" s="987"/>
      <c r="C178" s="936"/>
      <c r="D178" s="726" t="s">
        <v>496</v>
      </c>
      <c r="E178" s="935" t="s">
        <v>989</v>
      </c>
      <c r="F178" s="963">
        <v>1.8289377836462608</v>
      </c>
    </row>
    <row r="179" spans="2:6" ht="15.75" x14ac:dyDescent="0.25">
      <c r="B179" s="987"/>
      <c r="C179" s="936" t="s">
        <v>498</v>
      </c>
      <c r="D179" s="726" t="s">
        <v>499</v>
      </c>
      <c r="E179" s="935" t="s">
        <v>992</v>
      </c>
      <c r="F179" s="963">
        <v>1.8059306820671974</v>
      </c>
    </row>
    <row r="180" spans="2:6" ht="15.75" x14ac:dyDescent="0.25">
      <c r="B180" s="987"/>
      <c r="C180" s="609"/>
      <c r="D180" s="726" t="s">
        <v>501</v>
      </c>
      <c r="E180" s="935" t="s">
        <v>990</v>
      </c>
      <c r="F180" s="963">
        <v>1.7020841628484258</v>
      </c>
    </row>
    <row r="181" spans="2:6" ht="15.75" x14ac:dyDescent="0.25">
      <c r="B181" s="987"/>
      <c r="C181" s="609"/>
      <c r="D181" s="726" t="s">
        <v>503</v>
      </c>
      <c r="E181" s="935" t="s">
        <v>991</v>
      </c>
      <c r="F181" s="963">
        <v>1.6557033889759656</v>
      </c>
    </row>
    <row r="182" spans="2:6" ht="16.5" thickBot="1" x14ac:dyDescent="0.3">
      <c r="B182" s="994"/>
      <c r="C182" s="930"/>
      <c r="D182" s="726" t="s">
        <v>505</v>
      </c>
      <c r="E182" s="935" t="s">
        <v>993</v>
      </c>
      <c r="F182" s="963">
        <v>1.6299995031473851</v>
      </c>
    </row>
  </sheetData>
  <mergeCells count="4">
    <mergeCell ref="B7:B52"/>
    <mergeCell ref="B53:B104"/>
    <mergeCell ref="B105:B156"/>
    <mergeCell ref="B157:B18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L30"/>
  <sheetViews>
    <sheetView showGridLines="0" zoomScale="80" zoomScaleNormal="80" workbookViewId="0">
      <selection activeCell="B27" sqref="B27"/>
    </sheetView>
  </sheetViews>
  <sheetFormatPr defaultColWidth="9.140625" defaultRowHeight="15" x14ac:dyDescent="0.2"/>
  <cols>
    <col min="1" max="1" width="62.5703125" style="42" customWidth="1"/>
    <col min="2" max="9" width="8.42578125" style="42" customWidth="1"/>
    <col min="10" max="16384" width="9.140625" style="42"/>
  </cols>
  <sheetData>
    <row r="1" spans="1:12" ht="20.25" x14ac:dyDescent="0.3">
      <c r="A1" s="94" t="str">
        <f>+'Indice-Index'!A23</f>
        <v>1.15 Portabilità del numero mobile - Mobile number portability</v>
      </c>
      <c r="B1" s="95"/>
      <c r="C1" s="95"/>
      <c r="D1" s="95"/>
      <c r="E1" s="95"/>
      <c r="F1" s="95"/>
      <c r="G1" s="41"/>
      <c r="H1" s="41"/>
      <c r="I1" s="41"/>
    </row>
    <row r="3" spans="1:12" s="6" customFormat="1" ht="15.75" x14ac:dyDescent="0.25">
      <c r="B3" s="269">
        <f>+'1.10'!B3</f>
        <v>43617</v>
      </c>
      <c r="C3" s="269">
        <f>+'1.10'!C3</f>
        <v>43983</v>
      </c>
      <c r="D3" s="269">
        <f>+'1.10'!D3</f>
        <v>44348</v>
      </c>
      <c r="E3" s="269">
        <f>+'1.10'!E3</f>
        <v>44713</v>
      </c>
      <c r="F3" s="269">
        <f>+'1.10'!F3</f>
        <v>45078</v>
      </c>
      <c r="G3" s="17"/>
      <c r="H3" s="17"/>
    </row>
    <row r="4" spans="1:12" s="6" customFormat="1" ht="15.75" x14ac:dyDescent="0.25">
      <c r="B4" s="278" t="str">
        <f>+'1.10'!B4</f>
        <v>jun-19</v>
      </c>
      <c r="C4" s="278" t="str">
        <f>+'1.10'!C4</f>
        <v>jun-20</v>
      </c>
      <c r="D4" s="278" t="str">
        <f>+'1.10'!D4</f>
        <v>jun-21</v>
      </c>
      <c r="E4" s="278" t="str">
        <f>+'1.10'!E4</f>
        <v>jun-22</v>
      </c>
      <c r="F4" s="278" t="str">
        <f>+'1.10'!F4</f>
        <v>jun-23</v>
      </c>
      <c r="G4" s="17"/>
      <c r="H4" s="17"/>
    </row>
    <row r="5" spans="1:12" s="6" customFormat="1" ht="15.75" x14ac:dyDescent="0.25">
      <c r="A5" s="6" t="s">
        <v>35</v>
      </c>
      <c r="B5" s="8"/>
      <c r="C5" s="8"/>
      <c r="D5" s="8"/>
      <c r="E5" s="8"/>
    </row>
    <row r="6" spans="1:12" s="6" customFormat="1" ht="15.75" x14ac:dyDescent="0.25">
      <c r="A6" s="230" t="s">
        <v>34</v>
      </c>
      <c r="B6" s="231">
        <v>136.96779999999998</v>
      </c>
      <c r="C6" s="231">
        <v>149.40963200000002</v>
      </c>
      <c r="D6" s="231">
        <v>160.42511850000002</v>
      </c>
      <c r="E6" s="231">
        <v>169.44601400000002</v>
      </c>
      <c r="F6" s="232">
        <v>177.77155500000001</v>
      </c>
      <c r="G6" s="37"/>
      <c r="H6" s="37"/>
    </row>
    <row r="7" spans="1:12" s="6" customFormat="1" ht="15.75" x14ac:dyDescent="0.25">
      <c r="A7" s="525" t="s">
        <v>1010</v>
      </c>
      <c r="B7" s="955"/>
      <c r="C7" s="956">
        <f>C6-B6</f>
        <v>12.441832000000034</v>
      </c>
      <c r="D7" s="956">
        <f t="shared" ref="D7:F7" si="0">D6-C6</f>
        <v>11.015486500000009</v>
      </c>
      <c r="E7" s="956">
        <f t="shared" si="0"/>
        <v>9.0208954999999946</v>
      </c>
      <c r="F7" s="956">
        <f t="shared" si="0"/>
        <v>8.325540999999987</v>
      </c>
      <c r="G7" s="23"/>
      <c r="H7" s="23"/>
      <c r="I7" s="23"/>
    </row>
    <row r="8" spans="1:12" s="6" customFormat="1" ht="15.75" x14ac:dyDescent="0.25">
      <c r="B8" s="29"/>
      <c r="C8" s="29"/>
      <c r="D8" s="29"/>
      <c r="E8" s="29"/>
      <c r="F8" s="23"/>
      <c r="G8" s="23"/>
      <c r="H8" s="23"/>
      <c r="I8" s="23"/>
    </row>
    <row r="9" spans="1:12" s="6" customFormat="1" ht="15.75" x14ac:dyDescent="0.25">
      <c r="A9" s="230" t="s">
        <v>76</v>
      </c>
      <c r="B9" s="233">
        <v>13.467346511854039</v>
      </c>
      <c r="C9" s="233">
        <v>13.604491008479744</v>
      </c>
      <c r="D9" s="233">
        <v>12.289551138427763</v>
      </c>
      <c r="E9" s="233">
        <v>11.166507316257601</v>
      </c>
      <c r="F9" s="233">
        <v>4.9139839383718273</v>
      </c>
    </row>
    <row r="10" spans="1:12" s="6" customFormat="1" ht="15.75" x14ac:dyDescent="0.25">
      <c r="B10" s="4"/>
      <c r="C10" s="4"/>
      <c r="D10" s="4"/>
      <c r="E10" s="4"/>
      <c r="F10" s="4"/>
    </row>
    <row r="11" spans="1:12" s="6" customFormat="1" ht="15.75" x14ac:dyDescent="0.25">
      <c r="A11" s="46" t="s">
        <v>420</v>
      </c>
      <c r="B11" s="36">
        <f>+F3</f>
        <v>45078</v>
      </c>
      <c r="C11" s="28"/>
      <c r="D11" s="28"/>
      <c r="E11" s="28"/>
      <c r="F11" s="28"/>
    </row>
    <row r="12" spans="1:12" s="6" customFormat="1" ht="15.75" x14ac:dyDescent="0.25">
      <c r="B12" s="33" t="str">
        <f>+F4</f>
        <v>jun-23</v>
      </c>
      <c r="C12" s="28"/>
      <c r="D12" s="28"/>
      <c r="E12" s="28"/>
      <c r="F12" s="28"/>
    </row>
    <row r="13" spans="1:12" s="6" customFormat="1" ht="15.75" x14ac:dyDescent="0.25">
      <c r="A13" s="44" t="s">
        <v>44</v>
      </c>
      <c r="C13" s="8"/>
      <c r="D13" s="8"/>
      <c r="E13" s="8"/>
      <c r="F13" s="8"/>
    </row>
    <row r="14" spans="1:12" s="6" customFormat="1" ht="15.75" x14ac:dyDescent="0.25">
      <c r="A14" s="234" t="s">
        <v>54</v>
      </c>
      <c r="B14" s="232">
        <v>25.571810516839388</v>
      </c>
      <c r="C14" s="43"/>
      <c r="D14" s="43"/>
      <c r="E14" s="43"/>
      <c r="F14" s="43"/>
      <c r="G14" s="43"/>
      <c r="H14" s="43"/>
      <c r="I14" s="43"/>
      <c r="J14" s="43"/>
      <c r="K14" s="43"/>
      <c r="L14" s="43"/>
    </row>
    <row r="15" spans="1:12" s="6" customFormat="1" ht="15.75" x14ac:dyDescent="0.25">
      <c r="A15" s="234" t="s">
        <v>55</v>
      </c>
      <c r="B15" s="232">
        <v>17.446683817525408</v>
      </c>
      <c r="C15" s="43"/>
      <c r="D15" s="43"/>
      <c r="E15" s="43"/>
      <c r="F15" s="43"/>
      <c r="G15" s="43"/>
      <c r="H15" s="43"/>
      <c r="I15" s="43"/>
      <c r="J15" s="43"/>
      <c r="K15" s="43"/>
      <c r="L15" s="43"/>
    </row>
    <row r="16" spans="1:12" s="6" customFormat="1" ht="15.75" x14ac:dyDescent="0.25">
      <c r="A16" s="234" t="s">
        <v>3</v>
      </c>
      <c r="B16" s="232">
        <v>22.853006820095992</v>
      </c>
      <c r="C16" s="43"/>
      <c r="D16" s="43"/>
      <c r="E16" s="43"/>
      <c r="F16" s="43"/>
      <c r="G16" s="43"/>
      <c r="H16" s="43"/>
      <c r="I16" s="43"/>
      <c r="J16" s="43"/>
      <c r="K16" s="43"/>
      <c r="L16" s="43"/>
    </row>
    <row r="17" spans="1:12" s="6" customFormat="1" ht="15.75" x14ac:dyDescent="0.25">
      <c r="A17" s="234" t="s">
        <v>109</v>
      </c>
      <c r="B17" s="232">
        <v>8.5183729746319656</v>
      </c>
      <c r="C17" s="43"/>
      <c r="D17" s="43"/>
      <c r="E17" s="43"/>
      <c r="F17" s="43"/>
      <c r="G17" s="43"/>
      <c r="H17" s="43"/>
      <c r="I17" s="43"/>
      <c r="J17" s="43"/>
      <c r="K17" s="43"/>
      <c r="L17" s="43"/>
    </row>
    <row r="18" spans="1:12" s="6" customFormat="1" ht="15.75" x14ac:dyDescent="0.25">
      <c r="A18" s="234" t="s">
        <v>7</v>
      </c>
      <c r="B18" s="235">
        <v>25.610125870907257</v>
      </c>
    </row>
    <row r="19" spans="1:12" s="6" customFormat="1" ht="15" customHeight="1" x14ac:dyDescent="0.25">
      <c r="A19" s="517" t="s">
        <v>65</v>
      </c>
      <c r="B19" s="518">
        <f>SUM(B14:B18)</f>
        <v>100.00000000000001</v>
      </c>
    </row>
    <row r="20" spans="1:12" s="6" customFormat="1" ht="15.75" x14ac:dyDescent="0.25">
      <c r="A20" s="43"/>
      <c r="B20" s="43"/>
    </row>
    <row r="21" spans="1:12" s="6" customFormat="1" ht="15.75" x14ac:dyDescent="0.25">
      <c r="A21" s="44" t="s">
        <v>45</v>
      </c>
      <c r="B21" s="35"/>
    </row>
    <row r="22" spans="1:12" s="6" customFormat="1" ht="15.75" x14ac:dyDescent="0.25">
      <c r="A22" s="234" t="s">
        <v>54</v>
      </c>
      <c r="B22" s="232">
        <v>18.785455745920363</v>
      </c>
    </row>
    <row r="23" spans="1:12" s="6" customFormat="1" ht="15.75" x14ac:dyDescent="0.25">
      <c r="A23" s="234" t="s">
        <v>55</v>
      </c>
      <c r="B23" s="232">
        <v>17.177451633269879</v>
      </c>
    </row>
    <row r="24" spans="1:12" s="6" customFormat="1" ht="15.75" x14ac:dyDescent="0.25">
      <c r="A24" s="234" t="s">
        <v>3</v>
      </c>
      <c r="B24" s="232">
        <v>18.169940910279557</v>
      </c>
      <c r="G24" s="3"/>
    </row>
    <row r="25" spans="1:12" s="6" customFormat="1" ht="15.75" x14ac:dyDescent="0.25">
      <c r="A25" s="234" t="s">
        <v>109</v>
      </c>
      <c r="B25" s="232">
        <v>17.10146908240436</v>
      </c>
      <c r="G25" s="3"/>
    </row>
    <row r="26" spans="1:12" s="6" customFormat="1" ht="15.75" x14ac:dyDescent="0.25">
      <c r="A26" s="234" t="s">
        <v>7</v>
      </c>
      <c r="B26" s="235">
        <v>28.765682628125845</v>
      </c>
    </row>
    <row r="27" spans="1:12" s="6" customFormat="1" ht="15.75" x14ac:dyDescent="0.25">
      <c r="A27" s="517" t="s">
        <v>65</v>
      </c>
      <c r="B27" s="519">
        <f>SUM(B22:B26)</f>
        <v>100</v>
      </c>
    </row>
    <row r="28" spans="1:12" s="6" customFormat="1" ht="15.75" x14ac:dyDescent="0.25"/>
    <row r="29" spans="1:12" s="6" customFormat="1" ht="15.75" x14ac:dyDescent="0.25"/>
    <row r="30" spans="1:12" s="6" customFormat="1" ht="15.75"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EEE6E-BE1A-4AEA-AEFB-3B84E3FCBF6C}">
  <sheetPr>
    <tabColor rgb="FF0000FF"/>
  </sheetPr>
  <dimension ref="A1:AG40"/>
  <sheetViews>
    <sheetView showGridLines="0" zoomScale="80" zoomScaleNormal="80" workbookViewId="0">
      <pane xSplit="1" ySplit="1" topLeftCell="B2" activePane="bottomRight" state="frozen"/>
      <selection pane="topRight" activeCell="B1" sqref="B1"/>
      <selection pane="bottomLeft" activeCell="A3" sqref="A3"/>
      <selection pane="bottomRight" activeCell="X22" sqref="X22"/>
    </sheetView>
  </sheetViews>
  <sheetFormatPr defaultColWidth="9.140625" defaultRowHeight="15" x14ac:dyDescent="0.25"/>
  <cols>
    <col min="1" max="1" width="52.85546875" style="51" customWidth="1"/>
    <col min="2" max="3" width="9.28515625" style="51" customWidth="1"/>
    <col min="4" max="14" width="9.28515625" style="162" customWidth="1"/>
    <col min="15" max="16" width="10.140625" style="162" customWidth="1"/>
    <col min="17" max="17" width="9.28515625" style="162" customWidth="1"/>
    <col min="18" max="18" width="9" style="162" customWidth="1"/>
    <col min="19" max="16384" width="9.140625" style="51"/>
  </cols>
  <sheetData>
    <row r="1" spans="1:33" ht="45.95" customHeight="1" x14ac:dyDescent="0.25">
      <c r="A1" s="520" t="s">
        <v>952</v>
      </c>
      <c r="B1" s="176" t="s">
        <v>185</v>
      </c>
      <c r="C1" s="175" t="s">
        <v>186</v>
      </c>
      <c r="D1" s="175" t="s">
        <v>177</v>
      </c>
      <c r="E1" s="175" t="s">
        <v>187</v>
      </c>
      <c r="F1" s="176" t="s">
        <v>188</v>
      </c>
      <c r="G1" s="175" t="s">
        <v>189</v>
      </c>
      <c r="H1" s="175" t="s">
        <v>178</v>
      </c>
      <c r="I1" s="175" t="s">
        <v>190</v>
      </c>
      <c r="J1" s="176" t="s">
        <v>218</v>
      </c>
      <c r="K1" s="175" t="s">
        <v>267</v>
      </c>
      <c r="L1" s="175" t="s">
        <v>313</v>
      </c>
      <c r="M1" s="175" t="s">
        <v>346</v>
      </c>
      <c r="N1" s="176" t="s">
        <v>386</v>
      </c>
      <c r="O1" s="175" t="s">
        <v>428</v>
      </c>
      <c r="P1" s="175" t="s">
        <v>454</v>
      </c>
      <c r="Q1" s="175" t="s">
        <v>719</v>
      </c>
      <c r="R1" s="176" t="s">
        <v>848</v>
      </c>
    </row>
    <row r="2" spans="1:33" s="162" customFormat="1" ht="0.95" customHeight="1" x14ac:dyDescent="0.25">
      <c r="A2" s="181"/>
      <c r="B2" s="182"/>
      <c r="C2" s="175"/>
      <c r="D2" s="175"/>
      <c r="E2" s="175"/>
      <c r="F2" s="175"/>
      <c r="G2" s="175"/>
      <c r="H2" s="175"/>
      <c r="I2" s="175"/>
      <c r="J2" s="175"/>
      <c r="K2" s="175"/>
      <c r="L2" s="175"/>
      <c r="M2" s="175"/>
      <c r="N2" s="175"/>
      <c r="O2" s="175"/>
      <c r="P2" s="175"/>
      <c r="Q2" s="175"/>
      <c r="R2" s="175"/>
    </row>
    <row r="3" spans="1:33" ht="18.75" customHeight="1" thickBot="1" x14ac:dyDescent="0.3">
      <c r="A3" s="149" t="s">
        <v>191</v>
      </c>
      <c r="B3" s="523"/>
      <c r="C3" s="523"/>
      <c r="D3" s="523"/>
      <c r="E3" s="523"/>
      <c r="F3" s="523"/>
      <c r="G3" s="523"/>
      <c r="H3" s="523"/>
      <c r="I3" s="523"/>
      <c r="J3" s="523"/>
      <c r="K3" s="523"/>
      <c r="L3" s="523"/>
      <c r="M3" s="523"/>
      <c r="N3" s="523"/>
      <c r="O3" s="523"/>
      <c r="P3" s="523"/>
      <c r="Q3" s="523"/>
      <c r="R3" s="523"/>
    </row>
    <row r="4" spans="1:33" s="24" customFormat="1" ht="17.100000000000001" customHeight="1" x14ac:dyDescent="0.25">
      <c r="A4" s="379" t="s">
        <v>336</v>
      </c>
      <c r="B4" s="584">
        <v>20.03631188</v>
      </c>
      <c r="C4" s="567">
        <v>19.938779879999998</v>
      </c>
      <c r="D4" s="380">
        <v>19.710271420000002</v>
      </c>
      <c r="E4" s="380">
        <v>19.570177872202567</v>
      </c>
      <c r="F4" s="584">
        <v>19.66504898685735</v>
      </c>
      <c r="G4" s="567">
        <v>19.537769564000001</v>
      </c>
      <c r="H4" s="380">
        <v>19.830407399207143</v>
      </c>
      <c r="I4" s="380">
        <v>19.974592338000001</v>
      </c>
      <c r="J4" s="584">
        <v>20.001103067999992</v>
      </c>
      <c r="K4" s="567">
        <v>20.01303280979112</v>
      </c>
      <c r="L4" s="380">
        <v>20.086119971835881</v>
      </c>
      <c r="M4" s="380">
        <v>20.112296081609873</v>
      </c>
      <c r="N4" s="584">
        <v>20.061586463064405</v>
      </c>
      <c r="O4" s="567">
        <v>20.073237000000002</v>
      </c>
      <c r="P4" s="567">
        <v>19.975952840000001</v>
      </c>
      <c r="Q4" s="380">
        <v>19.980904559999999</v>
      </c>
      <c r="R4" s="584">
        <v>19.899524</v>
      </c>
    </row>
    <row r="5" spans="1:33" s="24" customFormat="1" ht="17.100000000000001" customHeight="1" x14ac:dyDescent="0.25">
      <c r="A5" s="381" t="s">
        <v>214</v>
      </c>
      <c r="B5" s="585">
        <v>100.00000000000001</v>
      </c>
      <c r="C5" s="568">
        <v>100</v>
      </c>
      <c r="D5" s="382">
        <v>99.999999999999986</v>
      </c>
      <c r="E5" s="382">
        <v>100</v>
      </c>
      <c r="F5" s="585">
        <v>100</v>
      </c>
      <c r="G5" s="568">
        <v>100</v>
      </c>
      <c r="H5" s="382">
        <v>100.00000000000001</v>
      </c>
      <c r="I5" s="382">
        <v>99.999999999999986</v>
      </c>
      <c r="J5" s="585">
        <v>100.00000000000001</v>
      </c>
      <c r="K5" s="568">
        <v>99.999999999999986</v>
      </c>
      <c r="L5" s="382">
        <v>99.999999999999986</v>
      </c>
      <c r="M5" s="382">
        <v>100</v>
      </c>
      <c r="N5" s="585">
        <v>100</v>
      </c>
      <c r="O5" s="382">
        <v>100</v>
      </c>
      <c r="P5" s="382">
        <v>99.999999999999986</v>
      </c>
      <c r="Q5" s="382">
        <v>100</v>
      </c>
      <c r="R5" s="585">
        <v>100</v>
      </c>
    </row>
    <row r="6" spans="1:33" s="24" customFormat="1" ht="17.100000000000001" customHeight="1" x14ac:dyDescent="0.25">
      <c r="A6" s="383" t="s">
        <v>192</v>
      </c>
      <c r="B6" s="586">
        <v>51.68363849604841</v>
      </c>
      <c r="C6" s="569">
        <v>49.689996377050136</v>
      </c>
      <c r="D6" s="384">
        <v>47.139462476260512</v>
      </c>
      <c r="E6" s="384">
        <v>44.409243782830565</v>
      </c>
      <c r="F6" s="586">
        <v>41.475787858199688</v>
      </c>
      <c r="G6" s="569">
        <v>39.183362128019006</v>
      </c>
      <c r="H6" s="384">
        <v>36.131063047582515</v>
      </c>
      <c r="I6" s="384">
        <v>33.333386170456727</v>
      </c>
      <c r="J6" s="586">
        <v>31.175015591895068</v>
      </c>
      <c r="K6" s="569">
        <v>29.247935860757192</v>
      </c>
      <c r="L6" s="384">
        <v>27.238212296209536</v>
      </c>
      <c r="M6" s="384">
        <v>25.527398657851503</v>
      </c>
      <c r="N6" s="586">
        <v>23.965382841739643</v>
      </c>
      <c r="O6" s="569">
        <v>22.983129228235583</v>
      </c>
      <c r="P6" s="569">
        <v>21.869144540891895</v>
      </c>
      <c r="Q6" s="384">
        <v>20.713236418161436</v>
      </c>
      <c r="R6" s="586">
        <v>19.726155258789106</v>
      </c>
    </row>
    <row r="7" spans="1:33" s="24" customFormat="1" ht="17.100000000000001" customHeight="1" x14ac:dyDescent="0.25">
      <c r="A7" s="383" t="s">
        <v>193</v>
      </c>
      <c r="B7" s="586">
        <v>36.708028124385535</v>
      </c>
      <c r="C7" s="569">
        <v>38.128682124755976</v>
      </c>
      <c r="D7" s="384">
        <v>39.80646858083702</v>
      </c>
      <c r="E7" s="384">
        <v>41.587639382472332</v>
      </c>
      <c r="F7" s="586">
        <v>43.723609800742942</v>
      </c>
      <c r="G7" s="569">
        <v>45.161943747449548</v>
      </c>
      <c r="H7" s="384">
        <v>46.768953418501866</v>
      </c>
      <c r="I7" s="384">
        <v>48.010884215923959</v>
      </c>
      <c r="J7" s="586">
        <v>49.140464736292209</v>
      </c>
      <c r="K7" s="569">
        <v>49.962926113323455</v>
      </c>
      <c r="L7" s="384">
        <v>50.891218056713114</v>
      </c>
      <c r="M7" s="384">
        <v>51.361908183284768</v>
      </c>
      <c r="N7" s="586">
        <v>51.712170271293836</v>
      </c>
      <c r="O7" s="569">
        <v>51.578273100646399</v>
      </c>
      <c r="P7" s="569">
        <v>51.369499528714343</v>
      </c>
      <c r="Q7" s="384">
        <v>51.055679333068191</v>
      </c>
      <c r="R7" s="586">
        <v>50.690398423600477</v>
      </c>
      <c r="S7" s="179"/>
      <c r="T7" s="179"/>
      <c r="U7" s="179"/>
      <c r="V7" s="179"/>
      <c r="W7" s="179"/>
      <c r="X7" s="179"/>
      <c r="Y7" s="179"/>
      <c r="Z7" s="179"/>
      <c r="AA7" s="179"/>
      <c r="AB7" s="179"/>
      <c r="AC7" s="179"/>
      <c r="AD7" s="179"/>
      <c r="AE7" s="179"/>
      <c r="AF7" s="179"/>
      <c r="AG7" s="179"/>
    </row>
    <row r="8" spans="1:33" s="24" customFormat="1" ht="17.100000000000001" customHeight="1" x14ac:dyDescent="0.25">
      <c r="A8" s="383" t="s">
        <v>194</v>
      </c>
      <c r="B8" s="586">
        <v>5.2800130400046452</v>
      </c>
      <c r="C8" s="569">
        <v>5.6868769645096258</v>
      </c>
      <c r="D8" s="384">
        <v>6.342852380670057</v>
      </c>
      <c r="E8" s="384">
        <v>6.9807177079520848</v>
      </c>
      <c r="F8" s="586">
        <v>7.5736028001469027</v>
      </c>
      <c r="G8" s="569">
        <v>8.2728945016233659</v>
      </c>
      <c r="H8" s="384">
        <v>9.3345202784226107</v>
      </c>
      <c r="I8" s="384">
        <v>10.606739312368537</v>
      </c>
      <c r="J8" s="586">
        <v>11.5088405883115</v>
      </c>
      <c r="K8" s="569">
        <v>12.377789201385189</v>
      </c>
      <c r="L8" s="384">
        <v>13.383948027818965</v>
      </c>
      <c r="M8" s="384">
        <v>14.481009495727015</v>
      </c>
      <c r="N8" s="586">
        <v>15.524239987015415</v>
      </c>
      <c r="O8" s="569">
        <v>16.453544587751342</v>
      </c>
      <c r="P8" s="569">
        <v>17.596932011980059</v>
      </c>
      <c r="Q8" s="384">
        <v>18.83427243596223</v>
      </c>
      <c r="R8" s="586">
        <v>19.963311685244328</v>
      </c>
      <c r="S8" s="179"/>
      <c r="T8" s="179"/>
      <c r="U8" s="179"/>
      <c r="V8" s="179"/>
      <c r="W8" s="179"/>
      <c r="X8" s="179"/>
      <c r="Y8" s="179"/>
      <c r="Z8" s="179"/>
      <c r="AA8" s="179"/>
      <c r="AB8" s="179"/>
      <c r="AC8" s="179"/>
      <c r="AD8" s="179"/>
      <c r="AE8" s="179"/>
      <c r="AF8" s="179"/>
      <c r="AG8" s="179"/>
    </row>
    <row r="9" spans="1:33" s="24" customFormat="1" ht="17.100000000000001" customHeight="1" thickBot="1" x14ac:dyDescent="0.3">
      <c r="A9" s="385" t="s">
        <v>195</v>
      </c>
      <c r="B9" s="587">
        <v>6.3283203395614134</v>
      </c>
      <c r="C9" s="570">
        <v>6.4944445336842751</v>
      </c>
      <c r="D9" s="386">
        <v>6.7112165622324031</v>
      </c>
      <c r="E9" s="386">
        <v>7.0223991267450199</v>
      </c>
      <c r="F9" s="587">
        <v>7.2269995409104713</v>
      </c>
      <c r="G9" s="570">
        <v>7.3817996229080709</v>
      </c>
      <c r="H9" s="386">
        <v>7.765463255493021</v>
      </c>
      <c r="I9" s="386">
        <v>8.0489903012507718</v>
      </c>
      <c r="J9" s="587">
        <v>8.1756790835012385</v>
      </c>
      <c r="K9" s="570">
        <v>8.411348824534155</v>
      </c>
      <c r="L9" s="386">
        <v>8.4866216192583845</v>
      </c>
      <c r="M9" s="386">
        <v>8.6296836631367047</v>
      </c>
      <c r="N9" s="587">
        <v>8.7982068999511096</v>
      </c>
      <c r="O9" s="570">
        <v>8.9850530833666724</v>
      </c>
      <c r="P9" s="570">
        <v>9.1644239184136964</v>
      </c>
      <c r="Q9" s="386">
        <v>9.3968118128081386</v>
      </c>
      <c r="R9" s="587">
        <v>9.6201346323660797</v>
      </c>
      <c r="S9" s="179"/>
      <c r="T9" s="179"/>
      <c r="U9" s="179"/>
      <c r="V9" s="179"/>
      <c r="W9" s="179"/>
      <c r="X9" s="179"/>
      <c r="Y9" s="179"/>
      <c r="Z9" s="179"/>
      <c r="AA9" s="179"/>
      <c r="AB9" s="179"/>
      <c r="AC9" s="179"/>
      <c r="AD9" s="179"/>
      <c r="AE9" s="179"/>
      <c r="AF9" s="179"/>
      <c r="AG9" s="179"/>
    </row>
    <row r="10" spans="1:33" s="24" customFormat="1" ht="17.100000000000001" customHeight="1" x14ac:dyDescent="0.25">
      <c r="A10" s="387" t="s">
        <v>421</v>
      </c>
      <c r="B10" s="584">
        <v>17.268656441815075</v>
      </c>
      <c r="C10" s="567">
        <v>17.492455120609137</v>
      </c>
      <c r="D10" s="380">
        <v>17.595968932696461</v>
      </c>
      <c r="E10" s="380">
        <v>17.677901819431899</v>
      </c>
      <c r="F10" s="584">
        <v>17.803012634584672</v>
      </c>
      <c r="G10" s="567">
        <v>17.854836775113288</v>
      </c>
      <c r="H10" s="380">
        <v>18.178068070740455</v>
      </c>
      <c r="I10" s="380">
        <v>18.429325265511547</v>
      </c>
      <c r="J10" s="584">
        <v>18.532817869764397</v>
      </c>
      <c r="K10" s="567">
        <v>18.652946925679267</v>
      </c>
      <c r="L10" s="380">
        <v>18.721994757241234</v>
      </c>
      <c r="M10" s="380">
        <v>18.777237477143185</v>
      </c>
      <c r="N10" s="584">
        <v>18.75289525036851</v>
      </c>
      <c r="O10" s="567">
        <v>18.770171999999999</v>
      </c>
      <c r="P10" s="567">
        <v>18.704863839999998</v>
      </c>
      <c r="Q10" s="380">
        <v>18.725391559999998</v>
      </c>
      <c r="R10" s="584">
        <v>18.683049</v>
      </c>
    </row>
    <row r="11" spans="1:33" s="24" customFormat="1" ht="17.100000000000001" customHeight="1" x14ac:dyDescent="0.25">
      <c r="A11" s="388" t="s">
        <v>196</v>
      </c>
      <c r="B11" s="588">
        <v>7.5745246653201246</v>
      </c>
      <c r="C11" s="571">
        <v>7.4477732400000001</v>
      </c>
      <c r="D11" s="389">
        <v>7.1615175852705582</v>
      </c>
      <c r="E11" s="389">
        <v>6.7833006035333092</v>
      </c>
      <c r="F11" s="588">
        <v>6.2785406488695052</v>
      </c>
      <c r="G11" s="571">
        <v>5.9574981175333077</v>
      </c>
      <c r="H11" s="389">
        <v>5.4990316715333076</v>
      </c>
      <c r="I11" s="389">
        <v>5.1000883475333074</v>
      </c>
      <c r="J11" s="588">
        <v>4.7531589999999992</v>
      </c>
      <c r="K11" s="571">
        <v>4.4821521158881472</v>
      </c>
      <c r="L11" s="389">
        <v>4.0976854495333086</v>
      </c>
      <c r="M11" s="389">
        <v>3.7852053955333087</v>
      </c>
      <c r="N11" s="588">
        <v>3.4866387873041034</v>
      </c>
      <c r="O11" s="571">
        <v>3.2976320000000001</v>
      </c>
      <c r="P11" s="571">
        <v>3.0843989999999999</v>
      </c>
      <c r="Q11" s="389">
        <v>2.8715169999999999</v>
      </c>
      <c r="R11" s="588">
        <v>2.6966669999999993</v>
      </c>
    </row>
    <row r="12" spans="1:33" s="24" customFormat="1" ht="17.100000000000001" customHeight="1" x14ac:dyDescent="0.25">
      <c r="A12" s="300" t="s">
        <v>193</v>
      </c>
      <c r="B12" s="588">
        <v>7.3549350000000002</v>
      </c>
      <c r="C12" s="571">
        <v>7.6023940000000003</v>
      </c>
      <c r="D12" s="389">
        <v>7.8459629999999994</v>
      </c>
      <c r="E12" s="389">
        <v>8.138774999999999</v>
      </c>
      <c r="F12" s="588">
        <v>8.5982692861384606</v>
      </c>
      <c r="G12" s="571">
        <v>8.823636500000001</v>
      </c>
      <c r="H12" s="389">
        <v>9.2744739992343366</v>
      </c>
      <c r="I12" s="389">
        <v>9.5899783999999997</v>
      </c>
      <c r="J12" s="588">
        <v>9.8286349999999967</v>
      </c>
      <c r="K12" s="571">
        <v>9.9990967957911181</v>
      </c>
      <c r="L12" s="389">
        <v>10.222071114</v>
      </c>
      <c r="M12" s="389">
        <v>10.330059046986843</v>
      </c>
      <c r="N12" s="588">
        <v>10.374281750902702</v>
      </c>
      <c r="O12" s="571">
        <v>10.353429</v>
      </c>
      <c r="P12" s="571">
        <v>10.261547</v>
      </c>
      <c r="Q12" s="389">
        <v>10.201386560000001</v>
      </c>
      <c r="R12" s="588">
        <v>10.087147999999999</v>
      </c>
    </row>
    <row r="13" spans="1:33" s="24" customFormat="1" ht="17.100000000000001" customHeight="1" x14ac:dyDescent="0.25">
      <c r="A13" s="300" t="s">
        <v>194</v>
      </c>
      <c r="B13" s="588">
        <v>1.0579198799999998</v>
      </c>
      <c r="C13" s="571">
        <v>1.1338938799999998</v>
      </c>
      <c r="D13" s="389">
        <v>1.2501934199999998</v>
      </c>
      <c r="E13" s="389">
        <v>1.3661388722025649</v>
      </c>
      <c r="F13" s="588">
        <v>1.4893527007188885</v>
      </c>
      <c r="G13" s="571">
        <v>1.6163390639999997</v>
      </c>
      <c r="H13" s="389">
        <v>1.8510733999728086</v>
      </c>
      <c r="I13" s="389">
        <v>2.1186529380000003</v>
      </c>
      <c r="J13" s="588">
        <v>2.3018950679999999</v>
      </c>
      <c r="K13" s="571">
        <v>2.4771710140000001</v>
      </c>
      <c r="L13" s="389">
        <v>2.6883158578358795</v>
      </c>
      <c r="M13" s="389">
        <v>2.9124635053866585</v>
      </c>
      <c r="N13" s="588">
        <v>3.1144088277287159</v>
      </c>
      <c r="O13" s="571">
        <v>3.302759</v>
      </c>
      <c r="P13" s="571">
        <v>3.5151548399999997</v>
      </c>
      <c r="Q13" s="389">
        <v>3.763258</v>
      </c>
      <c r="R13" s="588">
        <v>3.972604</v>
      </c>
    </row>
    <row r="14" spans="1:33" s="24" customFormat="1" ht="17.100000000000001" customHeight="1" x14ac:dyDescent="0.25">
      <c r="A14" s="300" t="s">
        <v>195</v>
      </c>
      <c r="B14" s="588">
        <v>1.267962</v>
      </c>
      <c r="C14" s="571">
        <v>1.294913</v>
      </c>
      <c r="D14" s="389">
        <v>1.3227990000000001</v>
      </c>
      <c r="E14" s="389">
        <v>1.374296</v>
      </c>
      <c r="F14" s="588">
        <v>1.4211929999999999</v>
      </c>
      <c r="G14" s="571">
        <v>1.442239</v>
      </c>
      <c r="H14" s="389">
        <v>1.5399229999999999</v>
      </c>
      <c r="I14" s="389">
        <v>1.607753</v>
      </c>
      <c r="J14" s="588">
        <v>1.6352260000000001</v>
      </c>
      <c r="K14" s="571">
        <v>1.6833659999999999</v>
      </c>
      <c r="L14" s="389">
        <v>1.7046330000000001</v>
      </c>
      <c r="M14" s="389">
        <v>1.735627529236371</v>
      </c>
      <c r="N14" s="588">
        <v>1.7650598844329903</v>
      </c>
      <c r="O14" s="571">
        <v>1.8035909999999999</v>
      </c>
      <c r="P14" s="571">
        <v>1.830681</v>
      </c>
      <c r="Q14" s="389">
        <v>1.8775679999999999</v>
      </c>
      <c r="R14" s="588">
        <v>1.9143610000000002</v>
      </c>
    </row>
    <row r="15" spans="1:33" s="314" customFormat="1" ht="26.45" customHeight="1" thickBot="1" x14ac:dyDescent="0.3">
      <c r="A15" s="522" t="s">
        <v>422</v>
      </c>
      <c r="B15" s="589">
        <v>1.3314896494948698E-2</v>
      </c>
      <c r="C15" s="572">
        <v>1.3481000609137709E-2</v>
      </c>
      <c r="D15" s="390">
        <v>1.5495502155349413E-2</v>
      </c>
      <c r="E15" s="390">
        <v>1.5391343696025843E-2</v>
      </c>
      <c r="F15" s="589">
        <v>1.565699992420241E-2</v>
      </c>
      <c r="G15" s="572">
        <v>1.5115093579979203E-2</v>
      </c>
      <c r="H15" s="390">
        <v>1.3574000000007119E-2</v>
      </c>
      <c r="I15" s="390">
        <v>1.2852579978239874E-2</v>
      </c>
      <c r="J15" s="589">
        <v>1.390280176440001E-2</v>
      </c>
      <c r="K15" s="572">
        <v>1.1160555645160912E-2</v>
      </c>
      <c r="L15" s="390">
        <v>9.2896156625322419E-3</v>
      </c>
      <c r="M15" s="390">
        <v>1.3882035156758094E-2</v>
      </c>
      <c r="N15" s="589">
        <v>1.2505620257966938E-2</v>
      </c>
      <c r="O15" s="572">
        <v>1.2760999999999058E-2</v>
      </c>
      <c r="P15" s="572">
        <v>1.3081999999998515E-2</v>
      </c>
      <c r="Q15" s="390">
        <v>1.1728999999998678E-2</v>
      </c>
      <c r="R15" s="589">
        <v>1.226900000000046E-2</v>
      </c>
    </row>
    <row r="16" spans="1:33" s="24" customFormat="1" ht="17.100000000000001" customHeight="1" x14ac:dyDescent="0.25">
      <c r="A16" s="391" t="s">
        <v>203</v>
      </c>
      <c r="B16" s="584">
        <v>14.325407420346608</v>
      </c>
      <c r="C16" s="567"/>
      <c r="D16" s="380">
        <v>14.643424380509051</v>
      </c>
      <c r="E16" s="380"/>
      <c r="F16" s="584">
        <v>14.870041480078607</v>
      </c>
      <c r="G16" s="567"/>
      <c r="H16" s="380">
        <v>15.345142918856336</v>
      </c>
      <c r="I16" s="913"/>
      <c r="J16" s="584">
        <v>15.692089419922066</v>
      </c>
      <c r="K16" s="567"/>
      <c r="L16" s="380">
        <v>15.893174745759975</v>
      </c>
      <c r="M16" s="380"/>
      <c r="N16" s="584">
        <v>15.932988838580984</v>
      </c>
      <c r="O16" s="567"/>
      <c r="P16" s="567">
        <v>15.924323776630439</v>
      </c>
      <c r="Q16" s="380"/>
      <c r="R16" s="584">
        <v>15.939352692318415</v>
      </c>
    </row>
    <row r="17" spans="1:18" s="24" customFormat="1" ht="17.100000000000001" customHeight="1" x14ac:dyDescent="0.25">
      <c r="A17" s="392" t="s">
        <v>202</v>
      </c>
      <c r="B17" s="590">
        <v>100</v>
      </c>
      <c r="C17" s="573"/>
      <c r="D17" s="393">
        <v>100</v>
      </c>
      <c r="E17" s="914"/>
      <c r="F17" s="590">
        <v>100</v>
      </c>
      <c r="G17" s="573"/>
      <c r="H17" s="393">
        <v>100</v>
      </c>
      <c r="I17" s="915"/>
      <c r="J17" s="590">
        <v>100</v>
      </c>
      <c r="K17" s="574"/>
      <c r="L17" s="393">
        <v>100</v>
      </c>
      <c r="M17" s="393"/>
      <c r="N17" s="590">
        <v>100</v>
      </c>
      <c r="O17" s="574"/>
      <c r="P17" s="574">
        <v>100.00000000000001</v>
      </c>
      <c r="Q17" s="393"/>
      <c r="R17" s="590">
        <v>100</v>
      </c>
    </row>
    <row r="18" spans="1:18" s="314" customFormat="1" ht="17.100000000000001" customHeight="1" x14ac:dyDescent="0.25">
      <c r="A18" s="394" t="s">
        <v>199</v>
      </c>
      <c r="B18" s="591">
        <v>46.200882360633081</v>
      </c>
      <c r="C18" s="575"/>
      <c r="D18" s="395">
        <v>42.45118365808414</v>
      </c>
      <c r="E18" s="395"/>
      <c r="F18" s="591">
        <v>35.179435832641673</v>
      </c>
      <c r="G18" s="575"/>
      <c r="H18" s="395">
        <v>30.057259108305523</v>
      </c>
      <c r="I18" s="916"/>
      <c r="J18" s="591">
        <v>25.460011150910006</v>
      </c>
      <c r="K18" s="575"/>
      <c r="L18" s="395">
        <v>21.282752595192196</v>
      </c>
      <c r="M18" s="395"/>
      <c r="N18" s="591">
        <v>19.108851357805428</v>
      </c>
      <c r="O18" s="575"/>
      <c r="P18" s="575">
        <v>17.772227300703033</v>
      </c>
      <c r="Q18" s="395"/>
      <c r="R18" s="591">
        <v>16.090993820767977</v>
      </c>
    </row>
    <row r="19" spans="1:18" s="314" customFormat="1" ht="17.100000000000001" customHeight="1" x14ac:dyDescent="0.25">
      <c r="A19" s="394" t="s">
        <v>200</v>
      </c>
      <c r="B19" s="591">
        <v>16.345046944186258</v>
      </c>
      <c r="C19" s="575"/>
      <c r="D19" s="395">
        <v>16.18350486983018</v>
      </c>
      <c r="E19" s="395"/>
      <c r="F19" s="591">
        <v>16.569545786644525</v>
      </c>
      <c r="G19" s="575"/>
      <c r="H19" s="395">
        <v>16.137296757286528</v>
      </c>
      <c r="I19" s="916"/>
      <c r="J19" s="591">
        <v>16.366496287274273</v>
      </c>
      <c r="K19" s="575"/>
      <c r="L19" s="395">
        <v>16.055736530318047</v>
      </c>
      <c r="M19" s="395"/>
      <c r="N19" s="591">
        <v>14.697296238419488</v>
      </c>
      <c r="O19" s="575"/>
      <c r="P19" s="575">
        <v>13.434162435960149</v>
      </c>
      <c r="Q19" s="395"/>
      <c r="R19" s="591">
        <v>13.901181639025427</v>
      </c>
    </row>
    <row r="20" spans="1:18" s="314" customFormat="1" ht="17.100000000000001" customHeight="1" thickBot="1" x14ac:dyDescent="0.3">
      <c r="A20" s="396" t="s">
        <v>201</v>
      </c>
      <c r="B20" s="592">
        <v>37.454070695180661</v>
      </c>
      <c r="C20" s="576"/>
      <c r="D20" s="397">
        <v>41.365311472085686</v>
      </c>
      <c r="E20" s="397"/>
      <c r="F20" s="592">
        <v>48.251018380713795</v>
      </c>
      <c r="G20" s="576"/>
      <c r="H20" s="397">
        <v>53.805444134407942</v>
      </c>
      <c r="I20" s="917"/>
      <c r="J20" s="592">
        <v>58.173492561815721</v>
      </c>
      <c r="K20" s="576"/>
      <c r="L20" s="397">
        <v>62.661510874489757</v>
      </c>
      <c r="M20" s="397"/>
      <c r="N20" s="592">
        <v>66.193852403775082</v>
      </c>
      <c r="O20" s="576"/>
      <c r="P20" s="576">
        <v>68.793610263336831</v>
      </c>
      <c r="Q20" s="397"/>
      <c r="R20" s="592">
        <v>70.007824540206599</v>
      </c>
    </row>
    <row r="21" spans="1:18" s="24" customFormat="1" ht="17.100000000000001" customHeight="1" x14ac:dyDescent="0.25">
      <c r="A21" s="391" t="s">
        <v>204</v>
      </c>
      <c r="B21" s="584">
        <v>2.9432490214684668</v>
      </c>
      <c r="C21" s="567"/>
      <c r="D21" s="380">
        <v>2.9525445521874083</v>
      </c>
      <c r="E21" s="380"/>
      <c r="F21" s="584">
        <v>2.9329711545060664</v>
      </c>
      <c r="G21" s="567"/>
      <c r="H21" s="380">
        <v>2.8329331518841183</v>
      </c>
      <c r="I21" s="918"/>
      <c r="J21" s="584">
        <v>2.84072844984233</v>
      </c>
      <c r="K21" s="567"/>
      <c r="L21" s="380">
        <v>2.8288200114812652</v>
      </c>
      <c r="M21" s="380"/>
      <c r="N21" s="584">
        <v>2.8199064117875254</v>
      </c>
      <c r="O21" s="567"/>
      <c r="P21" s="567">
        <v>2.7805400633695605</v>
      </c>
      <c r="Q21" s="380"/>
      <c r="R21" s="584">
        <v>2.7436963076815828</v>
      </c>
    </row>
    <row r="22" spans="1:18" s="24" customFormat="1" ht="17.100000000000001" customHeight="1" x14ac:dyDescent="0.25">
      <c r="A22" s="164" t="s">
        <v>202</v>
      </c>
      <c r="B22" s="590">
        <v>100</v>
      </c>
      <c r="C22" s="573"/>
      <c r="D22" s="393">
        <v>100</v>
      </c>
      <c r="E22" s="914"/>
      <c r="F22" s="590">
        <v>100</v>
      </c>
      <c r="G22" s="573"/>
      <c r="H22" s="393">
        <v>100</v>
      </c>
      <c r="I22" s="919"/>
      <c r="J22" s="590">
        <v>100</v>
      </c>
      <c r="K22" s="574"/>
      <c r="L22" s="393">
        <v>100.00000000000001</v>
      </c>
      <c r="M22" s="393"/>
      <c r="N22" s="590">
        <v>100</v>
      </c>
      <c r="O22" s="574"/>
      <c r="P22" s="574">
        <v>100</v>
      </c>
      <c r="Q22" s="393"/>
      <c r="R22" s="590">
        <v>100.00000000000003</v>
      </c>
    </row>
    <row r="23" spans="1:18" s="314" customFormat="1" ht="17.100000000000001" customHeight="1" x14ac:dyDescent="0.25">
      <c r="A23" s="394" t="s">
        <v>199</v>
      </c>
      <c r="B23" s="591">
        <v>57.330854424864533</v>
      </c>
      <c r="C23" s="575"/>
      <c r="D23" s="395">
        <v>52.461357575327675</v>
      </c>
      <c r="E23" s="395"/>
      <c r="F23" s="591">
        <v>48.90139999401201</v>
      </c>
      <c r="G23" s="575"/>
      <c r="H23" s="395">
        <v>42.636173856398436</v>
      </c>
      <c r="I23" s="916"/>
      <c r="J23" s="591">
        <v>36.490765643008388</v>
      </c>
      <c r="K23" s="575"/>
      <c r="L23" s="395">
        <v>32.752285993875887</v>
      </c>
      <c r="M23" s="395"/>
      <c r="N23" s="591">
        <v>28.919174298077994</v>
      </c>
      <c r="O23" s="575"/>
      <c r="P23" s="575">
        <v>25.460770544328142</v>
      </c>
      <c r="Q23" s="395"/>
      <c r="R23" s="591">
        <v>22.712416875874943</v>
      </c>
    </row>
    <row r="24" spans="1:18" s="314" customFormat="1" ht="17.100000000000001" customHeight="1" x14ac:dyDescent="0.25">
      <c r="A24" s="394" t="s">
        <v>200</v>
      </c>
      <c r="B24" s="591">
        <v>15.412573957879941</v>
      </c>
      <c r="C24" s="575"/>
      <c r="D24" s="395">
        <v>11.556835002459916</v>
      </c>
      <c r="E24" s="395"/>
      <c r="F24" s="591">
        <v>11.766704052074321</v>
      </c>
      <c r="G24" s="575"/>
      <c r="H24" s="395">
        <v>11.634288766536404</v>
      </c>
      <c r="I24" s="916"/>
      <c r="J24" s="591">
        <v>12.029260611896737</v>
      </c>
      <c r="K24" s="575"/>
      <c r="L24" s="395">
        <v>11.85401843679842</v>
      </c>
      <c r="M24" s="395"/>
      <c r="N24" s="591">
        <v>11.463838786978606</v>
      </c>
      <c r="O24" s="575"/>
      <c r="P24" s="575">
        <v>10.860689560295251</v>
      </c>
      <c r="Q24" s="395"/>
      <c r="R24" s="591">
        <v>10.343405331026958</v>
      </c>
    </row>
    <row r="25" spans="1:18" s="314" customFormat="1" ht="17.100000000000001" customHeight="1" thickBot="1" x14ac:dyDescent="0.3">
      <c r="A25" s="398" t="s">
        <v>201</v>
      </c>
      <c r="B25" s="593">
        <v>27.256571617255531</v>
      </c>
      <c r="C25" s="577"/>
      <c r="D25" s="399">
        <v>35.981807422212405</v>
      </c>
      <c r="E25" s="399"/>
      <c r="F25" s="593">
        <v>39.331895953913666</v>
      </c>
      <c r="G25" s="577"/>
      <c r="H25" s="399">
        <v>45.729537377065164</v>
      </c>
      <c r="I25" s="920"/>
      <c r="J25" s="593">
        <v>51.479973745094874</v>
      </c>
      <c r="K25" s="577"/>
      <c r="L25" s="399">
        <v>55.393695569325708</v>
      </c>
      <c r="M25" s="399"/>
      <c r="N25" s="593">
        <v>59.616986914943404</v>
      </c>
      <c r="O25" s="577"/>
      <c r="P25" s="577">
        <v>63.678539895376609</v>
      </c>
      <c r="Q25" s="399"/>
      <c r="R25" s="593">
        <v>66.94417779309812</v>
      </c>
    </row>
    <row r="26" spans="1:18" ht="0.95" customHeight="1" x14ac:dyDescent="0.25">
      <c r="B26" s="361"/>
      <c r="C26" s="548"/>
      <c r="D26" s="361"/>
      <c r="E26" s="361"/>
      <c r="F26" s="361"/>
      <c r="G26" s="548"/>
      <c r="H26" s="361"/>
      <c r="I26" s="361"/>
      <c r="J26" s="361"/>
      <c r="K26" s="548"/>
      <c r="L26" s="361"/>
      <c r="M26" s="361"/>
      <c r="N26" s="361"/>
      <c r="O26" s="548"/>
      <c r="P26" s="548"/>
      <c r="Q26" s="361"/>
      <c r="R26" s="361"/>
    </row>
    <row r="27" spans="1:18" ht="18.75" customHeight="1" thickBot="1" x14ac:dyDescent="0.3">
      <c r="A27" s="149" t="s">
        <v>197</v>
      </c>
      <c r="B27" s="362"/>
      <c r="C27" s="547"/>
      <c r="D27" s="362"/>
      <c r="E27" s="362"/>
      <c r="F27" s="362"/>
      <c r="G27" s="547"/>
      <c r="H27" s="362"/>
      <c r="I27" s="362"/>
      <c r="J27" s="362"/>
      <c r="K27" s="547"/>
      <c r="L27" s="362"/>
      <c r="M27" s="362"/>
      <c r="N27" s="362" t="s">
        <v>345</v>
      </c>
      <c r="O27" s="547" t="s">
        <v>345</v>
      </c>
      <c r="P27" s="547" t="s">
        <v>345</v>
      </c>
      <c r="Q27" s="362"/>
      <c r="R27" s="362"/>
    </row>
    <row r="28" spans="1:18" s="24" customFormat="1" ht="17.100000000000001" customHeight="1" x14ac:dyDescent="0.25">
      <c r="A28" s="391" t="s">
        <v>337</v>
      </c>
      <c r="B28" s="594">
        <v>104.51291424999998</v>
      </c>
      <c r="C28" s="578">
        <v>104.32772797999999</v>
      </c>
      <c r="D28" s="400">
        <v>103.85176638999999</v>
      </c>
      <c r="E28" s="400">
        <v>103.12985693</v>
      </c>
      <c r="F28" s="594">
        <v>103.66262209</v>
      </c>
      <c r="G28" s="578">
        <v>104.15249742</v>
      </c>
      <c r="H28" s="400">
        <v>103.97316253</v>
      </c>
      <c r="I28" s="400">
        <v>104.33501871999999</v>
      </c>
      <c r="J28" s="594">
        <v>105.17874576</v>
      </c>
      <c r="K28" s="578">
        <v>105.76714337999999</v>
      </c>
      <c r="L28" s="400">
        <v>106.09907339</v>
      </c>
      <c r="M28" s="400">
        <v>106.47283821999999</v>
      </c>
      <c r="N28" s="594">
        <v>106.97051997</v>
      </c>
      <c r="O28" s="578">
        <v>107.13570661000001</v>
      </c>
      <c r="P28" s="578">
        <v>107.22320856000002</v>
      </c>
      <c r="Q28" s="400">
        <v>107.63885499000001</v>
      </c>
      <c r="R28" s="594">
        <v>108.1543648</v>
      </c>
    </row>
    <row r="29" spans="1:18" s="24" customFormat="1" ht="17.100000000000001" customHeight="1" x14ac:dyDescent="0.25">
      <c r="A29" s="300" t="s">
        <v>215</v>
      </c>
      <c r="B29" s="595">
        <v>81.722087389999999</v>
      </c>
      <c r="C29" s="579">
        <v>80.804510900000011</v>
      </c>
      <c r="D29" s="401">
        <v>79.597418209999987</v>
      </c>
      <c r="E29" s="401">
        <v>78.445228409999999</v>
      </c>
      <c r="F29" s="595">
        <v>78.115237020000009</v>
      </c>
      <c r="G29" s="579">
        <v>77.840866009999999</v>
      </c>
      <c r="H29" s="401">
        <v>77.62776147000001</v>
      </c>
      <c r="I29" s="401">
        <v>77.603943209999997</v>
      </c>
      <c r="J29" s="595">
        <v>77.688228389999992</v>
      </c>
      <c r="K29" s="579">
        <v>77.914639690000001</v>
      </c>
      <c r="L29" s="401">
        <v>78.016386089999997</v>
      </c>
      <c r="M29" s="401">
        <v>78.013413670000006</v>
      </c>
      <c r="N29" s="595">
        <v>78.148540920000002</v>
      </c>
      <c r="O29" s="579">
        <v>78.506826529999998</v>
      </c>
      <c r="P29" s="579">
        <v>78.401402379999993</v>
      </c>
      <c r="Q29" s="401">
        <v>78.396493149999998</v>
      </c>
      <c r="R29" s="595">
        <v>78.750866240000008</v>
      </c>
    </row>
    <row r="30" spans="1:18" s="24" customFormat="1" ht="17.100000000000001" customHeight="1" x14ac:dyDescent="0.25">
      <c r="A30" s="392" t="s">
        <v>338</v>
      </c>
      <c r="B30" s="174">
        <v>72.064522179999997</v>
      </c>
      <c r="C30" s="580">
        <v>71.182063920000004</v>
      </c>
      <c r="D30" s="177">
        <v>70.158702959999999</v>
      </c>
      <c r="E30" s="177">
        <v>68.95019846371062</v>
      </c>
      <c r="F30" s="174">
        <v>68.484016270531797</v>
      </c>
      <c r="G30" s="580">
        <v>68.193576563006118</v>
      </c>
      <c r="H30" s="177">
        <v>67.809585299972184</v>
      </c>
      <c r="I30" s="177">
        <v>67.673840628166658</v>
      </c>
      <c r="J30" s="174">
        <v>67.71196999</v>
      </c>
      <c r="K30" s="580">
        <v>67.899166339999994</v>
      </c>
      <c r="L30" s="177">
        <v>67.880864139999986</v>
      </c>
      <c r="M30" s="177">
        <v>67.703890001530283</v>
      </c>
      <c r="N30" s="174">
        <v>67.81198273614207</v>
      </c>
      <c r="O30" s="580">
        <v>68.095091080000003</v>
      </c>
      <c r="P30" s="580">
        <v>68.104442192828415</v>
      </c>
      <c r="Q30" s="177">
        <v>67.960015592021037</v>
      </c>
      <c r="R30" s="174">
        <v>68.215780620000004</v>
      </c>
    </row>
    <row r="31" spans="1:18" s="24" customFormat="1" ht="17.100000000000001" customHeight="1" x14ac:dyDescent="0.25">
      <c r="A31" s="402" t="s">
        <v>339</v>
      </c>
      <c r="B31" s="173">
        <v>9.6575652100000031</v>
      </c>
      <c r="C31" s="581">
        <v>9.6224469799999994</v>
      </c>
      <c r="D31" s="178">
        <v>9.4387152499999996</v>
      </c>
      <c r="E31" s="178">
        <v>9.4950299462893817</v>
      </c>
      <c r="F31" s="173">
        <v>9.6312207494682074</v>
      </c>
      <c r="G31" s="581">
        <v>9.6472894469938844</v>
      </c>
      <c r="H31" s="178">
        <v>9.8181761700278116</v>
      </c>
      <c r="I31" s="178">
        <v>9.9301025818333422</v>
      </c>
      <c r="J31" s="173">
        <v>9.976258399999999</v>
      </c>
      <c r="K31" s="581">
        <v>10.015473350000001</v>
      </c>
      <c r="L31" s="178">
        <v>10.135521950000001</v>
      </c>
      <c r="M31" s="178">
        <v>10.309523668469724</v>
      </c>
      <c r="N31" s="173">
        <v>10.336558183857925</v>
      </c>
      <c r="O31" s="581">
        <v>10.41173545</v>
      </c>
      <c r="P31" s="581">
        <v>10.296960187171587</v>
      </c>
      <c r="Q31" s="178">
        <v>10.436477557978954</v>
      </c>
      <c r="R31" s="173">
        <v>10.53940135</v>
      </c>
    </row>
    <row r="32" spans="1:18" s="24" customFormat="1" ht="17.100000000000001" customHeight="1" x14ac:dyDescent="0.25">
      <c r="A32" s="392" t="s">
        <v>340</v>
      </c>
      <c r="B32" s="174">
        <v>70.397285490000016</v>
      </c>
      <c r="C32" s="580">
        <v>69.777074569999996</v>
      </c>
      <c r="D32" s="177">
        <v>69.112986149999983</v>
      </c>
      <c r="E32" s="177">
        <v>68.25247291161682</v>
      </c>
      <c r="F32" s="174">
        <v>68.008758973379614</v>
      </c>
      <c r="G32" s="580">
        <v>67.929194895379368</v>
      </c>
      <c r="H32" s="177">
        <v>67.954246265691722</v>
      </c>
      <c r="I32" s="177">
        <v>68.548861103390152</v>
      </c>
      <c r="J32" s="174">
        <v>68.735931960000002</v>
      </c>
      <c r="K32" s="580">
        <v>69.071878550000008</v>
      </c>
      <c r="L32" s="177">
        <v>69.207667000000001</v>
      </c>
      <c r="M32" s="177">
        <v>69.305289009999996</v>
      </c>
      <c r="N32" s="174">
        <v>69.575257020000009</v>
      </c>
      <c r="O32" s="580">
        <v>69.968734449999999</v>
      </c>
      <c r="P32" s="580">
        <v>70.192296020000001</v>
      </c>
      <c r="Q32" s="177">
        <v>70.298637930000012</v>
      </c>
      <c r="R32" s="174">
        <v>70.675060299999998</v>
      </c>
    </row>
    <row r="33" spans="1:18" s="24" customFormat="1" ht="17.100000000000001" customHeight="1" x14ac:dyDescent="0.25">
      <c r="A33" s="402" t="s">
        <v>341</v>
      </c>
      <c r="B33" s="173">
        <v>11.324801900000001</v>
      </c>
      <c r="C33" s="581">
        <v>11.027436329999999</v>
      </c>
      <c r="D33" s="178">
        <v>10.484432059999998</v>
      </c>
      <c r="E33" s="178">
        <v>10.19275549838318</v>
      </c>
      <c r="F33" s="173">
        <v>10.106478046620397</v>
      </c>
      <c r="G33" s="581">
        <v>9.9116711146206473</v>
      </c>
      <c r="H33" s="178">
        <v>9.6735152043082842</v>
      </c>
      <c r="I33" s="178">
        <v>9.0550821066098415</v>
      </c>
      <c r="J33" s="173">
        <v>8.9522964299999988</v>
      </c>
      <c r="K33" s="581">
        <v>8.8427611400000004</v>
      </c>
      <c r="L33" s="178">
        <v>8.8087190900000003</v>
      </c>
      <c r="M33" s="178">
        <v>8.7081246600000011</v>
      </c>
      <c r="N33" s="173">
        <v>8.5732838999999945</v>
      </c>
      <c r="O33" s="581">
        <v>8.5380920800000002</v>
      </c>
      <c r="P33" s="581">
        <v>8.2091063600000016</v>
      </c>
      <c r="Q33" s="178">
        <v>8.0978552199999978</v>
      </c>
      <c r="R33" s="173">
        <v>8.0758059400000022</v>
      </c>
    </row>
    <row r="34" spans="1:18" s="24" customFormat="1" ht="17.100000000000001" customHeight="1" thickBot="1" x14ac:dyDescent="0.3">
      <c r="A34" s="403" t="s">
        <v>216</v>
      </c>
      <c r="B34" s="596">
        <v>22.790826860000003</v>
      </c>
      <c r="C34" s="582">
        <v>23.523217080000002</v>
      </c>
      <c r="D34" s="404">
        <v>24.254348180000001</v>
      </c>
      <c r="E34" s="404">
        <v>24.684628519999997</v>
      </c>
      <c r="F34" s="596">
        <v>25.547385070000001</v>
      </c>
      <c r="G34" s="582">
        <v>26.31163141</v>
      </c>
      <c r="H34" s="404">
        <v>26.345401059999997</v>
      </c>
      <c r="I34" s="404">
        <v>26.73107551</v>
      </c>
      <c r="J34" s="596">
        <v>27.490517370000003</v>
      </c>
      <c r="K34" s="582">
        <v>27.852503689999999</v>
      </c>
      <c r="L34" s="404">
        <v>28.0826873</v>
      </c>
      <c r="M34" s="404">
        <v>28.459424550000001</v>
      </c>
      <c r="N34" s="596">
        <v>28.821979050000003</v>
      </c>
      <c r="O34" s="582">
        <v>28.628880079999998</v>
      </c>
      <c r="P34" s="582">
        <v>28.821806180000003</v>
      </c>
      <c r="Q34" s="404">
        <v>29.242361840000001</v>
      </c>
      <c r="R34" s="596">
        <v>29.403498559999999</v>
      </c>
    </row>
    <row r="35" spans="1:18" s="24" customFormat="1" ht="17.100000000000001" customHeight="1" thickBot="1" x14ac:dyDescent="0.3">
      <c r="A35" s="405" t="s">
        <v>198</v>
      </c>
      <c r="B35" s="597">
        <v>8.8810701499999993</v>
      </c>
      <c r="C35" s="583">
        <v>9.1751278799999998</v>
      </c>
      <c r="D35" s="406">
        <v>9.2609552899999983</v>
      </c>
      <c r="E35" s="406">
        <v>9.3653408300000009</v>
      </c>
      <c r="F35" s="597">
        <v>9.5433879899999994</v>
      </c>
      <c r="G35" s="583">
        <v>9.7397343200000019</v>
      </c>
      <c r="H35" s="406">
        <v>9.7783294299999977</v>
      </c>
      <c r="I35" s="406">
        <v>10.195796619999999</v>
      </c>
      <c r="J35" s="597">
        <v>10.53791766</v>
      </c>
      <c r="K35" s="583">
        <v>10.78797428</v>
      </c>
      <c r="L35" s="406">
        <v>10.966907289999998</v>
      </c>
      <c r="M35" s="406">
        <v>11.288160120000001</v>
      </c>
      <c r="N35" s="597">
        <v>11.525161870000002</v>
      </c>
      <c r="O35" s="583">
        <v>11.706538509999998</v>
      </c>
      <c r="P35" s="583">
        <v>11.77922246</v>
      </c>
      <c r="Q35" s="406">
        <v>12.061332890000001</v>
      </c>
      <c r="R35" s="597">
        <v>12.4431507</v>
      </c>
    </row>
    <row r="36" spans="1:18" s="24" customFormat="1" ht="17.100000000000001" customHeight="1" thickBot="1" x14ac:dyDescent="0.3">
      <c r="A36" s="407" t="s">
        <v>342</v>
      </c>
      <c r="B36" s="597">
        <v>54.179212170872638</v>
      </c>
      <c r="C36" s="583">
        <v>55.391478423333368</v>
      </c>
      <c r="D36" s="406">
        <v>56.767244494324174</v>
      </c>
      <c r="E36" s="406">
        <v>56.044472049999996</v>
      </c>
      <c r="F36" s="597">
        <v>55.818309081704555</v>
      </c>
      <c r="G36" s="583">
        <v>56.915820416666669</v>
      </c>
      <c r="H36" s="406">
        <v>56.33406944666666</v>
      </c>
      <c r="I36" s="406">
        <v>55.958756644587339</v>
      </c>
      <c r="J36" s="597">
        <v>56.56967174936284</v>
      </c>
      <c r="K36" s="583">
        <v>56.404769275019014</v>
      </c>
      <c r="L36" s="406">
        <v>57.359100749666602</v>
      </c>
      <c r="M36" s="406">
        <v>56.703689429999997</v>
      </c>
      <c r="N36" s="597">
        <v>56.544295691566923</v>
      </c>
      <c r="O36" s="583">
        <v>56.887095854378032</v>
      </c>
      <c r="P36" s="583">
        <v>56.624598136400003</v>
      </c>
      <c r="Q36" s="406">
        <v>56.373180383333334</v>
      </c>
      <c r="R36" s="597">
        <v>56.732012199999993</v>
      </c>
    </row>
    <row r="37" spans="1:18" s="24" customFormat="1" ht="32.1" customHeight="1" thickBot="1" x14ac:dyDescent="0.3">
      <c r="A37" s="521" t="s">
        <v>951</v>
      </c>
      <c r="B37" s="597">
        <v>139.55901749999998</v>
      </c>
      <c r="C37" s="583">
        <v>144.026725</v>
      </c>
      <c r="D37" s="406">
        <v>146.42144400000001</v>
      </c>
      <c r="E37" s="406">
        <v>149.40963200000002</v>
      </c>
      <c r="F37" s="597">
        <v>151.78544500000001</v>
      </c>
      <c r="G37" s="583">
        <v>155.122468</v>
      </c>
      <c r="H37" s="406">
        <v>157.98231849999999</v>
      </c>
      <c r="I37" s="406">
        <v>160.42511850000002</v>
      </c>
      <c r="J37" s="597">
        <v>162.75422800000001</v>
      </c>
      <c r="K37" s="583">
        <v>165.04444149999998</v>
      </c>
      <c r="L37" s="406">
        <v>167.24267600000002</v>
      </c>
      <c r="M37" s="406">
        <v>169.44601400000002</v>
      </c>
      <c r="N37" s="597">
        <v>171.60221800000002</v>
      </c>
      <c r="O37" s="583">
        <v>173.8447755</v>
      </c>
      <c r="P37" s="583">
        <v>175.86671899999999</v>
      </c>
      <c r="Q37" s="406">
        <v>177.77155500000001</v>
      </c>
      <c r="R37" s="597">
        <v>179.70210399999999</v>
      </c>
    </row>
    <row r="39" spans="1:18" x14ac:dyDescent="0.25">
      <c r="B39" s="169"/>
      <c r="C39" s="169"/>
      <c r="D39" s="170"/>
      <c r="E39" s="170"/>
      <c r="F39" s="170"/>
      <c r="G39" s="170"/>
      <c r="H39" s="170"/>
      <c r="I39" s="170"/>
      <c r="J39" s="170"/>
      <c r="K39" s="170"/>
      <c r="L39" s="170"/>
      <c r="M39" s="170"/>
      <c r="Q39" s="170"/>
    </row>
    <row r="40" spans="1:18" x14ac:dyDescent="0.25">
      <c r="B40" s="169"/>
      <c r="C40" s="169"/>
      <c r="D40" s="170"/>
      <c r="E40" s="170"/>
      <c r="F40" s="170"/>
      <c r="G40" s="170"/>
      <c r="H40" s="170"/>
      <c r="I40" s="170"/>
      <c r="J40" s="170"/>
      <c r="K40" s="170"/>
      <c r="L40" s="170"/>
      <c r="M40" s="170"/>
      <c r="Q40" s="170"/>
    </row>
  </sheetData>
  <phoneticPr fontId="8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O56"/>
  <sheetViews>
    <sheetView showGridLines="0" zoomScale="80" zoomScaleNormal="80" workbookViewId="0">
      <pane xSplit="1" ySplit="4" topLeftCell="B41" activePane="bottomRight" state="frozen"/>
      <selection pane="topRight" activeCell="B1" sqref="B1"/>
      <selection pane="bottomLeft" activeCell="A6" sqref="A6"/>
      <selection pane="bottomRight" activeCell="J53" sqref="J53"/>
    </sheetView>
  </sheetViews>
  <sheetFormatPr defaultColWidth="9.140625" defaultRowHeight="15.75" x14ac:dyDescent="0.25"/>
  <cols>
    <col min="1" max="1" width="10.140625" style="323" customWidth="1"/>
    <col min="2" max="3" width="15.85546875" style="6" customWidth="1"/>
    <col min="4" max="4" width="2.28515625" style="6" customWidth="1"/>
    <col min="5" max="7" width="11.85546875" style="6" customWidth="1"/>
    <col min="8" max="8" width="6.42578125" style="6" customWidth="1"/>
    <col min="9" max="13" width="7.85546875" style="6" customWidth="1"/>
    <col min="14" max="14" width="1.5703125" style="6" customWidth="1"/>
    <col min="15" max="15" width="13.5703125" style="6" customWidth="1"/>
    <col min="16" max="50" width="9.140625" style="6"/>
    <col min="51" max="51" width="9.140625" style="6" customWidth="1"/>
    <col min="52" max="16384" width="9.140625" style="6"/>
  </cols>
  <sheetData>
    <row r="1" spans="1:10" ht="21" x14ac:dyDescent="0.35">
      <c r="A1" s="292" t="str">
        <f>'Indice-Index'!C6</f>
        <v>2.1   Ascolti complessivi delle emittenti nazionali -  Total audience of national broadcaster</v>
      </c>
      <c r="B1" s="1"/>
      <c r="C1" s="1"/>
      <c r="D1" s="1"/>
      <c r="E1" s="1"/>
      <c r="F1" s="1"/>
      <c r="G1" s="1"/>
      <c r="H1" s="327"/>
      <c r="I1" s="327"/>
      <c r="J1" s="327"/>
    </row>
    <row r="2" spans="1:10" ht="14.25" customHeight="1" x14ac:dyDescent="0.25"/>
    <row r="3" spans="1:10" x14ac:dyDescent="0.25">
      <c r="A3" s="323" t="s">
        <v>254</v>
      </c>
      <c r="B3" s="34" t="s">
        <v>691</v>
      </c>
      <c r="C3" s="34" t="s">
        <v>251</v>
      </c>
    </row>
    <row r="4" spans="1:10" x14ac:dyDescent="0.25">
      <c r="B4" s="47" t="s">
        <v>252</v>
      </c>
      <c r="C4" s="47" t="s">
        <v>253</v>
      </c>
    </row>
    <row r="5" spans="1:10" s="24" customFormat="1" ht="16.5" customHeight="1" x14ac:dyDescent="0.25">
      <c r="A5" s="326">
        <v>43617</v>
      </c>
      <c r="B5" s="931">
        <v>8.2119338596680969</v>
      </c>
      <c r="C5" s="931">
        <v>18.898313494681837</v>
      </c>
    </row>
    <row r="6" spans="1:10" s="24" customFormat="1" ht="16.5" customHeight="1" x14ac:dyDescent="0.25">
      <c r="A6" s="345">
        <v>43647</v>
      </c>
      <c r="B6" s="932">
        <v>7.5718291700241735</v>
      </c>
      <c r="C6" s="932">
        <v>16.515140492319436</v>
      </c>
    </row>
    <row r="7" spans="1:10" s="24" customFormat="1" ht="16.5" customHeight="1" x14ac:dyDescent="0.25">
      <c r="A7" s="345">
        <v>43678</v>
      </c>
      <c r="B7" s="932">
        <v>7.4314660231303824</v>
      </c>
      <c r="C7" s="932">
        <v>15.902765489521981</v>
      </c>
    </row>
    <row r="8" spans="1:10" s="24" customFormat="1" ht="16.5" customHeight="1" x14ac:dyDescent="0.25">
      <c r="A8" s="345">
        <v>43709</v>
      </c>
      <c r="B8" s="932">
        <v>8.7210056483081804</v>
      </c>
      <c r="C8" s="932">
        <v>20.858747925267057</v>
      </c>
    </row>
    <row r="9" spans="1:10" s="24" customFormat="1" ht="16.5" customHeight="1" x14ac:dyDescent="0.25">
      <c r="A9" s="345">
        <v>43739</v>
      </c>
      <c r="B9" s="932">
        <v>9.4638112901356202</v>
      </c>
      <c r="C9" s="932">
        <v>22.929618972709804</v>
      </c>
    </row>
    <row r="10" spans="1:10" s="24" customFormat="1" ht="16.5" customHeight="1" x14ac:dyDescent="0.25">
      <c r="A10" s="345">
        <v>43770</v>
      </c>
      <c r="B10" s="932">
        <v>10.119395131771595</v>
      </c>
      <c r="C10" s="932">
        <v>23.70367229116448</v>
      </c>
    </row>
    <row r="11" spans="1:10" s="24" customFormat="1" ht="16.5" customHeight="1" x14ac:dyDescent="0.25">
      <c r="A11" s="345">
        <v>43800</v>
      </c>
      <c r="B11" s="932">
        <v>9.7506219335222166</v>
      </c>
      <c r="C11" s="932">
        <v>22.312151616499442</v>
      </c>
    </row>
    <row r="12" spans="1:10" s="24" customFormat="1" ht="16.5" customHeight="1" x14ac:dyDescent="0.25">
      <c r="A12" s="345">
        <v>43831</v>
      </c>
      <c r="B12" s="932">
        <v>10.182028101513996</v>
      </c>
      <c r="C12" s="932">
        <v>23.326484698097602</v>
      </c>
    </row>
    <row r="13" spans="1:10" s="24" customFormat="1" ht="16.5" customHeight="1" x14ac:dyDescent="0.25">
      <c r="A13" s="345">
        <v>43862</v>
      </c>
      <c r="B13" s="932">
        <v>10.543716781860899</v>
      </c>
      <c r="C13" s="932">
        <v>24.721871410014792</v>
      </c>
    </row>
    <row r="14" spans="1:10" s="24" customFormat="1" ht="16.5" customHeight="1" x14ac:dyDescent="0.25">
      <c r="A14" s="345">
        <v>43891</v>
      </c>
      <c r="B14" s="932">
        <v>12.792528290356726</v>
      </c>
      <c r="C14" s="932">
        <v>27.807369566061926</v>
      </c>
      <c r="D14" s="23"/>
      <c r="E14" s="23"/>
    </row>
    <row r="15" spans="1:10" s="24" customFormat="1" ht="16.5" customHeight="1" x14ac:dyDescent="0.25">
      <c r="A15" s="345">
        <v>43922</v>
      </c>
      <c r="B15" s="932">
        <v>12.584971279191759</v>
      </c>
      <c r="C15" s="932">
        <v>27.787589034076351</v>
      </c>
    </row>
    <row r="16" spans="1:10" s="24" customFormat="1" ht="16.5" customHeight="1" x14ac:dyDescent="0.25">
      <c r="A16" s="345">
        <v>43952</v>
      </c>
      <c r="B16" s="932">
        <v>10.489016192202023</v>
      </c>
      <c r="C16" s="932">
        <v>24.691593357971996</v>
      </c>
    </row>
    <row r="17" spans="1:5" s="24" customFormat="1" ht="16.5" customHeight="1" x14ac:dyDescent="0.25">
      <c r="A17" s="326">
        <v>43983</v>
      </c>
      <c r="B17" s="931">
        <v>9.1506286280862152</v>
      </c>
      <c r="C17" s="931">
        <v>21.486671262509809</v>
      </c>
    </row>
    <row r="18" spans="1:5" s="24" customFormat="1" ht="16.5" customHeight="1" x14ac:dyDescent="0.25">
      <c r="A18" s="345">
        <v>44013</v>
      </c>
      <c r="B18" s="932">
        <v>7.8376454517541925</v>
      </c>
      <c r="C18" s="932">
        <v>17.63778922372753</v>
      </c>
    </row>
    <row r="19" spans="1:5" s="24" customFormat="1" ht="16.5" customHeight="1" x14ac:dyDescent="0.25">
      <c r="A19" s="345">
        <v>44044</v>
      </c>
      <c r="B19" s="932">
        <v>7.4030069809319423</v>
      </c>
      <c r="C19" s="932">
        <v>16.547403069846037</v>
      </c>
    </row>
    <row r="20" spans="1:5" s="24" customFormat="1" ht="16.5" customHeight="1" x14ac:dyDescent="0.25">
      <c r="A20" s="345">
        <v>44075</v>
      </c>
      <c r="B20" s="932">
        <v>8.6574581701673203</v>
      </c>
      <c r="C20" s="932">
        <v>20.594709232133507</v>
      </c>
    </row>
    <row r="21" spans="1:5" s="24" customFormat="1" ht="16.5" customHeight="1" x14ac:dyDescent="0.25">
      <c r="A21" s="345">
        <v>44105</v>
      </c>
      <c r="B21" s="932">
        <v>9.9765991685664481</v>
      </c>
      <c r="C21" s="932">
        <v>24.02656571033426</v>
      </c>
    </row>
    <row r="22" spans="1:5" s="24" customFormat="1" ht="16.5" customHeight="1" x14ac:dyDescent="0.25">
      <c r="A22" s="345">
        <v>44136</v>
      </c>
      <c r="B22" s="932">
        <v>10.928446943540168</v>
      </c>
      <c r="C22" s="932">
        <v>25.600002978643126</v>
      </c>
    </row>
    <row r="23" spans="1:5" s="24" customFormat="1" ht="16.5" customHeight="1" x14ac:dyDescent="0.25">
      <c r="A23" s="345">
        <v>44166</v>
      </c>
      <c r="B23" s="932">
        <v>10.78027224479826</v>
      </c>
      <c r="C23" s="932">
        <v>24.278851000360028</v>
      </c>
    </row>
    <row r="24" spans="1:5" s="24" customFormat="1" ht="16.5" customHeight="1" x14ac:dyDescent="0.25">
      <c r="A24" s="345">
        <v>44197</v>
      </c>
      <c r="B24" s="932">
        <v>10.851060409529827</v>
      </c>
      <c r="C24" s="932">
        <v>24.868023394546793</v>
      </c>
    </row>
    <row r="25" spans="1:5" s="24" customFormat="1" ht="16.5" customHeight="1" x14ac:dyDescent="0.25">
      <c r="A25" s="345">
        <v>44228</v>
      </c>
      <c r="B25" s="932">
        <v>10.420920455802632</v>
      </c>
      <c r="C25" s="932">
        <v>24.671845355113565</v>
      </c>
    </row>
    <row r="26" spans="1:5" s="24" customFormat="1" ht="16.5" customHeight="1" x14ac:dyDescent="0.25">
      <c r="A26" s="345">
        <v>44256</v>
      </c>
      <c r="B26" s="932">
        <v>10.417467437453524</v>
      </c>
      <c r="C26" s="932">
        <v>25.056290849004903</v>
      </c>
      <c r="D26" s="23"/>
      <c r="E26" s="23"/>
    </row>
    <row r="27" spans="1:5" s="24" customFormat="1" ht="16.5" customHeight="1" x14ac:dyDescent="0.25">
      <c r="A27" s="345">
        <v>44287</v>
      </c>
      <c r="B27" s="932">
        <v>10.074403604925564</v>
      </c>
      <c r="C27" s="932">
        <v>24.143637226970561</v>
      </c>
    </row>
    <row r="28" spans="1:5" s="24" customFormat="1" ht="16.5" customHeight="1" x14ac:dyDescent="0.25">
      <c r="A28" s="345">
        <v>44317</v>
      </c>
      <c r="B28" s="932">
        <v>9.2518497639348887</v>
      </c>
      <c r="C28" s="932">
        <v>22.569120214364016</v>
      </c>
    </row>
    <row r="29" spans="1:5" s="24" customFormat="1" ht="16.5" customHeight="1" x14ac:dyDescent="0.25">
      <c r="A29" s="326">
        <v>44348</v>
      </c>
      <c r="B29" s="931">
        <v>8.2006725478207709</v>
      </c>
      <c r="C29" s="931">
        <v>19.49340191024384</v>
      </c>
    </row>
    <row r="30" spans="1:5" s="24" customFormat="1" ht="16.5" customHeight="1" x14ac:dyDescent="0.25">
      <c r="A30" s="345">
        <v>44378</v>
      </c>
      <c r="B30" s="932">
        <v>7.6541123194183109</v>
      </c>
      <c r="C30" s="932">
        <v>17.162128582927938</v>
      </c>
    </row>
    <row r="31" spans="1:5" s="24" customFormat="1" ht="16.5" customHeight="1" x14ac:dyDescent="0.25">
      <c r="A31" s="345">
        <v>44409</v>
      </c>
      <c r="B31" s="932">
        <v>6.9689966808796289</v>
      </c>
      <c r="C31" s="932">
        <v>14.844012144383223</v>
      </c>
    </row>
    <row r="32" spans="1:5" s="24" customFormat="1" ht="16.5" customHeight="1" x14ac:dyDescent="0.25">
      <c r="A32" s="345">
        <v>44440</v>
      </c>
      <c r="B32" s="932">
        <v>7.9693640397211061</v>
      </c>
      <c r="C32" s="932">
        <v>19.216700332841469</v>
      </c>
    </row>
    <row r="33" spans="1:15" s="24" customFormat="1" ht="16.5" customHeight="1" x14ac:dyDescent="0.25">
      <c r="A33" s="345">
        <v>44470</v>
      </c>
      <c r="B33" s="932">
        <v>8.830517052174006</v>
      </c>
      <c r="C33" s="932">
        <v>21.341648422227117</v>
      </c>
    </row>
    <row r="34" spans="1:15" s="24" customFormat="1" ht="16.5" customHeight="1" x14ac:dyDescent="0.25">
      <c r="A34" s="345">
        <v>44501</v>
      </c>
      <c r="B34" s="932">
        <v>9.3480770032084681</v>
      </c>
      <c r="C34" s="932">
        <v>21.726450667161188</v>
      </c>
    </row>
    <row r="35" spans="1:15" s="24" customFormat="1" ht="16.5" customHeight="1" x14ac:dyDescent="0.25">
      <c r="A35" s="345">
        <v>44531</v>
      </c>
      <c r="B35" s="932">
        <v>9.2711302288540534</v>
      </c>
      <c r="C35" s="932">
        <v>20.770355172527907</v>
      </c>
    </row>
    <row r="36" spans="1:15" x14ac:dyDescent="0.25">
      <c r="A36" s="345">
        <v>44562</v>
      </c>
      <c r="B36" s="932">
        <v>9.8081027451838185</v>
      </c>
      <c r="C36" s="932">
        <v>22.146748702315616</v>
      </c>
    </row>
    <row r="37" spans="1:15" x14ac:dyDescent="0.25">
      <c r="A37" s="345">
        <v>44593</v>
      </c>
      <c r="B37" s="932">
        <v>9.7112493900516892</v>
      </c>
      <c r="C37" s="932">
        <v>22.788980779759676</v>
      </c>
    </row>
    <row r="38" spans="1:15" x14ac:dyDescent="0.25">
      <c r="A38" s="345">
        <v>44621</v>
      </c>
      <c r="B38" s="932">
        <v>9.3138657879596227</v>
      </c>
      <c r="C38" s="932">
        <v>21.760361732599524</v>
      </c>
      <c r="D38" s="23"/>
    </row>
    <row r="39" spans="1:15" x14ac:dyDescent="0.25">
      <c r="A39" s="345">
        <v>44652</v>
      </c>
      <c r="B39" s="932">
        <v>8.5871387836745114</v>
      </c>
      <c r="C39" s="932">
        <v>20.4555461757624</v>
      </c>
      <c r="D39" s="7"/>
    </row>
    <row r="40" spans="1:15" x14ac:dyDescent="0.25">
      <c r="A40" s="345">
        <v>44682</v>
      </c>
      <c r="B40" s="932">
        <v>8.3901179999999993</v>
      </c>
      <c r="C40" s="932">
        <v>20.119159</v>
      </c>
    </row>
    <row r="41" spans="1:15" x14ac:dyDescent="0.25">
      <c r="A41" s="326">
        <v>44713</v>
      </c>
      <c r="B41" s="931">
        <v>7.3948749999999999</v>
      </c>
      <c r="C41" s="931">
        <v>16.755023999999999</v>
      </c>
      <c r="D41" s="23"/>
    </row>
    <row r="42" spans="1:15" x14ac:dyDescent="0.25">
      <c r="A42" s="345">
        <v>44743</v>
      </c>
      <c r="B42" s="932">
        <v>6.9435359999999999</v>
      </c>
      <c r="C42" s="932">
        <v>14.942197</v>
      </c>
    </row>
    <row r="43" spans="1:15" x14ac:dyDescent="0.25">
      <c r="A43" s="345">
        <v>44774</v>
      </c>
      <c r="B43" s="932">
        <v>6.7115090000000004</v>
      </c>
      <c r="C43" s="932">
        <v>14.447429</v>
      </c>
    </row>
    <row r="44" spans="1:15" x14ac:dyDescent="0.25">
      <c r="A44" s="345">
        <v>44805</v>
      </c>
      <c r="B44" s="932">
        <v>7.9148800000000001</v>
      </c>
      <c r="C44" s="932">
        <v>18.638027000000001</v>
      </c>
    </row>
    <row r="45" spans="1:15" x14ac:dyDescent="0.25">
      <c r="A45" s="345">
        <v>44835</v>
      </c>
      <c r="B45" s="932">
        <v>8.3835549999999994</v>
      </c>
      <c r="C45" s="932">
        <v>20.389503000000001</v>
      </c>
    </row>
    <row r="46" spans="1:15" ht="18.75" x14ac:dyDescent="0.25">
      <c r="A46" s="345">
        <v>44866</v>
      </c>
      <c r="B46" s="932">
        <v>8.8938389999999998</v>
      </c>
      <c r="C46" s="932">
        <v>20.663765999999999</v>
      </c>
      <c r="E46" s="164" t="s">
        <v>850</v>
      </c>
      <c r="F46" s="24"/>
      <c r="G46" s="24"/>
      <c r="H46" s="24"/>
      <c r="I46" s="129" t="s">
        <v>185</v>
      </c>
      <c r="J46" s="129" t="s">
        <v>188</v>
      </c>
      <c r="K46" s="129" t="s">
        <v>218</v>
      </c>
      <c r="L46" s="129" t="s">
        <v>386</v>
      </c>
      <c r="M46" s="129" t="s">
        <v>848</v>
      </c>
      <c r="N46" s="129"/>
      <c r="O46" s="78" t="s">
        <v>849</v>
      </c>
    </row>
    <row r="47" spans="1:15" x14ac:dyDescent="0.25">
      <c r="A47" s="345">
        <v>44896</v>
      </c>
      <c r="B47" s="932">
        <v>8.8915380000000006</v>
      </c>
      <c r="C47" s="932">
        <v>19.876830999999999</v>
      </c>
      <c r="E47" s="24"/>
      <c r="F47" s="24"/>
      <c r="G47" s="24"/>
      <c r="H47" s="24"/>
      <c r="I47" s="24"/>
      <c r="J47" s="24"/>
      <c r="K47" s="24"/>
      <c r="L47" s="24"/>
      <c r="M47" s="24"/>
      <c r="N47" s="24"/>
      <c r="O47" s="117"/>
    </row>
    <row r="48" spans="1:15" x14ac:dyDescent="0.25">
      <c r="A48" s="345">
        <v>44927</v>
      </c>
      <c r="B48" s="932">
        <v>9.2090230000000002</v>
      </c>
      <c r="C48" s="932">
        <v>20.820808</v>
      </c>
      <c r="E48" s="363" t="s">
        <v>355</v>
      </c>
      <c r="F48" s="64"/>
      <c r="G48" s="64"/>
      <c r="H48" s="64"/>
      <c r="I48" s="373">
        <v>22.53749053943778</v>
      </c>
      <c r="J48" s="373">
        <v>24.970263221455415</v>
      </c>
      <c r="K48" s="373">
        <v>23.467053158373943</v>
      </c>
      <c r="L48" s="373">
        <v>20.670970065072865</v>
      </c>
      <c r="M48" s="373">
        <v>20.01206516666667</v>
      </c>
    </row>
    <row r="49" spans="1:15" x14ac:dyDescent="0.25">
      <c r="A49" s="345">
        <v>44958</v>
      </c>
      <c r="B49" s="932">
        <v>9.2483450000000005</v>
      </c>
      <c r="C49" s="932">
        <v>21.688977999999999</v>
      </c>
      <c r="E49" s="659" t="s">
        <v>317</v>
      </c>
      <c r="F49" s="659"/>
      <c r="G49" s="659"/>
      <c r="H49" s="659"/>
      <c r="I49" s="659"/>
      <c r="J49" s="669">
        <f>(J48-I48)/I48*100</f>
        <v>10.79433700819791</v>
      </c>
      <c r="K49" s="669">
        <f t="shared" ref="K49:M49" si="0">(K48-J48)/J48*100</f>
        <v>-6.0200008696338267</v>
      </c>
      <c r="L49" s="669">
        <f t="shared" si="0"/>
        <v>-11.914930581317275</v>
      </c>
      <c r="M49" s="669">
        <f t="shared" si="0"/>
        <v>-3.1875857607646956</v>
      </c>
      <c r="O49" s="524">
        <f>(M48-I48)/I48*100</f>
        <v>-11.205441743178696</v>
      </c>
    </row>
    <row r="50" spans="1:15" x14ac:dyDescent="0.25">
      <c r="A50" s="345">
        <v>44986</v>
      </c>
      <c r="B50" s="932">
        <v>8.7144180000000002</v>
      </c>
      <c r="C50" s="932">
        <v>20.542947999999999</v>
      </c>
    </row>
    <row r="51" spans="1:15" x14ac:dyDescent="0.25">
      <c r="A51" s="345">
        <v>45017</v>
      </c>
      <c r="B51" s="932">
        <v>8.3513819999999992</v>
      </c>
      <c r="C51" s="932">
        <v>19.937393</v>
      </c>
      <c r="E51" s="363" t="s">
        <v>446</v>
      </c>
      <c r="F51" s="64"/>
      <c r="G51" s="64"/>
      <c r="H51" s="64"/>
      <c r="I51" s="373">
        <v>9.5678137189958452</v>
      </c>
      <c r="J51" s="373">
        <v>10.957148212201936</v>
      </c>
      <c r="K51" s="373">
        <v>9.8693957032445354</v>
      </c>
      <c r="L51" s="373">
        <v>8.8675582844782728</v>
      </c>
      <c r="M51" s="373">
        <v>8.5645931666666684</v>
      </c>
    </row>
    <row r="52" spans="1:15" x14ac:dyDescent="0.25">
      <c r="A52" s="345">
        <v>45047</v>
      </c>
      <c r="B52" s="932">
        <v>8.3843619999999994</v>
      </c>
      <c r="C52" s="932">
        <v>19.741022000000001</v>
      </c>
      <c r="E52" s="659" t="s">
        <v>317</v>
      </c>
      <c r="F52" s="659"/>
      <c r="G52" s="659"/>
      <c r="H52" s="659"/>
      <c r="I52" s="659"/>
      <c r="J52" s="669">
        <f>(J51-I51)/I51*100</f>
        <v>14.520919135870294</v>
      </c>
      <c r="K52" s="669">
        <f t="shared" ref="K52" si="1">(K51-J51)/J51*100</f>
        <v>-9.9273322573666931</v>
      </c>
      <c r="L52" s="669">
        <f t="shared" ref="L52" si="2">(L51-K51)/K51*100</f>
        <v>-10.150949955699025</v>
      </c>
      <c r="M52" s="669">
        <f t="shared" ref="M52" si="3">(M51-L51)/L51*100</f>
        <v>-3.4165562615124045</v>
      </c>
      <c r="O52" s="524">
        <f>(M51-I51)/I51*100</f>
        <v>-10.485368776958861</v>
      </c>
    </row>
    <row r="53" spans="1:15" x14ac:dyDescent="0.25">
      <c r="A53" s="326">
        <v>45078</v>
      </c>
      <c r="B53" s="931">
        <v>7.480029</v>
      </c>
      <c r="C53" s="931">
        <v>17.341242000000001</v>
      </c>
      <c r="E53" s="420" t="s">
        <v>311</v>
      </c>
    </row>
    <row r="54" spans="1:15" x14ac:dyDescent="0.25">
      <c r="M54" s="23"/>
    </row>
    <row r="56" spans="1:15" x14ac:dyDescent="0.25">
      <c r="J56" s="23"/>
      <c r="K56" s="23"/>
    </row>
  </sheetData>
  <phoneticPr fontId="8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W29"/>
  <sheetViews>
    <sheetView showGridLines="0" zoomScale="80" zoomScaleNormal="80" workbookViewId="0">
      <selection activeCell="B9" sqref="B9"/>
    </sheetView>
  </sheetViews>
  <sheetFormatPr defaultColWidth="9.140625" defaultRowHeight="15.75" x14ac:dyDescent="0.25"/>
  <cols>
    <col min="1" max="1" width="34.7109375" style="117" customWidth="1"/>
    <col min="2" max="10" width="10.7109375" style="117" customWidth="1"/>
    <col min="11" max="13" width="2.28515625" style="117" customWidth="1"/>
    <col min="14" max="14" width="34.7109375" style="117" customWidth="1"/>
    <col min="15" max="23" width="10.7109375" style="117" customWidth="1"/>
    <col min="24" max="16384" width="9.140625" style="117"/>
  </cols>
  <sheetData>
    <row r="1" spans="1:23" ht="21" x14ac:dyDescent="0.25">
      <c r="A1" s="552" t="str">
        <f>'Indice-Index'!C7</f>
        <v xml:space="preserve">2.2   Ascolti dei principali gruppi televisivi - Leading TV broadcaster by audience </v>
      </c>
      <c r="B1" s="494"/>
      <c r="C1" s="494"/>
      <c r="D1" s="494"/>
      <c r="E1" s="494"/>
      <c r="F1" s="494"/>
      <c r="G1" s="494"/>
      <c r="H1" s="494"/>
      <c r="I1" s="495"/>
      <c r="J1" s="495"/>
      <c r="K1" s="495"/>
      <c r="L1" s="495"/>
      <c r="M1" s="495"/>
      <c r="N1" s="495"/>
      <c r="O1" s="495"/>
      <c r="P1" s="495"/>
      <c r="Q1" s="495"/>
      <c r="R1" s="495"/>
      <c r="S1" s="495"/>
      <c r="T1" s="495"/>
      <c r="U1" s="495"/>
      <c r="V1" s="495"/>
      <c r="W1" s="495"/>
    </row>
    <row r="2" spans="1:23" x14ac:dyDescent="0.25">
      <c r="A2" s="24"/>
      <c r="B2" s="24"/>
      <c r="C2" s="24"/>
      <c r="D2" s="24"/>
      <c r="E2" s="24"/>
      <c r="F2" s="24"/>
      <c r="G2" s="24"/>
      <c r="H2" s="24"/>
      <c r="I2" s="24"/>
      <c r="J2" s="24"/>
    </row>
    <row r="3" spans="1:23" ht="19.5" x14ac:dyDescent="0.25">
      <c r="A3" s="769" t="s">
        <v>722</v>
      </c>
      <c r="B3" s="770"/>
      <c r="C3" s="770"/>
      <c r="D3" s="771"/>
      <c r="E3" s="772"/>
      <c r="F3" s="24"/>
      <c r="G3" s="24"/>
      <c r="H3" s="24"/>
      <c r="I3" s="24"/>
      <c r="J3" s="24"/>
      <c r="K3" s="480"/>
      <c r="M3" s="480"/>
    </row>
    <row r="4" spans="1:23" x14ac:dyDescent="0.25">
      <c r="A4" s="51"/>
      <c r="B4" s="772"/>
      <c r="C4" s="772"/>
      <c r="D4" s="771"/>
      <c r="E4" s="772"/>
      <c r="F4" s="24"/>
      <c r="G4" s="24"/>
      <c r="H4" s="24"/>
      <c r="I4" s="24"/>
      <c r="J4" s="24"/>
      <c r="K4" s="480"/>
      <c r="M4" s="480"/>
    </row>
    <row r="5" spans="1:23" ht="18.75" x14ac:dyDescent="0.25">
      <c r="A5" s="773" t="s">
        <v>355</v>
      </c>
      <c r="K5" s="480"/>
      <c r="L5" s="678"/>
      <c r="M5" s="480"/>
      <c r="N5" s="773" t="s">
        <v>393</v>
      </c>
    </row>
    <row r="6" spans="1:23" ht="21" customHeight="1" x14ac:dyDescent="0.25">
      <c r="E6" s="774"/>
      <c r="F6" s="774"/>
      <c r="G6" s="1001" t="s">
        <v>801</v>
      </c>
      <c r="H6" s="1002"/>
      <c r="I6" s="1001" t="s">
        <v>425</v>
      </c>
      <c r="J6" s="1002"/>
      <c r="K6" s="480"/>
      <c r="L6" s="678"/>
      <c r="M6" s="480"/>
      <c r="O6" s="775"/>
      <c r="P6" s="775"/>
      <c r="Q6" s="775"/>
      <c r="R6" s="775"/>
      <c r="S6" s="775"/>
      <c r="T6" s="1001" t="s">
        <v>801</v>
      </c>
      <c r="U6" s="1002"/>
      <c r="V6" s="1001" t="s">
        <v>425</v>
      </c>
      <c r="W6" s="1002"/>
    </row>
    <row r="7" spans="1:23" x14ac:dyDescent="0.25">
      <c r="A7" s="433" t="s">
        <v>352</v>
      </c>
      <c r="B7" s="491" t="str">
        <f>+'2.1'!I46</f>
        <v>2T19</v>
      </c>
      <c r="C7" s="491" t="str">
        <f>+'2.1'!J46</f>
        <v>2T20</v>
      </c>
      <c r="D7" s="491" t="str">
        <f>+'2.1'!K46</f>
        <v>2T21</v>
      </c>
      <c r="E7" s="491" t="str">
        <f>+'2.1'!L46</f>
        <v>2T22</v>
      </c>
      <c r="F7" s="491" t="str">
        <f>+'2.1'!M46</f>
        <v>2T23</v>
      </c>
      <c r="G7" s="487" t="str">
        <f>+I7</f>
        <v xml:space="preserve"> '19-'23</v>
      </c>
      <c r="H7" s="488" t="str">
        <f>+J7</f>
        <v xml:space="preserve"> '22-'23</v>
      </c>
      <c r="I7" s="487" t="s">
        <v>724</v>
      </c>
      <c r="J7" s="487" t="s">
        <v>725</v>
      </c>
      <c r="K7" s="480"/>
      <c r="L7" s="678"/>
      <c r="M7" s="480"/>
      <c r="N7" s="433" t="s">
        <v>352</v>
      </c>
      <c r="O7" s="491" t="str">
        <f>+B7</f>
        <v>2T19</v>
      </c>
      <c r="P7" s="491" t="str">
        <f>+C7</f>
        <v>2T20</v>
      </c>
      <c r="Q7" s="491" t="str">
        <f>+D7</f>
        <v>2T21</v>
      </c>
      <c r="R7" s="491" t="str">
        <f>+E7</f>
        <v>2T22</v>
      </c>
      <c r="S7" s="491" t="str">
        <f>+F7</f>
        <v>2T23</v>
      </c>
      <c r="T7" s="487" t="str">
        <f>+V7</f>
        <v xml:space="preserve"> '19-'23</v>
      </c>
      <c r="U7" s="488" t="str">
        <f>+W7</f>
        <v xml:space="preserve"> '22-'23</v>
      </c>
      <c r="V7" s="487" t="str">
        <f>+I7</f>
        <v xml:space="preserve"> '19-'23</v>
      </c>
      <c r="W7" s="488" t="str">
        <f>+J7</f>
        <v xml:space="preserve"> '22-'23</v>
      </c>
    </row>
    <row r="8" spans="1:23" x14ac:dyDescent="0.25">
      <c r="A8" s="433"/>
      <c r="B8" s="473"/>
      <c r="C8" s="473"/>
      <c r="D8" s="473"/>
      <c r="E8" s="473"/>
      <c r="F8" s="473"/>
      <c r="G8" s="556"/>
      <c r="H8" s="556"/>
      <c r="I8" s="485"/>
      <c r="J8" s="474"/>
      <c r="K8" s="480"/>
      <c r="L8" s="678"/>
      <c r="M8" s="480"/>
      <c r="N8" s="433"/>
      <c r="O8" s="473"/>
      <c r="P8" s="473"/>
      <c r="Q8" s="473"/>
      <c r="R8" s="473"/>
      <c r="S8" s="473"/>
      <c r="T8" s="556"/>
      <c r="U8" s="556"/>
      <c r="V8" s="486"/>
      <c r="W8" s="476"/>
    </row>
    <row r="9" spans="1:23" ht="18" customHeight="1" x14ac:dyDescent="0.25">
      <c r="A9" s="228" t="s">
        <v>0</v>
      </c>
      <c r="B9" s="465">
        <v>9.1044658333333341</v>
      </c>
      <c r="C9" s="465">
        <v>9.9541383333333329</v>
      </c>
      <c r="D9" s="465">
        <v>9.7131434999999993</v>
      </c>
      <c r="E9" s="465">
        <v>8.3342349999999996</v>
      </c>
      <c r="F9" s="465">
        <v>7.8096046666666661</v>
      </c>
      <c r="G9" s="790">
        <f>+F9-B9</f>
        <v>-1.2948611666666681</v>
      </c>
      <c r="H9" s="785">
        <f>+F9-E9</f>
        <v>-0.52463033333333353</v>
      </c>
      <c r="I9" s="673">
        <f>(F9-B9)/B9*100</f>
        <v>-14.222264000661228</v>
      </c>
      <c r="J9" s="439">
        <f>(F9-E9)/E9*100</f>
        <v>-6.2948828936709074</v>
      </c>
      <c r="K9" s="787"/>
      <c r="L9" s="428"/>
      <c r="M9" s="787"/>
      <c r="N9" s="228" t="s">
        <v>0</v>
      </c>
      <c r="O9" s="465">
        <v>3.7689461666666673</v>
      </c>
      <c r="P9" s="465">
        <v>4.2803130000000005</v>
      </c>
      <c r="Q9" s="465">
        <v>3.9496903333333333</v>
      </c>
      <c r="R9" s="465">
        <v>3.4269503333333335</v>
      </c>
      <c r="S9" s="465">
        <v>3.2714293333333337</v>
      </c>
      <c r="T9" s="790">
        <f>+S9-O9</f>
        <v>-0.49751683333333352</v>
      </c>
      <c r="U9" s="785">
        <f>+S9-R9</f>
        <v>-0.1555209999999998</v>
      </c>
      <c r="V9" s="776">
        <f>(S9-O9)/O9*100</f>
        <v>-13.200422912204859</v>
      </c>
      <c r="W9" s="676">
        <f>(S9-R9)/R9*100</f>
        <v>-4.5381749040035633</v>
      </c>
    </row>
    <row r="10" spans="1:23" ht="18" customHeight="1" x14ac:dyDescent="0.25">
      <c r="A10" s="228" t="s">
        <v>1</v>
      </c>
      <c r="B10" s="465">
        <v>7.7297556666666667</v>
      </c>
      <c r="C10" s="465">
        <v>9.0852581666666676</v>
      </c>
      <c r="D10" s="465">
        <v>8.2306143333333335</v>
      </c>
      <c r="E10" s="465">
        <v>7.810994833333333</v>
      </c>
      <c r="F10" s="465">
        <v>7.530545</v>
      </c>
      <c r="G10" s="790">
        <f t="shared" ref="G10:G15" si="0">+F10-B10</f>
        <v>-0.19921066666666665</v>
      </c>
      <c r="H10" s="785">
        <f t="shared" ref="H10:H15" si="1">+F10-E10</f>
        <v>-0.28044983333333295</v>
      </c>
      <c r="I10" s="673">
        <f t="shared" ref="I10:I15" si="2">(F10-B10)/B10*100</f>
        <v>-2.5771922846892914</v>
      </c>
      <c r="J10" s="439">
        <f t="shared" ref="J10:J15" si="3">(F10-E10)/E10*100</f>
        <v>-3.5904496074753043</v>
      </c>
      <c r="K10" s="788"/>
      <c r="L10" s="675"/>
      <c r="M10" s="788"/>
      <c r="N10" s="228" t="s">
        <v>1</v>
      </c>
      <c r="O10" s="465">
        <v>3.2622091666666666</v>
      </c>
      <c r="P10" s="465">
        <v>3.8173123333333336</v>
      </c>
      <c r="Q10" s="465">
        <v>3.4685193333333331</v>
      </c>
      <c r="R10" s="465">
        <v>3.3171421666666667</v>
      </c>
      <c r="S10" s="465">
        <v>3.2143821666666668</v>
      </c>
      <c r="T10" s="790">
        <f t="shared" ref="T10:T15" si="4">+S10-O10</f>
        <v>-4.7826999999999842E-2</v>
      </c>
      <c r="U10" s="785">
        <f t="shared" ref="U10:U15" si="5">+S10-R10</f>
        <v>-0.10275999999999996</v>
      </c>
      <c r="V10" s="776">
        <f t="shared" ref="V10" si="6">(S10-O10)/O10*100</f>
        <v>-1.4660923796271956</v>
      </c>
      <c r="W10" s="676">
        <f t="shared" ref="W10" si="7">(S10-R10)/R10*100</f>
        <v>-3.0978473287221675</v>
      </c>
    </row>
    <row r="11" spans="1:23" ht="18" customHeight="1" x14ac:dyDescent="0.25">
      <c r="A11" s="228" t="s">
        <v>379</v>
      </c>
      <c r="B11" s="465">
        <v>1.9246749999999999</v>
      </c>
      <c r="C11" s="465">
        <v>1.7256276666666668</v>
      </c>
      <c r="D11" s="465">
        <v>1.7139854999999999</v>
      </c>
      <c r="E11" s="465">
        <v>1.3972028333333333</v>
      </c>
      <c r="F11" s="465">
        <v>1.4988705</v>
      </c>
      <c r="G11" s="790">
        <f t="shared" si="0"/>
        <v>-0.42580449999999992</v>
      </c>
      <c r="H11" s="785">
        <f t="shared" si="1"/>
        <v>0.10166766666666671</v>
      </c>
      <c r="I11" s="673">
        <f t="shared" si="2"/>
        <v>-22.123449413537347</v>
      </c>
      <c r="J11" s="439">
        <f>(F11-E11)/E11*100</f>
        <v>7.27651449318323</v>
      </c>
      <c r="K11" s="788"/>
      <c r="L11" s="675"/>
      <c r="M11" s="788"/>
      <c r="N11" s="228" t="s">
        <v>798</v>
      </c>
      <c r="O11" s="465">
        <v>0.70783866666666662</v>
      </c>
      <c r="P11" s="465">
        <v>0.90247366666666673</v>
      </c>
      <c r="Q11" s="465">
        <v>0.79575816666666654</v>
      </c>
      <c r="R11" s="465">
        <v>0.68970116666666659</v>
      </c>
      <c r="S11" s="465">
        <v>0.68233583333333347</v>
      </c>
      <c r="T11" s="790">
        <f t="shared" si="4"/>
        <v>-2.5502833333333141E-2</v>
      </c>
      <c r="U11" s="785">
        <f t="shared" si="5"/>
        <v>-7.3653333333331128E-3</v>
      </c>
      <c r="V11" s="776">
        <f>(S11-O11)/O11*100</f>
        <v>-3.602916107060151</v>
      </c>
      <c r="W11" s="676">
        <f>(S11-R11)/R11*100</f>
        <v>-1.0679021131615378</v>
      </c>
    </row>
    <row r="12" spans="1:23" ht="18" customHeight="1" x14ac:dyDescent="0.25">
      <c r="A12" s="228" t="s">
        <v>798</v>
      </c>
      <c r="B12" s="465">
        <v>1.4104383333333335</v>
      </c>
      <c r="C12" s="465">
        <v>1.5906528333333334</v>
      </c>
      <c r="D12" s="465">
        <v>1.5453533333333331</v>
      </c>
      <c r="E12" s="465">
        <v>1.3259825000000001</v>
      </c>
      <c r="F12" s="465">
        <v>1.3972685</v>
      </c>
      <c r="G12" s="790">
        <f t="shared" si="0"/>
        <v>-1.3169833333333436E-2</v>
      </c>
      <c r="H12" s="785">
        <f t="shared" si="1"/>
        <v>7.1285999999999961E-2</v>
      </c>
      <c r="I12" s="673">
        <f t="shared" si="2"/>
        <v>-0.93374045657201843</v>
      </c>
      <c r="J12" s="439">
        <f t="shared" si="3"/>
        <v>5.3760890509490098</v>
      </c>
      <c r="K12" s="789"/>
      <c r="L12" s="677"/>
      <c r="M12" s="789"/>
      <c r="N12" s="228" t="s">
        <v>379</v>
      </c>
      <c r="O12" s="465">
        <v>0.73108466666666672</v>
      </c>
      <c r="P12" s="465">
        <v>0.75656466666666677</v>
      </c>
      <c r="Q12" s="465">
        <v>0.66879966666666668</v>
      </c>
      <c r="R12" s="465">
        <v>0.62088983333333336</v>
      </c>
      <c r="S12" s="465">
        <v>0.62272499999999997</v>
      </c>
      <c r="T12" s="790">
        <f t="shared" si="4"/>
        <v>-0.10835966666666674</v>
      </c>
      <c r="U12" s="785">
        <f t="shared" si="5"/>
        <v>1.83516666666661E-3</v>
      </c>
      <c r="V12" s="776">
        <f>(S12-O12)/O12*100</f>
        <v>-14.821767109509443</v>
      </c>
      <c r="W12" s="676">
        <f>(S12-R12)/R12*100</f>
        <v>0.29557041654463284</v>
      </c>
    </row>
    <row r="13" spans="1:23" ht="18" customHeight="1" x14ac:dyDescent="0.25">
      <c r="A13" s="228" t="s">
        <v>380</v>
      </c>
      <c r="B13" s="465">
        <v>1.3026945000000001</v>
      </c>
      <c r="C13" s="465">
        <v>1.4791970000000001</v>
      </c>
      <c r="D13" s="465">
        <v>1.3277663333333332</v>
      </c>
      <c r="E13" s="465">
        <v>1.1258346666666668</v>
      </c>
      <c r="F13" s="465">
        <v>1.0053261666666666</v>
      </c>
      <c r="G13" s="790">
        <f t="shared" si="0"/>
        <v>-0.29736833333333346</v>
      </c>
      <c r="H13" s="785">
        <f>+F13-E13</f>
        <v>-0.12050850000000013</v>
      </c>
      <c r="I13" s="673">
        <f>(F13-B13)/B13*100</f>
        <v>-22.827173472624121</v>
      </c>
      <c r="J13" s="439">
        <f t="shared" si="3"/>
        <v>-10.70392514709088</v>
      </c>
      <c r="K13" s="480"/>
      <c r="L13" s="678"/>
      <c r="M13" s="480"/>
      <c r="N13" s="228" t="s">
        <v>380</v>
      </c>
      <c r="O13" s="465">
        <v>0.43545933333333336</v>
      </c>
      <c r="P13" s="465">
        <v>0.49250700000000003</v>
      </c>
      <c r="Q13" s="465">
        <v>0.43202083333333335</v>
      </c>
      <c r="R13" s="465">
        <v>0.39995416666666667</v>
      </c>
      <c r="S13" s="465">
        <v>0.3245736666666667</v>
      </c>
      <c r="T13" s="790">
        <f t="shared" si="4"/>
        <v>-0.11088566666666666</v>
      </c>
      <c r="U13" s="785">
        <f t="shared" si="5"/>
        <v>-7.5380499999999961E-2</v>
      </c>
      <c r="V13" s="776">
        <f>(S13-O13)/O13*100</f>
        <v>-25.464069358179636</v>
      </c>
      <c r="W13" s="676">
        <f>(S13-R13)/R13*100</f>
        <v>-18.847284584691987</v>
      </c>
    </row>
    <row r="14" spans="1:23" ht="18" customHeight="1" x14ac:dyDescent="0.25">
      <c r="A14" s="228" t="s">
        <v>353</v>
      </c>
      <c r="B14" s="465">
        <v>1.0654612061044466</v>
      </c>
      <c r="C14" s="465">
        <v>1.1353892214554122</v>
      </c>
      <c r="D14" s="465">
        <v>0.93619015837394659</v>
      </c>
      <c r="E14" s="465">
        <v>0.67672023173953588</v>
      </c>
      <c r="F14" s="465">
        <v>0.77045033333333313</v>
      </c>
      <c r="G14" s="790">
        <f t="shared" si="0"/>
        <v>-0.29501087277111349</v>
      </c>
      <c r="H14" s="785">
        <f t="shared" si="1"/>
        <v>9.3730101593797244E-2</v>
      </c>
      <c r="I14" s="673">
        <f t="shared" si="2"/>
        <v>-27.688560698491894</v>
      </c>
      <c r="J14" s="439">
        <f t="shared" si="3"/>
        <v>13.850642732057878</v>
      </c>
      <c r="K14" s="480"/>
      <c r="L14" s="678"/>
      <c r="M14" s="480"/>
      <c r="N14" s="228" t="s">
        <v>353</v>
      </c>
      <c r="O14" s="465">
        <v>0.66227571899584636</v>
      </c>
      <c r="P14" s="465">
        <v>0.70797754553526948</v>
      </c>
      <c r="Q14" s="465">
        <v>0.55460736991120108</v>
      </c>
      <c r="R14" s="465">
        <v>0.41292061781160694</v>
      </c>
      <c r="S14" s="465">
        <v>0.44914716666666643</v>
      </c>
      <c r="T14" s="790">
        <f t="shared" si="4"/>
        <v>-0.21312855232917993</v>
      </c>
      <c r="U14" s="785">
        <f t="shared" si="5"/>
        <v>3.6226548855059493E-2</v>
      </c>
      <c r="V14" s="776">
        <f>(S14-O14)/O14*100</f>
        <v>-32.181242074272184</v>
      </c>
      <c r="W14" s="676">
        <f>(S14-R14)/R14*100</f>
        <v>8.7732477605629473</v>
      </c>
    </row>
    <row r="15" spans="1:23" ht="18" customHeight="1" x14ac:dyDescent="0.25">
      <c r="A15" s="228" t="s">
        <v>287</v>
      </c>
      <c r="B15" s="777">
        <f>+B9+B10+B11+B12+B13+B14</f>
        <v>22.537490539437787</v>
      </c>
      <c r="C15" s="777">
        <f t="shared" ref="C15:F15" si="8">+C9+C10+C11+C12+C13+C14</f>
        <v>24.970263221455415</v>
      </c>
      <c r="D15" s="777">
        <f t="shared" si="8"/>
        <v>23.467053158373947</v>
      </c>
      <c r="E15" s="777">
        <f t="shared" si="8"/>
        <v>20.670970065072868</v>
      </c>
      <c r="F15" s="777">
        <f t="shared" si="8"/>
        <v>20.012065166666662</v>
      </c>
      <c r="G15" s="790">
        <f t="shared" si="0"/>
        <v>-2.5254253727711244</v>
      </c>
      <c r="H15" s="785">
        <f t="shared" si="1"/>
        <v>-0.65890489840620603</v>
      </c>
      <c r="I15" s="673">
        <f t="shared" si="2"/>
        <v>-11.205441743178755</v>
      </c>
      <c r="J15" s="439">
        <f t="shared" si="3"/>
        <v>-3.1875857607647466</v>
      </c>
      <c r="K15" s="480"/>
      <c r="L15" s="678"/>
      <c r="M15" s="480"/>
      <c r="N15" s="228" t="s">
        <v>287</v>
      </c>
      <c r="O15" s="777">
        <f>+O9+O10+O12+O11+O13+O14</f>
        <v>9.5678137189958488</v>
      </c>
      <c r="P15" s="777">
        <f>+P9+P10+P12+P11+P13+P14</f>
        <v>10.957148212201936</v>
      </c>
      <c r="Q15" s="777">
        <f>+Q9+Q10+Q12+Q11+Q13+Q14</f>
        <v>9.8693957032445336</v>
      </c>
      <c r="R15" s="777">
        <f>+R9+R10+R12+R11+R13+R14</f>
        <v>8.8675582844782745</v>
      </c>
      <c r="S15" s="777">
        <f>+S9+S10+S12+S11+S13+S14</f>
        <v>8.5645931666666666</v>
      </c>
      <c r="T15" s="790">
        <f t="shared" si="4"/>
        <v>-1.0032205523291822</v>
      </c>
      <c r="U15" s="785">
        <f t="shared" si="5"/>
        <v>-0.30296511781160795</v>
      </c>
      <c r="V15" s="776">
        <f>(S15-O15)/O15*100</f>
        <v>-10.485368776958913</v>
      </c>
      <c r="W15" s="676">
        <f>(S15-R15)/R15*100</f>
        <v>-3.4165562615124441</v>
      </c>
    </row>
    <row r="16" spans="1:23" ht="17.25" customHeight="1" x14ac:dyDescent="0.25">
      <c r="A16" s="227"/>
      <c r="B16" s="778"/>
      <c r="F16" s="778"/>
      <c r="K16" s="480"/>
      <c r="L16" s="678"/>
      <c r="M16" s="480"/>
    </row>
    <row r="17" spans="1:23" ht="17.25" customHeight="1" x14ac:dyDescent="0.25">
      <c r="A17" s="779" t="s">
        <v>723</v>
      </c>
      <c r="K17" s="480"/>
      <c r="L17" s="678"/>
      <c r="M17" s="480"/>
      <c r="N17" s="183"/>
      <c r="V17" s="183"/>
      <c r="W17" s="183"/>
    </row>
    <row r="18" spans="1:23" ht="17.25" customHeight="1" x14ac:dyDescent="0.25">
      <c r="A18" s="780"/>
      <c r="G18" s="1001" t="s">
        <v>426</v>
      </c>
      <c r="H18" s="1002"/>
      <c r="K18" s="480"/>
      <c r="L18" s="678"/>
      <c r="M18" s="480"/>
      <c r="N18" s="183"/>
      <c r="T18" s="1001" t="s">
        <v>426</v>
      </c>
      <c r="U18" s="1002"/>
    </row>
    <row r="19" spans="1:23" x14ac:dyDescent="0.25">
      <c r="A19" s="433" t="s">
        <v>354</v>
      </c>
      <c r="G19" s="487" t="str">
        <f>+I7</f>
        <v xml:space="preserve"> '19-'23</v>
      </c>
      <c r="H19" s="488" t="str">
        <f>+J7</f>
        <v xml:space="preserve"> '22-'23</v>
      </c>
      <c r="K19" s="480"/>
      <c r="L19" s="678"/>
      <c r="M19" s="480"/>
      <c r="N19" s="433" t="s">
        <v>354</v>
      </c>
      <c r="T19" s="487" t="str">
        <f>+V7</f>
        <v xml:space="preserve"> '19-'23</v>
      </c>
      <c r="U19" s="488" t="str">
        <f>+W7</f>
        <v xml:space="preserve"> '22-'23</v>
      </c>
    </row>
    <row r="20" spans="1:23" x14ac:dyDescent="0.25">
      <c r="A20" s="433"/>
      <c r="G20" s="474"/>
      <c r="H20" s="474"/>
      <c r="K20" s="480"/>
      <c r="L20" s="678"/>
      <c r="M20" s="480"/>
      <c r="N20" s="433"/>
      <c r="T20" s="474"/>
      <c r="U20" s="474"/>
    </row>
    <row r="21" spans="1:23" ht="18" customHeight="1" x14ac:dyDescent="0.25">
      <c r="A21" s="228" t="s">
        <v>0</v>
      </c>
      <c r="B21" s="68">
        <v>40.396981276161434</v>
      </c>
      <c r="C21" s="68">
        <v>39.863970375692126</v>
      </c>
      <c r="D21" s="68">
        <v>41.390554810815594</v>
      </c>
      <c r="E21" s="68">
        <v>40.318548059252009</v>
      </c>
      <c r="F21" s="68">
        <v>39.02448148967067</v>
      </c>
      <c r="G21" s="673">
        <f t="shared" ref="G21:G27" si="9">F21-B21</f>
        <v>-1.3724997864907635</v>
      </c>
      <c r="H21" s="439">
        <f t="shared" ref="H21:H27" si="10">F21-E21</f>
        <v>-1.2940665695813394</v>
      </c>
      <c r="K21" s="480"/>
      <c r="L21" s="678"/>
      <c r="M21" s="480"/>
      <c r="N21" s="228" t="s">
        <v>0</v>
      </c>
      <c r="O21" s="68">
        <v>39.391926696731538</v>
      </c>
      <c r="P21" s="68">
        <v>39.064115197724739</v>
      </c>
      <c r="Q21" s="68">
        <v>40.019576193858391</v>
      </c>
      <c r="R21" s="68">
        <v>38.645929616632451</v>
      </c>
      <c r="S21" s="68">
        <v>38.197136392487522</v>
      </c>
      <c r="T21" s="776">
        <f t="shared" ref="T21:T26" si="11">S21-O21</f>
        <v>-1.194790304244016</v>
      </c>
      <c r="U21" s="676">
        <f t="shared" ref="U21:U26" si="12">S21-R21</f>
        <v>-0.44879322414492862</v>
      </c>
    </row>
    <row r="22" spans="1:23" ht="18" customHeight="1" x14ac:dyDescent="0.25">
      <c r="A22" s="228" t="s">
        <v>1</v>
      </c>
      <c r="B22" s="68">
        <v>34.297321847525858</v>
      </c>
      <c r="C22" s="68">
        <v>36.38431075432262</v>
      </c>
      <c r="D22" s="68">
        <v>35.073062978068613</v>
      </c>
      <c r="E22" s="68">
        <v>37.787267887012923</v>
      </c>
      <c r="F22" s="68">
        <v>37.630024374212717</v>
      </c>
      <c r="G22" s="673">
        <f t="shared" si="9"/>
        <v>3.3327025266868588</v>
      </c>
      <c r="H22" s="439">
        <f t="shared" si="10"/>
        <v>-0.15724351280020699</v>
      </c>
      <c r="K22" s="480"/>
      <c r="L22" s="678"/>
      <c r="M22" s="480"/>
      <c r="N22" s="228" t="s">
        <v>1</v>
      </c>
      <c r="O22" s="68">
        <v>34.095659285150042</v>
      </c>
      <c r="P22" s="68">
        <v>34.838557071650769</v>
      </c>
      <c r="Q22" s="68">
        <v>35.144191575914498</v>
      </c>
      <c r="R22" s="68">
        <v>37.407616169526335</v>
      </c>
      <c r="S22" s="68">
        <v>37.531054938803372</v>
      </c>
      <c r="T22" s="776">
        <f t="shared" si="11"/>
        <v>3.4353956536533303</v>
      </c>
      <c r="U22" s="676">
        <f t="shared" si="12"/>
        <v>0.1234387692770369</v>
      </c>
    </row>
    <row r="23" spans="1:23" ht="18" customHeight="1" x14ac:dyDescent="0.25">
      <c r="A23" s="228" t="s">
        <v>379</v>
      </c>
      <c r="B23" s="68">
        <v>8.5398815659270504</v>
      </c>
      <c r="C23" s="68">
        <v>6.9107307814998951</v>
      </c>
      <c r="D23" s="68">
        <v>7.3037951907838252</v>
      </c>
      <c r="E23" s="68">
        <v>6.7592513991113847</v>
      </c>
      <c r="F23" s="68">
        <v>7.4898341951065168</v>
      </c>
      <c r="G23" s="673">
        <f t="shared" si="9"/>
        <v>-1.0500473708205336</v>
      </c>
      <c r="H23" s="439">
        <f t="shared" si="10"/>
        <v>0.73058279599513209</v>
      </c>
      <c r="K23" s="480"/>
      <c r="L23" s="678"/>
      <c r="M23" s="480"/>
      <c r="N23" s="228" t="s">
        <v>798</v>
      </c>
      <c r="O23" s="68">
        <v>7.3981234110079983</v>
      </c>
      <c r="P23" s="68">
        <v>8.2363918894668924</v>
      </c>
      <c r="Q23" s="68">
        <v>8.0628864278393806</v>
      </c>
      <c r="R23" s="68">
        <v>7.7778024630964744</v>
      </c>
      <c r="S23" s="68">
        <v>7.9669380676361774</v>
      </c>
      <c r="T23" s="776">
        <f t="shared" si="11"/>
        <v>0.56881465662817909</v>
      </c>
      <c r="U23" s="676">
        <f t="shared" si="12"/>
        <v>0.18913560453970302</v>
      </c>
    </row>
    <row r="24" spans="1:23" ht="18" customHeight="1" x14ac:dyDescent="0.25">
      <c r="A24" s="228" t="s">
        <v>798</v>
      </c>
      <c r="B24" s="68">
        <v>6.2581871343007034</v>
      </c>
      <c r="C24" s="68">
        <v>6.3701884887083722</v>
      </c>
      <c r="D24" s="68">
        <v>6.5852040428940342</v>
      </c>
      <c r="E24" s="68">
        <v>6.41470862676384</v>
      </c>
      <c r="F24" s="68">
        <v>6.9821304716085804</v>
      </c>
      <c r="G24" s="673">
        <f t="shared" si="9"/>
        <v>0.72394333730787697</v>
      </c>
      <c r="H24" s="439">
        <f t="shared" si="10"/>
        <v>0.56742184484474034</v>
      </c>
      <c r="K24" s="480"/>
      <c r="L24" s="678"/>
      <c r="M24" s="480"/>
      <c r="N24" s="228" t="s">
        <v>379</v>
      </c>
      <c r="O24" s="68">
        <v>7.6410838268640022</v>
      </c>
      <c r="P24" s="68">
        <v>6.9047589027239091</v>
      </c>
      <c r="Q24" s="68">
        <v>6.7765006772076291</v>
      </c>
      <c r="R24" s="68">
        <v>7.0018128261996955</v>
      </c>
      <c r="S24" s="68">
        <v>7.2709232987696479</v>
      </c>
      <c r="T24" s="776">
        <f t="shared" si="11"/>
        <v>-0.37016052809435429</v>
      </c>
      <c r="U24" s="676">
        <f t="shared" si="12"/>
        <v>0.26911047256995246</v>
      </c>
    </row>
    <row r="25" spans="1:23" ht="18" customHeight="1" x14ac:dyDescent="0.25">
      <c r="A25" s="228" t="s">
        <v>380</v>
      </c>
      <c r="B25" s="68">
        <v>5.7801222266536207</v>
      </c>
      <c r="C25" s="68">
        <v>5.9238342298651343</v>
      </c>
      <c r="D25" s="68">
        <v>5.6580019841968756</v>
      </c>
      <c r="E25" s="68">
        <v>5.4464529875593835</v>
      </c>
      <c r="F25" s="68">
        <v>5.0236003045862549</v>
      </c>
      <c r="G25" s="673">
        <f t="shared" si="9"/>
        <v>-0.75652192206736579</v>
      </c>
      <c r="H25" s="439">
        <f t="shared" si="10"/>
        <v>-0.4228526829731285</v>
      </c>
      <c r="K25" s="480"/>
      <c r="L25" s="678"/>
      <c r="M25" s="480"/>
      <c r="N25" s="228" t="s">
        <v>380</v>
      </c>
      <c r="O25" s="68">
        <v>4.55129401682201</v>
      </c>
      <c r="P25" s="68">
        <v>4.4948465646521214</v>
      </c>
      <c r="Q25" s="68">
        <v>4.3773787810666844</v>
      </c>
      <c r="R25" s="68">
        <v>4.5103077288676445</v>
      </c>
      <c r="S25" s="68">
        <v>3.7897149385904862</v>
      </c>
      <c r="T25" s="776">
        <f t="shared" si="11"/>
        <v>-0.76157907823152371</v>
      </c>
      <c r="U25" s="676">
        <f t="shared" si="12"/>
        <v>-0.72059279027715828</v>
      </c>
    </row>
    <row r="26" spans="1:23" ht="18" customHeight="1" x14ac:dyDescent="0.25">
      <c r="A26" s="228" t="s">
        <v>353</v>
      </c>
      <c r="B26" s="68">
        <v>4.7275059494313414</v>
      </c>
      <c r="C26" s="68">
        <v>4.546965369911848</v>
      </c>
      <c r="D26" s="68">
        <v>3.9893809932410629</v>
      </c>
      <c r="E26" s="68">
        <v>3.2737710403004758</v>
      </c>
      <c r="F26" s="68">
        <v>3.8499291648152476</v>
      </c>
      <c r="G26" s="673">
        <f t="shared" si="9"/>
        <v>-0.87757678461609379</v>
      </c>
      <c r="H26" s="439">
        <f t="shared" si="10"/>
        <v>0.57615812451477177</v>
      </c>
      <c r="K26" s="480"/>
      <c r="L26" s="678"/>
      <c r="M26" s="480"/>
      <c r="N26" s="228" t="s">
        <v>353</v>
      </c>
      <c r="O26" s="68">
        <v>6.9219127634244231</v>
      </c>
      <c r="P26" s="68">
        <v>6.4613303737815837</v>
      </c>
      <c r="Q26" s="68">
        <v>5.6194663441134036</v>
      </c>
      <c r="R26" s="68">
        <v>4.6565311956774051</v>
      </c>
      <c r="S26" s="68">
        <v>5.2442323637127775</v>
      </c>
      <c r="T26" s="776">
        <f t="shared" si="11"/>
        <v>-1.6776803997116456</v>
      </c>
      <c r="U26" s="676">
        <f t="shared" si="12"/>
        <v>0.58770116803537231</v>
      </c>
    </row>
    <row r="27" spans="1:23" ht="18" customHeight="1" x14ac:dyDescent="0.25">
      <c r="A27" s="228" t="s">
        <v>287</v>
      </c>
      <c r="B27" s="83">
        <f>+B21+B22+B23+B24+B25+B26</f>
        <v>100</v>
      </c>
      <c r="C27" s="83">
        <f t="shared" ref="C27" si="13">+C21+C22+C23+C24+C25+C26</f>
        <v>99.999999999999986</v>
      </c>
      <c r="D27" s="83">
        <f t="shared" ref="D27" si="14">+D21+D22+D23+D24+D25+D26</f>
        <v>100</v>
      </c>
      <c r="E27" s="83">
        <f t="shared" ref="E27" si="15">+E21+E22+E23+E24+E25+E26</f>
        <v>100</v>
      </c>
      <c r="F27" s="83">
        <f t="shared" ref="F27" si="16">+F21+F22+F23+F24+F25+F26</f>
        <v>99.999999999999986</v>
      </c>
      <c r="G27" s="781">
        <f t="shared" si="9"/>
        <v>0</v>
      </c>
      <c r="H27" s="782">
        <f t="shared" si="10"/>
        <v>0</v>
      </c>
      <c r="K27" s="480"/>
      <c r="L27" s="678"/>
      <c r="M27" s="480"/>
      <c r="N27" s="228" t="s">
        <v>287</v>
      </c>
      <c r="O27" s="83">
        <f>+O21+O22+O24+O23+O25+O26</f>
        <v>100.00000000000003</v>
      </c>
      <c r="P27" s="83">
        <f>+P21+P22+P24+P23+P25+P26</f>
        <v>100</v>
      </c>
      <c r="Q27" s="83">
        <f>+Q21+Q22+Q24+Q23+Q25+Q26</f>
        <v>99.999999999999986</v>
      </c>
      <c r="R27" s="83">
        <f>+R21+R22+R24+R23+R25+R26</f>
        <v>100.00000000000001</v>
      </c>
      <c r="S27" s="83">
        <f>+S21+S22+S24+S23+S25+S26</f>
        <v>100</v>
      </c>
      <c r="T27" s="783"/>
      <c r="U27" s="784"/>
    </row>
    <row r="28" spans="1:23" ht="13.5" customHeight="1" x14ac:dyDescent="0.25">
      <c r="K28" s="480"/>
      <c r="L28" s="678"/>
      <c r="M28" s="480"/>
    </row>
    <row r="29" spans="1:23" x14ac:dyDescent="0.25">
      <c r="A29" s="562" t="s">
        <v>311</v>
      </c>
      <c r="K29" s="480"/>
      <c r="M29" s="480"/>
    </row>
  </sheetData>
  <mergeCells count="6">
    <mergeCell ref="G6:H6"/>
    <mergeCell ref="G18:H18"/>
    <mergeCell ref="T18:U18"/>
    <mergeCell ref="I6:J6"/>
    <mergeCell ref="V6:W6"/>
    <mergeCell ref="T6:U6"/>
  </mergeCells>
  <phoneticPr fontId="8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B3E8-6988-468A-A892-C3065E0D3C31}">
  <sheetPr>
    <tabColor rgb="FF0000FF"/>
  </sheetPr>
  <dimension ref="A1:J15"/>
  <sheetViews>
    <sheetView showGridLines="0" zoomScale="80" zoomScaleNormal="80" workbookViewId="0">
      <selection activeCell="B7" sqref="B7"/>
    </sheetView>
  </sheetViews>
  <sheetFormatPr defaultColWidth="9.140625" defaultRowHeight="15.75" x14ac:dyDescent="0.25"/>
  <cols>
    <col min="1" max="1" width="47.7109375" style="24" customWidth="1"/>
    <col min="2" max="5" width="11.140625" style="24" customWidth="1"/>
    <col min="6" max="16384" width="9.140625" style="24"/>
  </cols>
  <sheetData>
    <row r="1" spans="1:10" ht="21" x14ac:dyDescent="0.25">
      <c r="A1" s="184" t="str">
        <f>+'[1]Indice-Index'!A6</f>
        <v xml:space="preserve">1.1  Il quadro congiunturale del semestre - 1H main results  </v>
      </c>
      <c r="B1" s="859"/>
      <c r="C1" s="859"/>
      <c r="D1" s="859"/>
      <c r="E1" s="859"/>
    </row>
    <row r="2" spans="1:10" x14ac:dyDescent="0.25">
      <c r="B2" s="860"/>
      <c r="C2" s="860"/>
      <c r="D2" s="860"/>
      <c r="E2" s="860"/>
    </row>
    <row r="3" spans="1:10" ht="37.5" x14ac:dyDescent="0.25">
      <c r="A3" s="24" t="s">
        <v>811</v>
      </c>
      <c r="B3" s="150" t="s">
        <v>812</v>
      </c>
      <c r="C3" s="150" t="s">
        <v>941</v>
      </c>
      <c r="D3" s="150" t="s">
        <v>942</v>
      </c>
      <c r="E3" s="150" t="s">
        <v>813</v>
      </c>
    </row>
    <row r="4" spans="1:10" x14ac:dyDescent="0.25">
      <c r="B4" s="861"/>
      <c r="C4" s="861"/>
      <c r="D4" s="861"/>
      <c r="E4" s="861"/>
    </row>
    <row r="5" spans="1:10" x14ac:dyDescent="0.25">
      <c r="A5" s="862" t="s">
        <v>814</v>
      </c>
      <c r="B5" s="863">
        <f>+B6+B7</f>
        <v>12.389319713168948</v>
      </c>
      <c r="C5" s="863">
        <f>+C6+C7</f>
        <v>12.421335381982631</v>
      </c>
      <c r="D5" s="864">
        <f>C5-B5</f>
        <v>3.2015668813683007E-2</v>
      </c>
      <c r="E5" s="865">
        <f>D5/B5*100</f>
        <v>0.25841345251307601</v>
      </c>
    </row>
    <row r="6" spans="1:10" x14ac:dyDescent="0.25">
      <c r="A6" s="866" t="s">
        <v>815</v>
      </c>
      <c r="B6" s="867">
        <v>6.7799742689448017</v>
      </c>
      <c r="C6" s="867">
        <v>7.0096919306865786</v>
      </c>
      <c r="D6" s="868">
        <f t="shared" ref="D6:D7" si="0">C6-B6</f>
        <v>0.22971766174177688</v>
      </c>
      <c r="E6" s="869">
        <f t="shared" ref="E6:E7" si="1">D6/B6*100</f>
        <v>3.3881789610025894</v>
      </c>
      <c r="J6" s="372"/>
    </row>
    <row r="7" spans="1:10" x14ac:dyDescent="0.25">
      <c r="A7" s="870" t="s">
        <v>816</v>
      </c>
      <c r="B7" s="871">
        <v>5.6093454442241475</v>
      </c>
      <c r="C7" s="871">
        <v>5.4116434512960527</v>
      </c>
      <c r="D7" s="872">
        <f t="shared" si="0"/>
        <v>-0.19770199292809476</v>
      </c>
      <c r="E7" s="873">
        <f t="shared" si="1"/>
        <v>-3.5245109236705208</v>
      </c>
    </row>
    <row r="8" spans="1:10" x14ac:dyDescent="0.25">
      <c r="B8" s="874"/>
      <c r="C8" s="874"/>
      <c r="D8" s="875"/>
      <c r="E8" s="875"/>
    </row>
    <row r="9" spans="1:10" ht="31.5" x14ac:dyDescent="0.25">
      <c r="A9" s="876" t="s">
        <v>817</v>
      </c>
      <c r="B9" s="877">
        <v>4.1952872256677072</v>
      </c>
      <c r="C9" s="877">
        <v>4.1280543783319121</v>
      </c>
      <c r="D9" s="864">
        <f t="shared" ref="D9:D12" si="2">C9-B9</f>
        <v>-6.7232847335795043E-2</v>
      </c>
      <c r="E9" s="865">
        <f t="shared" ref="E9:E12" si="3">D9/B9*100</f>
        <v>-1.6025803173725368</v>
      </c>
    </row>
    <row r="10" spans="1:10" x14ac:dyDescent="0.25">
      <c r="A10" s="878" t="s">
        <v>818</v>
      </c>
      <c r="B10" s="879">
        <f>B9/B5*100</f>
        <v>33.86212740323765</v>
      </c>
      <c r="C10" s="879">
        <f>C9/C5*100</f>
        <v>33.233579574058744</v>
      </c>
      <c r="D10" s="880"/>
      <c r="E10" s="880"/>
    </row>
    <row r="11" spans="1:10" x14ac:dyDescent="0.25">
      <c r="B11" s="874"/>
      <c r="C11" s="874"/>
      <c r="D11" s="875"/>
      <c r="E11" s="875"/>
    </row>
    <row r="12" spans="1:10" ht="31.5" x14ac:dyDescent="0.25">
      <c r="A12" s="876" t="s">
        <v>819</v>
      </c>
      <c r="B12" s="877">
        <v>2.7630336423769197</v>
      </c>
      <c r="C12" s="877">
        <v>2.5491833349810133</v>
      </c>
      <c r="D12" s="864">
        <f t="shared" si="2"/>
        <v>-0.21385030739590638</v>
      </c>
      <c r="E12" s="865">
        <f t="shared" si="3"/>
        <v>-7.739692492920212</v>
      </c>
    </row>
    <row r="13" spans="1:10" x14ac:dyDescent="0.25">
      <c r="A13" s="449" t="s">
        <v>820</v>
      </c>
      <c r="B13" s="881">
        <f>B12/B5*100</f>
        <v>22.301738161135802</v>
      </c>
      <c r="C13" s="881">
        <f>C12/C5*100</f>
        <v>20.522618998587298</v>
      </c>
      <c r="D13" s="880"/>
      <c r="E13" s="880"/>
    </row>
    <row r="14" spans="1:10" x14ac:dyDescent="0.25">
      <c r="B14" s="882"/>
      <c r="C14" s="882"/>
      <c r="D14" s="875"/>
      <c r="E14" s="875"/>
    </row>
    <row r="15" spans="1:10" x14ac:dyDescent="0.25">
      <c r="A15" s="600" t="s">
        <v>821</v>
      </c>
      <c r="B15" s="883">
        <v>61.905850000000001</v>
      </c>
      <c r="C15" s="883">
        <v>59.922519999999999</v>
      </c>
      <c r="D15" s="884">
        <f t="shared" ref="D15" si="4">C15-B15</f>
        <v>-1.9833300000000023</v>
      </c>
      <c r="E15" s="885">
        <f t="shared" ref="E15" si="5">D15/B15*100</f>
        <v>-3.2037844565578246</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48FE-4997-49AA-8C31-866E292F6242}">
  <sheetPr>
    <tabColor rgb="FFFF0000"/>
  </sheetPr>
  <dimension ref="A1:W34"/>
  <sheetViews>
    <sheetView showGridLines="0" topLeftCell="A3" zoomScale="90" zoomScaleNormal="90" workbookViewId="0">
      <selection activeCell="C10" sqref="C10"/>
    </sheetView>
  </sheetViews>
  <sheetFormatPr defaultColWidth="9.140625" defaultRowHeight="15.75" x14ac:dyDescent="0.25"/>
  <cols>
    <col min="1" max="1" width="34.7109375" style="13" customWidth="1"/>
    <col min="2" max="10" width="10.7109375" style="13" customWidth="1"/>
    <col min="11" max="13" width="2.28515625" style="13" customWidth="1"/>
    <col min="14" max="14" width="34.7109375" style="13" customWidth="1"/>
    <col min="15" max="23" width="10.7109375" style="13" customWidth="1"/>
    <col min="24" max="16384" width="9.140625" style="13"/>
  </cols>
  <sheetData>
    <row r="1" spans="1:23" ht="21" x14ac:dyDescent="0.35">
      <c r="A1" s="292" t="str">
        <f>+'Indice-Index'!C8</f>
        <v xml:space="preserve">2.3   Ascolti dei principali canali televisivi - Leading TV channels by audience </v>
      </c>
      <c r="B1" s="284"/>
      <c r="C1" s="284"/>
      <c r="D1" s="284"/>
      <c r="E1" s="284"/>
      <c r="F1" s="284"/>
      <c r="G1" s="284"/>
      <c r="H1" s="284"/>
      <c r="I1" s="96"/>
      <c r="J1" s="96"/>
      <c r="K1" s="96"/>
      <c r="L1" s="96"/>
      <c r="M1" s="96"/>
      <c r="N1" s="96"/>
      <c r="O1" s="96"/>
      <c r="P1" s="96"/>
      <c r="Q1" s="96"/>
      <c r="R1" s="96"/>
      <c r="S1" s="96"/>
      <c r="T1" s="96"/>
      <c r="U1" s="96"/>
    </row>
    <row r="2" spans="1:23" x14ac:dyDescent="0.25">
      <c r="A2" s="6"/>
      <c r="B2" s="6"/>
      <c r="C2" s="6"/>
      <c r="D2" s="6"/>
      <c r="E2" s="6"/>
      <c r="F2" s="6"/>
      <c r="G2" s="6"/>
      <c r="H2" s="6"/>
      <c r="I2" s="6"/>
      <c r="J2" s="6"/>
    </row>
    <row r="3" spans="1:23" ht="19.5" x14ac:dyDescent="0.3">
      <c r="A3" s="514" t="s">
        <v>722</v>
      </c>
      <c r="B3" s="515"/>
      <c r="C3" s="665"/>
      <c r="D3" s="91"/>
      <c r="E3" s="139"/>
      <c r="F3" s="6"/>
      <c r="G3" s="6"/>
      <c r="H3" s="6"/>
      <c r="I3" s="6"/>
      <c r="J3" s="6"/>
    </row>
    <row r="4" spans="1:23" x14ac:dyDescent="0.25">
      <c r="A4"/>
      <c r="B4" s="139"/>
      <c r="C4" s="139"/>
      <c r="D4" s="91"/>
      <c r="E4" s="139"/>
      <c r="F4" s="6"/>
      <c r="G4" s="6"/>
      <c r="H4" s="6"/>
      <c r="I4" s="6"/>
      <c r="J4" s="6"/>
    </row>
    <row r="5" spans="1:23" ht="18.75" x14ac:dyDescent="0.3">
      <c r="A5" s="512" t="s">
        <v>355</v>
      </c>
      <c r="K5" s="50"/>
      <c r="L5" s="427"/>
      <c r="M5" s="50"/>
      <c r="N5" s="512" t="s">
        <v>393</v>
      </c>
    </row>
    <row r="6" spans="1:23" ht="21" customHeight="1" x14ac:dyDescent="0.3">
      <c r="E6" s="322"/>
      <c r="F6" s="322"/>
      <c r="G6" s="1001" t="s">
        <v>801</v>
      </c>
      <c r="H6" s="1002"/>
      <c r="I6" s="1001" t="s">
        <v>425</v>
      </c>
      <c r="J6" s="1002"/>
      <c r="K6" s="50"/>
      <c r="L6" s="427"/>
      <c r="M6" s="50"/>
      <c r="O6" s="294"/>
      <c r="P6" s="294"/>
      <c r="Q6" s="294"/>
      <c r="R6" s="294"/>
      <c r="S6" s="294"/>
      <c r="T6" s="1001" t="s">
        <v>801</v>
      </c>
      <c r="U6" s="1002"/>
      <c r="V6" s="1001" t="s">
        <v>425</v>
      </c>
      <c r="W6" s="1002"/>
    </row>
    <row r="7" spans="1:23" x14ac:dyDescent="0.25">
      <c r="A7" s="426" t="s">
        <v>352</v>
      </c>
      <c r="B7" s="491" t="str">
        <f>+'2.1'!I46</f>
        <v>2T19</v>
      </c>
      <c r="C7" s="491" t="str">
        <f>+'2.1'!J46</f>
        <v>2T20</v>
      </c>
      <c r="D7" s="491" t="str">
        <f>+'2.1'!K46</f>
        <v>2T21</v>
      </c>
      <c r="E7" s="491" t="str">
        <f>+'2.1'!L46</f>
        <v>2T22</v>
      </c>
      <c r="F7" s="491" t="str">
        <f>+'2.1'!M46</f>
        <v>2T23</v>
      </c>
      <c r="G7" s="487" t="str">
        <f>+I7</f>
        <v xml:space="preserve"> '19-'23</v>
      </c>
      <c r="H7" s="488" t="str">
        <f>+J7</f>
        <v xml:space="preserve"> '22-'23</v>
      </c>
      <c r="I7" s="487" t="s">
        <v>724</v>
      </c>
      <c r="J7" s="488" t="s">
        <v>725</v>
      </c>
      <c r="K7" s="50"/>
      <c r="L7" s="427"/>
      <c r="M7" s="50"/>
      <c r="N7" s="426" t="s">
        <v>352</v>
      </c>
      <c r="O7" s="491" t="str">
        <f>+B7</f>
        <v>2T19</v>
      </c>
      <c r="P7" s="491" t="str">
        <f>+C7</f>
        <v>2T20</v>
      </c>
      <c r="Q7" s="491" t="str">
        <f>+D7</f>
        <v>2T21</v>
      </c>
      <c r="R7" s="491" t="str">
        <f>+E7</f>
        <v>2T22</v>
      </c>
      <c r="S7" s="491" t="str">
        <f>+F7</f>
        <v>2T23</v>
      </c>
      <c r="T7" s="487" t="str">
        <f>+V7</f>
        <v xml:space="preserve"> '19-'23</v>
      </c>
      <c r="U7" s="488" t="str">
        <f>+W7</f>
        <v xml:space="preserve"> '22-'23</v>
      </c>
      <c r="V7" s="487" t="str">
        <f>+I7</f>
        <v xml:space="preserve"> '19-'23</v>
      </c>
      <c r="W7" s="488" t="str">
        <f>+J7</f>
        <v xml:space="preserve"> '22-'23</v>
      </c>
    </row>
    <row r="8" spans="1:23" ht="16.5" thickBot="1" x14ac:dyDescent="0.3">
      <c r="A8" s="426"/>
      <c r="B8" s="670"/>
      <c r="C8" s="670"/>
      <c r="D8" s="670"/>
      <c r="E8" s="670"/>
      <c r="F8" s="670"/>
      <c r="G8" s="180"/>
      <c r="H8" s="180"/>
      <c r="I8" s="474"/>
      <c r="J8" s="474"/>
      <c r="K8" s="50"/>
      <c r="L8" s="427"/>
      <c r="M8" s="50"/>
      <c r="N8" s="426"/>
      <c r="O8" s="670"/>
      <c r="P8" s="670"/>
      <c r="Q8" s="670"/>
      <c r="R8" s="670"/>
      <c r="S8" s="670"/>
      <c r="T8" s="180"/>
      <c r="U8" s="180"/>
      <c r="V8" s="476"/>
      <c r="W8" s="476"/>
    </row>
    <row r="9" spans="1:23" s="117" customFormat="1" ht="18" customHeight="1" x14ac:dyDescent="0.25">
      <c r="A9" s="791" t="s">
        <v>437</v>
      </c>
      <c r="B9" s="792">
        <v>4.7250721666666662</v>
      </c>
      <c r="C9" s="792">
        <v>5.3762734999999999</v>
      </c>
      <c r="D9" s="792">
        <v>5.1082343333333329</v>
      </c>
      <c r="E9" s="792">
        <v>4.6494636666666667</v>
      </c>
      <c r="F9" s="792">
        <v>4.2693296666666667</v>
      </c>
      <c r="G9" s="793">
        <f>+F9-B9</f>
        <v>-0.4557424999999995</v>
      </c>
      <c r="H9" s="794">
        <f>+F9-E9</f>
        <v>-0.38013399999999997</v>
      </c>
      <c r="I9" s="795">
        <f>(F9-B9)/B9*100</f>
        <v>-9.64519660070094</v>
      </c>
      <c r="J9" s="796">
        <f>(F9-E9)/E9*100</f>
        <v>-8.1758677398704975</v>
      </c>
      <c r="K9" s="787"/>
      <c r="L9" s="428"/>
      <c r="M9" s="787"/>
      <c r="N9" s="791" t="s">
        <v>437</v>
      </c>
      <c r="O9" s="792">
        <v>1.7526108333333335</v>
      </c>
      <c r="P9" s="792">
        <v>2.0281468333333339</v>
      </c>
      <c r="Q9" s="792">
        <v>1.8908590000000001</v>
      </c>
      <c r="R9" s="792">
        <v>1.7394549999999998</v>
      </c>
      <c r="S9" s="792">
        <v>1.6465318333333332</v>
      </c>
      <c r="T9" s="793">
        <f>+S9-O9</f>
        <v>-0.10607900000000026</v>
      </c>
      <c r="U9" s="794">
        <f>+S9-R9</f>
        <v>-9.2923166666666557E-2</v>
      </c>
      <c r="V9" s="804">
        <f t="shared" ref="V9:V18" si="0">(S9-O9)/O9*100</f>
        <v>-6.0526271995161647</v>
      </c>
      <c r="W9" s="805">
        <f t="shared" ref="W9:W18" si="1">(S9-R9)/R9*100</f>
        <v>-5.3420851166984233</v>
      </c>
    </row>
    <row r="10" spans="1:23" s="117" customFormat="1" ht="18" customHeight="1" x14ac:dyDescent="0.25">
      <c r="A10" s="671" t="s">
        <v>438</v>
      </c>
      <c r="B10" s="672">
        <v>1.4887038333333331</v>
      </c>
      <c r="C10" s="672">
        <v>1.6162678333333333</v>
      </c>
      <c r="D10" s="672">
        <v>1.340668</v>
      </c>
      <c r="E10" s="672">
        <v>1.0903191666666665</v>
      </c>
      <c r="F10" s="672">
        <v>0.99605699999999986</v>
      </c>
      <c r="G10" s="790">
        <f t="shared" ref="G10:G18" si="2">+F10-B10</f>
        <v>-0.49264683333333326</v>
      </c>
      <c r="H10" s="786">
        <f t="shared" ref="H10:H12" si="3">+F10-E10</f>
        <v>-9.4262166666666647E-2</v>
      </c>
      <c r="I10" s="797">
        <f t="shared" ref="I10:I14" si="4">(F10-B10)/B10*100</f>
        <v>-33.092333229924961</v>
      </c>
      <c r="J10" s="439">
        <f t="shared" ref="J10:J14" si="5">(F10-E10)/E10*100</f>
        <v>-8.6453737170232259</v>
      </c>
      <c r="K10" s="788"/>
      <c r="L10" s="675"/>
      <c r="M10" s="788"/>
      <c r="N10" s="228" t="s">
        <v>438</v>
      </c>
      <c r="O10" s="465">
        <v>0.60247116666666667</v>
      </c>
      <c r="P10" s="465">
        <v>0.59659716666666673</v>
      </c>
      <c r="Q10" s="465">
        <v>0.5154131666666667</v>
      </c>
      <c r="R10" s="465">
        <v>0.44706983333333333</v>
      </c>
      <c r="S10" s="465">
        <v>0.45644800000000002</v>
      </c>
      <c r="T10" s="790">
        <f t="shared" ref="T10:T15" si="6">+S10-O10</f>
        <v>-0.14602316666666665</v>
      </c>
      <c r="U10" s="786">
        <f t="shared" ref="U10:U15" si="7">+S10-R10</f>
        <v>9.3781666666666874E-3</v>
      </c>
      <c r="V10" s="806">
        <f t="shared" si="0"/>
        <v>-24.237370142471544</v>
      </c>
      <c r="W10" s="676">
        <f t="shared" si="1"/>
        <v>2.0976961466497261</v>
      </c>
    </row>
    <row r="11" spans="1:23" s="117" customFormat="1" ht="18" customHeight="1" thickBot="1" x14ac:dyDescent="0.3">
      <c r="A11" s="798" t="s">
        <v>439</v>
      </c>
      <c r="B11" s="799">
        <v>1.4144196666666666</v>
      </c>
      <c r="C11" s="799">
        <v>1.3234171666666665</v>
      </c>
      <c r="D11" s="799">
        <v>1.7017073333333332</v>
      </c>
      <c r="E11" s="799">
        <v>1.4188801666666666</v>
      </c>
      <c r="F11" s="799">
        <v>1.3944141666666667</v>
      </c>
      <c r="G11" s="800">
        <f t="shared" si="2"/>
        <v>-2.0005499999999898E-2</v>
      </c>
      <c r="H11" s="801">
        <f t="shared" si="3"/>
        <v>-2.4465999999999877E-2</v>
      </c>
      <c r="I11" s="802">
        <f t="shared" si="4"/>
        <v>-1.4143963401715449</v>
      </c>
      <c r="J11" s="803">
        <f t="shared" si="5"/>
        <v>-1.7243175692191914</v>
      </c>
      <c r="K11" s="788"/>
      <c r="L11" s="675"/>
      <c r="M11" s="788"/>
      <c r="N11" s="798" t="s">
        <v>439</v>
      </c>
      <c r="O11" s="799">
        <v>0.71344316666666663</v>
      </c>
      <c r="P11" s="799">
        <v>0.82360450000000007</v>
      </c>
      <c r="Q11" s="799">
        <v>0.80818983333333339</v>
      </c>
      <c r="R11" s="799">
        <v>0.65831450000000002</v>
      </c>
      <c r="S11" s="799">
        <v>0.60806749999999998</v>
      </c>
      <c r="T11" s="800">
        <f t="shared" si="6"/>
        <v>-0.10537566666666665</v>
      </c>
      <c r="U11" s="801">
        <f t="shared" si="7"/>
        <v>-5.0247000000000042E-2</v>
      </c>
      <c r="V11" s="807">
        <f t="shared" si="0"/>
        <v>-14.770015551343846</v>
      </c>
      <c r="W11" s="808">
        <f t="shared" si="1"/>
        <v>-7.6326740486500055</v>
      </c>
    </row>
    <row r="12" spans="1:23" s="117" customFormat="1" ht="18" customHeight="1" x14ac:dyDescent="0.25">
      <c r="A12" s="791" t="s">
        <v>440</v>
      </c>
      <c r="B12" s="792">
        <v>3.7405791666666666</v>
      </c>
      <c r="C12" s="792">
        <v>4.0949488333333335</v>
      </c>
      <c r="D12" s="792">
        <v>3.698129666666667</v>
      </c>
      <c r="E12" s="792">
        <v>3.4463988333333333</v>
      </c>
      <c r="F12" s="792">
        <v>3.3636706666666663</v>
      </c>
      <c r="G12" s="793">
        <f t="shared" si="2"/>
        <v>-0.37690850000000031</v>
      </c>
      <c r="H12" s="794">
        <f t="shared" si="3"/>
        <v>-8.2728166666667047E-2</v>
      </c>
      <c r="I12" s="795">
        <f t="shared" si="4"/>
        <v>-10.076207004485722</v>
      </c>
      <c r="J12" s="796">
        <f t="shared" si="5"/>
        <v>-2.4004234758474814</v>
      </c>
      <c r="K12" s="789"/>
      <c r="L12" s="677"/>
      <c r="M12" s="789"/>
      <c r="N12" s="791" t="s">
        <v>440</v>
      </c>
      <c r="O12" s="792">
        <v>1.6587845000000001</v>
      </c>
      <c r="P12" s="792">
        <v>1.7963256666666665</v>
      </c>
      <c r="Q12" s="792">
        <v>1.6984711666666668</v>
      </c>
      <c r="R12" s="792">
        <v>1.6003518333333331</v>
      </c>
      <c r="S12" s="792">
        <v>1.5368054999999998</v>
      </c>
      <c r="T12" s="793">
        <f t="shared" si="6"/>
        <v>-0.12197900000000028</v>
      </c>
      <c r="U12" s="794">
        <f t="shared" si="7"/>
        <v>-6.354633333333326E-2</v>
      </c>
      <c r="V12" s="804">
        <f t="shared" si="0"/>
        <v>-7.3535169878908482</v>
      </c>
      <c r="W12" s="805">
        <f t="shared" si="1"/>
        <v>-3.9707726769665506</v>
      </c>
    </row>
    <row r="13" spans="1:23" s="117" customFormat="1" ht="18" customHeight="1" x14ac:dyDescent="0.25">
      <c r="A13" s="228" t="s">
        <v>441</v>
      </c>
      <c r="B13" s="465">
        <v>1.2219740000000001</v>
      </c>
      <c r="C13" s="465">
        <v>1.4521466666666667</v>
      </c>
      <c r="D13" s="465">
        <v>1.2751699999999999</v>
      </c>
      <c r="E13" s="465">
        <v>1.2187446666666666</v>
      </c>
      <c r="F13" s="465">
        <v>1.1564288333333335</v>
      </c>
      <c r="G13" s="790">
        <f t="shared" si="2"/>
        <v>-6.5545166666666654E-2</v>
      </c>
      <c r="H13" s="786">
        <f>+F13-E13</f>
        <v>-6.2315833333333126E-2</v>
      </c>
      <c r="I13" s="797">
        <f t="shared" si="4"/>
        <v>-5.3638757180321877</v>
      </c>
      <c r="J13" s="439">
        <f t="shared" si="5"/>
        <v>-5.1131163924409488</v>
      </c>
      <c r="K13" s="480"/>
      <c r="L13" s="678"/>
      <c r="M13" s="480"/>
      <c r="N13" s="228" t="s">
        <v>441</v>
      </c>
      <c r="O13" s="465">
        <v>0.47461600000000009</v>
      </c>
      <c r="P13" s="465">
        <v>0.56595783333333327</v>
      </c>
      <c r="Q13" s="465">
        <v>0.48246499999999998</v>
      </c>
      <c r="R13" s="465">
        <v>0.42337866666666663</v>
      </c>
      <c r="S13" s="465">
        <v>0.39664433333333338</v>
      </c>
      <c r="T13" s="790">
        <f t="shared" si="6"/>
        <v>-7.7971666666666717E-2</v>
      </c>
      <c r="U13" s="786">
        <f>+S13-R13</f>
        <v>-2.6734333333333249E-2</v>
      </c>
      <c r="V13" s="806">
        <f t="shared" si="0"/>
        <v>-16.428368758462987</v>
      </c>
      <c r="W13" s="676">
        <f t="shared" si="1"/>
        <v>-6.3145206497571715</v>
      </c>
    </row>
    <row r="14" spans="1:23" s="117" customFormat="1" ht="18" customHeight="1" thickBot="1" x14ac:dyDescent="0.3">
      <c r="A14" s="798" t="s">
        <v>442</v>
      </c>
      <c r="B14" s="799">
        <v>1.0547411666666668</v>
      </c>
      <c r="C14" s="799">
        <v>1.2870456666666668</v>
      </c>
      <c r="D14" s="799">
        <v>1.1802509999999999</v>
      </c>
      <c r="E14" s="799">
        <v>0.99284600000000001</v>
      </c>
      <c r="F14" s="799">
        <v>0.84375100000000003</v>
      </c>
      <c r="G14" s="800">
        <f t="shared" si="2"/>
        <v>-0.21099016666666681</v>
      </c>
      <c r="H14" s="801">
        <f t="shared" ref="H14:H18" si="8">+F14-E14</f>
        <v>-0.14909499999999998</v>
      </c>
      <c r="I14" s="802">
        <f t="shared" si="4"/>
        <v>-20.00397569893531</v>
      </c>
      <c r="J14" s="803">
        <f t="shared" si="5"/>
        <v>-15.01693112527018</v>
      </c>
      <c r="K14" s="480"/>
      <c r="L14" s="678"/>
      <c r="M14" s="480"/>
      <c r="N14" s="798" t="s">
        <v>442</v>
      </c>
      <c r="O14" s="799">
        <v>0.3998956666666667</v>
      </c>
      <c r="P14" s="799">
        <v>0.4606641666666666</v>
      </c>
      <c r="Q14" s="799">
        <v>0.41625966666666664</v>
      </c>
      <c r="R14" s="799">
        <v>0.37622133333333335</v>
      </c>
      <c r="S14" s="799">
        <v>0.33187816666666664</v>
      </c>
      <c r="T14" s="800">
        <f t="shared" si="6"/>
        <v>-6.8017500000000064E-2</v>
      </c>
      <c r="U14" s="801">
        <f t="shared" si="7"/>
        <v>-4.4343166666666711E-2</v>
      </c>
      <c r="V14" s="807">
        <f t="shared" si="0"/>
        <v>-17.008811464990465</v>
      </c>
      <c r="W14" s="808">
        <f t="shared" si="1"/>
        <v>-11.786457262746055</v>
      </c>
    </row>
    <row r="15" spans="1:23" s="117" customFormat="1" ht="18" customHeight="1" thickBot="1" x14ac:dyDescent="0.3">
      <c r="A15" s="227" t="s">
        <v>443</v>
      </c>
      <c r="B15" s="811">
        <v>1.2098528333333334</v>
      </c>
      <c r="C15" s="811">
        <v>1.3829395</v>
      </c>
      <c r="D15" s="811">
        <v>1.2466575</v>
      </c>
      <c r="E15" s="811">
        <v>1.0500911666666666</v>
      </c>
      <c r="F15" s="811">
        <v>0.91091949999999988</v>
      </c>
      <c r="G15" s="812">
        <f t="shared" si="2"/>
        <v>-0.2989333333333335</v>
      </c>
      <c r="H15" s="813">
        <f t="shared" si="8"/>
        <v>-0.13917166666666669</v>
      </c>
      <c r="I15" s="814">
        <f t="shared" ref="I15:I17" si="9">(F15-B15)/B15*100</f>
        <v>-24.708239307893795</v>
      </c>
      <c r="J15" s="815">
        <f t="shared" ref="J15:J17" si="10">(F15-E15)/E15*100</f>
        <v>-13.253293721957796</v>
      </c>
      <c r="K15" s="480"/>
      <c r="L15" s="678"/>
      <c r="M15" s="480"/>
      <c r="N15" s="227" t="s">
        <v>443</v>
      </c>
      <c r="O15" s="811">
        <v>0.38515550000000004</v>
      </c>
      <c r="P15" s="811">
        <v>0.43570900000000007</v>
      </c>
      <c r="Q15" s="811">
        <v>0.3827308333333333</v>
      </c>
      <c r="R15" s="811">
        <v>0.35736583333333333</v>
      </c>
      <c r="S15" s="811">
        <v>0.28412350000000003</v>
      </c>
      <c r="T15" s="812">
        <f t="shared" si="6"/>
        <v>-0.10103200000000001</v>
      </c>
      <c r="U15" s="813">
        <f t="shared" si="7"/>
        <v>-7.3242333333333298E-2</v>
      </c>
      <c r="V15" s="816">
        <f t="shared" si="0"/>
        <v>-26.23148312824301</v>
      </c>
      <c r="W15" s="817">
        <f t="shared" si="1"/>
        <v>-20.495057585713976</v>
      </c>
    </row>
    <row r="16" spans="1:23" s="117" customFormat="1" ht="18" customHeight="1" thickBot="1" x14ac:dyDescent="0.3">
      <c r="A16" s="818" t="s">
        <v>444</v>
      </c>
      <c r="B16" s="819">
        <v>0.60029866666666665</v>
      </c>
      <c r="C16" s="819">
        <v>0.59264166666666673</v>
      </c>
      <c r="D16" s="819">
        <v>0.51074866666666674</v>
      </c>
      <c r="E16" s="819">
        <v>0.43938033333333326</v>
      </c>
      <c r="F16" s="819">
        <v>0.53419416666666664</v>
      </c>
      <c r="G16" s="820">
        <f t="shared" si="2"/>
        <v>-6.610450000000001E-2</v>
      </c>
      <c r="H16" s="821">
        <f t="shared" si="8"/>
        <v>9.4813833333333375E-2</v>
      </c>
      <c r="I16" s="822">
        <f t="shared" si="9"/>
        <v>-11.011935170048689</v>
      </c>
      <c r="J16" s="823">
        <f t="shared" si="10"/>
        <v>21.578988894207839</v>
      </c>
      <c r="K16" s="480"/>
      <c r="L16" s="678"/>
      <c r="M16" s="480"/>
      <c r="N16" s="818" t="s">
        <v>444</v>
      </c>
      <c r="O16" s="819">
        <v>0.22123083333333335</v>
      </c>
      <c r="P16" s="819">
        <v>0.24657083333333332</v>
      </c>
      <c r="Q16" s="819">
        <v>0.19190016666666668</v>
      </c>
      <c r="R16" s="819">
        <v>0.18215149999999999</v>
      </c>
      <c r="S16" s="819">
        <v>0.20472516666666665</v>
      </c>
      <c r="T16" s="820">
        <f t="shared" ref="T16:T17" si="11">+S16-O16</f>
        <v>-1.6505666666666696E-2</v>
      </c>
      <c r="U16" s="821">
        <f t="shared" ref="U16:U17" si="12">+S16-R16</f>
        <v>2.2573666666666659E-2</v>
      </c>
      <c r="V16" s="825">
        <f t="shared" si="0"/>
        <v>-7.4608346485759727</v>
      </c>
      <c r="W16" s="826">
        <f t="shared" si="1"/>
        <v>12.392797570520505</v>
      </c>
    </row>
    <row r="17" spans="1:23" s="117" customFormat="1" ht="18" customHeight="1" thickBot="1" x14ac:dyDescent="0.3">
      <c r="A17" s="818" t="s">
        <v>445</v>
      </c>
      <c r="B17" s="819">
        <v>0.38267933333333337</v>
      </c>
      <c r="C17" s="819">
        <v>0.40018733333333328</v>
      </c>
      <c r="D17" s="819">
        <v>0.45721133333333325</v>
      </c>
      <c r="E17" s="819">
        <v>0.36271550000000002</v>
      </c>
      <c r="F17" s="819">
        <v>0.40920600000000001</v>
      </c>
      <c r="G17" s="820">
        <f t="shared" si="2"/>
        <v>2.6526666666666643E-2</v>
      </c>
      <c r="H17" s="821">
        <f t="shared" si="8"/>
        <v>4.649049999999999E-2</v>
      </c>
      <c r="I17" s="822">
        <f t="shared" si="9"/>
        <v>6.9318262984326235</v>
      </c>
      <c r="J17" s="823">
        <f t="shared" si="10"/>
        <v>12.817345826136458</v>
      </c>
      <c r="K17" s="480"/>
      <c r="L17" s="678"/>
      <c r="M17" s="480"/>
      <c r="N17" s="818" t="s">
        <v>445</v>
      </c>
      <c r="O17" s="819">
        <v>0.15482966666666667</v>
      </c>
      <c r="P17" s="819">
        <v>0.18860033333333334</v>
      </c>
      <c r="Q17" s="819">
        <v>0.18593333333333331</v>
      </c>
      <c r="R17" s="819">
        <v>0.15892716666666665</v>
      </c>
      <c r="S17" s="819">
        <v>0.15048349999999999</v>
      </c>
      <c r="T17" s="820">
        <f t="shared" si="11"/>
        <v>-4.3461666666666787E-3</v>
      </c>
      <c r="U17" s="821">
        <f t="shared" si="12"/>
        <v>-8.4436666666666549E-3</v>
      </c>
      <c r="V17" s="825">
        <f t="shared" si="0"/>
        <v>-2.8070632458465186</v>
      </c>
      <c r="W17" s="826">
        <f t="shared" si="1"/>
        <v>-5.3129158744624041</v>
      </c>
    </row>
    <row r="18" spans="1:23" ht="17.25" customHeight="1" thickBot="1" x14ac:dyDescent="0.3">
      <c r="A18" s="537" t="s">
        <v>802</v>
      </c>
      <c r="B18" s="824">
        <f>SUM(B9:B17)</f>
        <v>15.838320833333333</v>
      </c>
      <c r="C18" s="824">
        <f t="shared" ref="C18" si="13">SUM(C9:C17)</f>
        <v>17.525868166666669</v>
      </c>
      <c r="D18" s="824">
        <f t="shared" ref="D18" si="14">SUM(D9:D17)</f>
        <v>16.518777833333331</v>
      </c>
      <c r="E18" s="824">
        <f t="shared" ref="E18" si="15">SUM(E9:E17)</f>
        <v>14.668839500000001</v>
      </c>
      <c r="F18" s="824">
        <f t="shared" ref="F18" si="16">SUM(F9:F17)</f>
        <v>13.877970999999999</v>
      </c>
      <c r="G18" s="820">
        <f t="shared" si="2"/>
        <v>-1.9603498333333338</v>
      </c>
      <c r="H18" s="821">
        <f t="shared" si="8"/>
        <v>-0.79086850000000197</v>
      </c>
      <c r="I18" s="822">
        <f>(F18-B18)/B18*100</f>
        <v>-12.377258005833429</v>
      </c>
      <c r="J18" s="823">
        <f>(F18-E18)/E18*100</f>
        <v>-5.3914864908025066</v>
      </c>
      <c r="K18" s="50"/>
      <c r="L18" s="427"/>
      <c r="M18" s="50"/>
      <c r="N18" s="537" t="s">
        <v>802</v>
      </c>
      <c r="O18" s="824">
        <f>SUM(O9:O17)</f>
        <v>6.3630373333333337</v>
      </c>
      <c r="P18" s="824">
        <f t="shared" ref="P18:S18" si="17">SUM(P9:P17)</f>
        <v>7.1421763333333335</v>
      </c>
      <c r="Q18" s="824">
        <f t="shared" si="17"/>
        <v>6.572222166666668</v>
      </c>
      <c r="R18" s="824">
        <f t="shared" si="17"/>
        <v>5.9432356666666655</v>
      </c>
      <c r="S18" s="824">
        <f t="shared" si="17"/>
        <v>5.6157075000000001</v>
      </c>
      <c r="T18" s="820">
        <f t="shared" ref="T18" si="18">+S18-O18</f>
        <v>-0.74732983333333358</v>
      </c>
      <c r="U18" s="821">
        <f t="shared" ref="U18" si="19">+S18-R18</f>
        <v>-0.3275281666666654</v>
      </c>
      <c r="V18" s="825">
        <f t="shared" si="0"/>
        <v>-11.7448601066409</v>
      </c>
      <c r="W18" s="826">
        <f t="shared" si="1"/>
        <v>-5.5109402526917375</v>
      </c>
    </row>
    <row r="19" spans="1:23" ht="17.25" customHeight="1" x14ac:dyDescent="0.25">
      <c r="E19" s="329"/>
      <c r="F19" s="329"/>
      <c r="K19" s="50"/>
      <c r="L19" s="427"/>
      <c r="M19" s="50"/>
      <c r="N19" s="34"/>
      <c r="T19" s="527"/>
      <c r="U19" s="527"/>
    </row>
    <row r="20" spans="1:23" ht="17.25" customHeight="1" x14ac:dyDescent="0.25">
      <c r="K20" s="50"/>
      <c r="L20" s="427"/>
      <c r="M20" s="50"/>
      <c r="N20" s="34"/>
      <c r="T20" s="527"/>
      <c r="U20" s="527"/>
    </row>
    <row r="21" spans="1:23" ht="17.25" customHeight="1" x14ac:dyDescent="0.3">
      <c r="A21" s="513" t="s">
        <v>723</v>
      </c>
      <c r="G21" s="1003" t="s">
        <v>426</v>
      </c>
      <c r="H21" s="1004"/>
      <c r="K21" s="50"/>
      <c r="L21" s="427"/>
      <c r="M21" s="50"/>
      <c r="N21" s="34"/>
      <c r="T21" s="1003" t="s">
        <v>426</v>
      </c>
      <c r="U21" s="1004"/>
    </row>
    <row r="22" spans="1:23" x14ac:dyDescent="0.25">
      <c r="G22" s="487" t="str">
        <f>+I7</f>
        <v xml:space="preserve"> '19-'23</v>
      </c>
      <c r="H22" s="488" t="str">
        <f>+J7</f>
        <v xml:space="preserve"> '22-'23</v>
      </c>
      <c r="K22" s="50"/>
      <c r="L22" s="427"/>
      <c r="M22" s="50"/>
      <c r="T22" s="489" t="str">
        <f>+V7</f>
        <v xml:space="preserve"> '19-'23</v>
      </c>
      <c r="U22" s="490" t="str">
        <f>+W7</f>
        <v xml:space="preserve"> '22-'23</v>
      </c>
    </row>
    <row r="23" spans="1:23" ht="16.5" thickBot="1" x14ac:dyDescent="0.3">
      <c r="A23" s="426" t="s">
        <v>354</v>
      </c>
      <c r="G23" s="475"/>
      <c r="H23" s="475"/>
      <c r="K23" s="50"/>
      <c r="L23" s="427"/>
      <c r="M23" s="50"/>
      <c r="N23" s="426" t="s">
        <v>354</v>
      </c>
      <c r="T23" s="475"/>
      <c r="U23" s="475"/>
    </row>
    <row r="24" spans="1:23" s="117" customFormat="1" ht="18" customHeight="1" x14ac:dyDescent="0.25">
      <c r="A24" s="791" t="s">
        <v>437</v>
      </c>
      <c r="B24" s="809">
        <v>20.965387243971918</v>
      </c>
      <c r="C24" s="809">
        <v>21.530704151250188</v>
      </c>
      <c r="D24" s="809">
        <v>21.767685524292254</v>
      </c>
      <c r="E24" s="809">
        <v>22.49272120287538</v>
      </c>
      <c r="F24" s="809">
        <v>21.333778553639359</v>
      </c>
      <c r="G24" s="795">
        <f t="shared" ref="G24:G32" si="20">F24-B24</f>
        <v>0.36839130966744094</v>
      </c>
      <c r="H24" s="796">
        <f t="shared" ref="H24:H32" si="21">F24-E24</f>
        <v>-1.1589426492360211</v>
      </c>
      <c r="K24" s="480"/>
      <c r="L24" s="678"/>
      <c r="M24" s="480"/>
      <c r="N24" s="791" t="s">
        <v>437</v>
      </c>
      <c r="O24" s="809">
        <v>18.317777548842919</v>
      </c>
      <c r="P24" s="809">
        <v>18.509805599551711</v>
      </c>
      <c r="Q24" s="809">
        <v>19.158812320985223</v>
      </c>
      <c r="R24" s="809">
        <v>19.615940986198339</v>
      </c>
      <c r="S24" s="809">
        <v>19.224869194506784</v>
      </c>
      <c r="T24" s="804">
        <f t="shared" ref="T24:T29" si="22">S24-O24</f>
        <v>0.90709164566386491</v>
      </c>
      <c r="U24" s="805">
        <f t="shared" ref="U24:U29" si="23">S24-R24</f>
        <v>-0.39107179169155515</v>
      </c>
    </row>
    <row r="25" spans="1:23" s="117" customFormat="1" ht="18" customHeight="1" x14ac:dyDescent="0.25">
      <c r="A25" s="228" t="s">
        <v>438</v>
      </c>
      <c r="B25" s="68">
        <v>6.6054551669285821</v>
      </c>
      <c r="C25" s="68">
        <v>6.4727705070588666</v>
      </c>
      <c r="D25" s="68">
        <v>5.7129797719045872</v>
      </c>
      <c r="E25" s="68">
        <v>5.2746395705392999</v>
      </c>
      <c r="F25" s="68">
        <v>4.9772824129070585</v>
      </c>
      <c r="G25" s="797">
        <f t="shared" si="20"/>
        <v>-1.6281727540215236</v>
      </c>
      <c r="H25" s="439">
        <f t="shared" si="21"/>
        <v>-0.29735715763224135</v>
      </c>
      <c r="K25" s="480"/>
      <c r="L25" s="678"/>
      <c r="M25" s="480"/>
      <c r="N25" s="228" t="s">
        <v>438</v>
      </c>
      <c r="O25" s="68">
        <v>6.2968530153396092</v>
      </c>
      <c r="P25" s="68">
        <v>5.4448215458315428</v>
      </c>
      <c r="Q25" s="68">
        <v>5.2223376401579085</v>
      </c>
      <c r="R25" s="68">
        <v>5.0416339987962866</v>
      </c>
      <c r="S25" s="68">
        <v>5.3294767319070351</v>
      </c>
      <c r="T25" s="806">
        <f t="shared" si="22"/>
        <v>-0.96737628343257409</v>
      </c>
      <c r="U25" s="676">
        <f t="shared" si="23"/>
        <v>0.28784273311074848</v>
      </c>
    </row>
    <row r="26" spans="1:23" s="117" customFormat="1" ht="18" customHeight="1" thickBot="1" x14ac:dyDescent="0.3">
      <c r="A26" s="798" t="s">
        <v>439</v>
      </c>
      <c r="B26" s="810">
        <v>6.2758525142433657</v>
      </c>
      <c r="C26" s="810">
        <v>5.2999728314018553</v>
      </c>
      <c r="D26" s="810">
        <v>7.2514743195444584</v>
      </c>
      <c r="E26" s="810">
        <v>6.8641198850367786</v>
      </c>
      <c r="F26" s="810">
        <v>6.9678674092531399</v>
      </c>
      <c r="G26" s="802">
        <f t="shared" si="20"/>
        <v>0.6920148950097742</v>
      </c>
      <c r="H26" s="803">
        <f t="shared" si="21"/>
        <v>0.10374752421636124</v>
      </c>
      <c r="K26" s="480"/>
      <c r="L26" s="678"/>
      <c r="M26" s="480"/>
      <c r="N26" s="798" t="s">
        <v>439</v>
      </c>
      <c r="O26" s="810">
        <v>7.45670001131192</v>
      </c>
      <c r="P26" s="810">
        <v>7.5165954137850388</v>
      </c>
      <c r="Q26" s="810">
        <v>8.1888482094971966</v>
      </c>
      <c r="R26" s="810">
        <v>7.4238530932727018</v>
      </c>
      <c r="S26" s="810">
        <v>7.0997826536185524</v>
      </c>
      <c r="T26" s="807">
        <f t="shared" si="22"/>
        <v>-0.35691735769336752</v>
      </c>
      <c r="U26" s="808">
        <f t="shared" si="23"/>
        <v>-0.32407043965414939</v>
      </c>
    </row>
    <row r="27" spans="1:23" s="117" customFormat="1" ht="18" customHeight="1" x14ac:dyDescent="0.25">
      <c r="A27" s="791" t="s">
        <v>440</v>
      </c>
      <c r="B27" s="809">
        <v>16.597141372599236</v>
      </c>
      <c r="C27" s="809">
        <v>16.399301829605044</v>
      </c>
      <c r="D27" s="809">
        <v>15.758815739278424</v>
      </c>
      <c r="E27" s="809">
        <v>16.672651658262584</v>
      </c>
      <c r="F27" s="809">
        <v>16.808213638387524</v>
      </c>
      <c r="G27" s="795">
        <f t="shared" si="20"/>
        <v>0.21107226578828886</v>
      </c>
      <c r="H27" s="796">
        <f t="shared" si="21"/>
        <v>0.13556198012494036</v>
      </c>
      <c r="K27" s="480"/>
      <c r="L27" s="678"/>
      <c r="M27" s="480"/>
      <c r="N27" s="791" t="s">
        <v>440</v>
      </c>
      <c r="O27" s="809">
        <v>17.337132062956716</v>
      </c>
      <c r="P27" s="809">
        <v>16.394098463195643</v>
      </c>
      <c r="Q27" s="809">
        <v>17.209474802072219</v>
      </c>
      <c r="R27" s="809">
        <v>18.047266022875547</v>
      </c>
      <c r="S27" s="809">
        <v>17.943706958332069</v>
      </c>
      <c r="T27" s="804">
        <f t="shared" si="22"/>
        <v>0.6065748953753527</v>
      </c>
      <c r="U27" s="805">
        <f t="shared" si="23"/>
        <v>-0.10355906454347874</v>
      </c>
    </row>
    <row r="28" spans="1:23" s="117" customFormat="1" ht="18" customHeight="1" x14ac:dyDescent="0.25">
      <c r="A28" s="228" t="s">
        <v>441</v>
      </c>
      <c r="B28" s="68">
        <v>5.4219612332690676</v>
      </c>
      <c r="C28" s="68">
        <v>5.8155040408982401</v>
      </c>
      <c r="D28" s="68">
        <v>5.4338735732780767</v>
      </c>
      <c r="E28" s="68">
        <v>5.8959239108276966</v>
      </c>
      <c r="F28" s="68">
        <v>5.7786581429864254</v>
      </c>
      <c r="G28" s="797">
        <f t="shared" si="20"/>
        <v>0.35669690971735779</v>
      </c>
      <c r="H28" s="439">
        <f t="shared" si="21"/>
        <v>-0.11726576784127118</v>
      </c>
      <c r="K28" s="480"/>
      <c r="L28" s="678"/>
      <c r="M28" s="480"/>
      <c r="N28" s="228" t="s">
        <v>441</v>
      </c>
      <c r="O28" s="68">
        <v>4.9605480827631716</v>
      </c>
      <c r="P28" s="68">
        <v>5.1651928254751516</v>
      </c>
      <c r="Q28" s="68">
        <v>4.8884958563510734</v>
      </c>
      <c r="R28" s="68">
        <v>4.774467255633903</v>
      </c>
      <c r="S28" s="68">
        <v>4.6312104453142053</v>
      </c>
      <c r="T28" s="806">
        <f t="shared" si="22"/>
        <v>-0.32933763744896627</v>
      </c>
      <c r="U28" s="676">
        <f t="shared" si="23"/>
        <v>-0.14325681031969761</v>
      </c>
    </row>
    <row r="29" spans="1:23" s="117" customFormat="1" ht="18" customHeight="1" thickBot="1" x14ac:dyDescent="0.3">
      <c r="A29" s="798" t="s">
        <v>442</v>
      </c>
      <c r="B29" s="810">
        <v>4.679940585314954</v>
      </c>
      <c r="C29" s="810">
        <v>5.1543135739185448</v>
      </c>
      <c r="D29" s="810">
        <v>5.0293958599520243</v>
      </c>
      <c r="E29" s="810">
        <v>4.8030934052658854</v>
      </c>
      <c r="F29" s="810">
        <v>4.2162115352562601</v>
      </c>
      <c r="G29" s="802">
        <f t="shared" si="20"/>
        <v>-0.46372905005869391</v>
      </c>
      <c r="H29" s="803">
        <f t="shared" si="21"/>
        <v>-0.58688187000962522</v>
      </c>
      <c r="K29" s="480"/>
      <c r="L29" s="678"/>
      <c r="M29" s="480"/>
      <c r="N29" s="798" t="s">
        <v>442</v>
      </c>
      <c r="O29" s="810">
        <v>4.1795929395313971</v>
      </c>
      <c r="P29" s="810">
        <v>4.2042341469258275</v>
      </c>
      <c r="Q29" s="810">
        <v>4.2176813979585646</v>
      </c>
      <c r="R29" s="810">
        <v>4.2426711081433677</v>
      </c>
      <c r="S29" s="810">
        <v>3.8750021187034771</v>
      </c>
      <c r="T29" s="807">
        <f t="shared" si="22"/>
        <v>-0.30459082082791999</v>
      </c>
      <c r="U29" s="808">
        <f t="shared" si="23"/>
        <v>-0.36766898943989057</v>
      </c>
    </row>
    <row r="30" spans="1:23" s="117" customFormat="1" ht="18" customHeight="1" thickBot="1" x14ac:dyDescent="0.3">
      <c r="A30" s="227" t="s">
        <v>443</v>
      </c>
      <c r="B30" s="497">
        <v>5.3681789958657671</v>
      </c>
      <c r="C30" s="497">
        <v>5.5383457023862084</v>
      </c>
      <c r="D30" s="497">
        <v>5.3123734436811674</v>
      </c>
      <c r="E30" s="497">
        <v>5.0800284812998449</v>
      </c>
      <c r="F30" s="497">
        <v>4.5518515576157705</v>
      </c>
      <c r="G30" s="814">
        <f t="shared" si="20"/>
        <v>-0.81632743824999654</v>
      </c>
      <c r="H30" s="815">
        <f t="shared" si="21"/>
        <v>-0.52817692368407432</v>
      </c>
      <c r="K30" s="480"/>
      <c r="L30" s="678"/>
      <c r="M30" s="480"/>
      <c r="N30" s="227" t="s">
        <v>443</v>
      </c>
      <c r="O30" s="497">
        <v>4.0255330142487624</v>
      </c>
      <c r="P30" s="497">
        <v>3.9764817593212101</v>
      </c>
      <c r="Q30" s="497">
        <v>3.8779561063451098</v>
      </c>
      <c r="R30" s="497">
        <v>4.0300364753041951</v>
      </c>
      <c r="S30" s="497">
        <v>3.3174196890729908</v>
      </c>
      <c r="T30" s="816">
        <f t="shared" ref="T30:T32" si="24">S30-O30</f>
        <v>-0.70811332517577164</v>
      </c>
      <c r="U30" s="817">
        <f t="shared" ref="U30:U32" si="25">S30-R30</f>
        <v>-0.71261678623120428</v>
      </c>
    </row>
    <row r="31" spans="1:23" s="117" customFormat="1" ht="18" customHeight="1" thickBot="1" x14ac:dyDescent="0.3">
      <c r="A31" s="818" t="s">
        <v>444</v>
      </c>
      <c r="B31" s="827">
        <v>2.6635559341277117</v>
      </c>
      <c r="C31" s="827">
        <v>2.3733897452768784</v>
      </c>
      <c r="D31" s="827">
        <v>2.1764499497220089</v>
      </c>
      <c r="E31" s="827">
        <v>2.1255912613203454</v>
      </c>
      <c r="F31" s="827">
        <v>2.6693605193553607</v>
      </c>
      <c r="G31" s="822">
        <f t="shared" si="20"/>
        <v>5.8045852276489285E-3</v>
      </c>
      <c r="H31" s="823">
        <f t="shared" si="21"/>
        <v>0.5437692580350153</v>
      </c>
      <c r="K31" s="480"/>
      <c r="L31" s="678"/>
      <c r="M31" s="480"/>
      <c r="N31" s="818" t="s">
        <v>444</v>
      </c>
      <c r="O31" s="827">
        <v>2.3122401818307119</v>
      </c>
      <c r="P31" s="827">
        <v>2.2503194130271122</v>
      </c>
      <c r="Q31" s="827">
        <v>1.9443963180398174</v>
      </c>
      <c r="R31" s="827">
        <v>2.0541336651695543</v>
      </c>
      <c r="S31" s="827">
        <v>2.3903665087497146</v>
      </c>
      <c r="T31" s="825">
        <f t="shared" si="24"/>
        <v>7.8126326919002675E-2</v>
      </c>
      <c r="U31" s="826">
        <f t="shared" si="25"/>
        <v>0.33623284358016026</v>
      </c>
    </row>
    <row r="32" spans="1:23" s="117" customFormat="1" ht="18" customHeight="1" thickBot="1" x14ac:dyDescent="0.3">
      <c r="A32" s="818" t="s">
        <v>445</v>
      </c>
      <c r="B32" s="827">
        <v>1.6979678046395295</v>
      </c>
      <c r="C32" s="827">
        <v>1.6026556459744359</v>
      </c>
      <c r="D32" s="827">
        <v>1.948311661663334</v>
      </c>
      <c r="E32" s="827">
        <v>1.754709618649537</v>
      </c>
      <c r="F32" s="827">
        <v>2.0447964594958385</v>
      </c>
      <c r="G32" s="822">
        <f t="shared" si="20"/>
        <v>0.34682865485630909</v>
      </c>
      <c r="H32" s="823">
        <f t="shared" si="21"/>
        <v>0.29008684084630154</v>
      </c>
      <c r="K32" s="480"/>
      <c r="L32" s="678"/>
      <c r="M32" s="480"/>
      <c r="N32" s="818" t="s">
        <v>445</v>
      </c>
      <c r="O32" s="827">
        <v>1.6182345435851175</v>
      </c>
      <c r="P32" s="827">
        <v>1.7212538306573881</v>
      </c>
      <c r="Q32" s="827">
        <v>1.8839383780326922</v>
      </c>
      <c r="R32" s="827">
        <v>1.7922314302106355</v>
      </c>
      <c r="S32" s="827">
        <v>1.7570420108882772</v>
      </c>
      <c r="T32" s="825">
        <f t="shared" si="24"/>
        <v>0.13880746730315963</v>
      </c>
      <c r="U32" s="826">
        <f t="shared" si="25"/>
        <v>-3.5189419322358306E-2</v>
      </c>
    </row>
    <row r="33" spans="1:14" ht="13.5" customHeight="1" x14ac:dyDescent="0.25">
      <c r="K33" s="50"/>
      <c r="L33" s="427"/>
      <c r="M33" s="50"/>
      <c r="N33" s="34"/>
    </row>
    <row r="34" spans="1:14" x14ac:dyDescent="0.25">
      <c r="A34" s="420" t="s">
        <v>311</v>
      </c>
    </row>
  </sheetData>
  <mergeCells count="6">
    <mergeCell ref="G6:H6"/>
    <mergeCell ref="I6:J6"/>
    <mergeCell ref="V6:W6"/>
    <mergeCell ref="G21:H21"/>
    <mergeCell ref="T21:U21"/>
    <mergeCell ref="T6:U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M59"/>
  <sheetViews>
    <sheetView showGridLines="0" zoomScale="80" zoomScaleNormal="80" workbookViewId="0">
      <pane xSplit="1" ySplit="5" topLeftCell="B42" activePane="bottomRight" state="frozen"/>
      <selection pane="topRight" activeCell="B1" sqref="B1"/>
      <selection pane="bottomLeft" activeCell="A6" sqref="A6"/>
      <selection pane="bottomRight" activeCell="F62" sqref="F62"/>
    </sheetView>
  </sheetViews>
  <sheetFormatPr defaultColWidth="9.140625" defaultRowHeight="15.75" x14ac:dyDescent="0.25"/>
  <cols>
    <col min="1" max="1" width="9.42578125" style="229" customWidth="1"/>
    <col min="2" max="3" width="15.7109375" style="117" customWidth="1"/>
    <col min="4" max="5" width="6" style="117" customWidth="1"/>
    <col min="6" max="6" width="47.28515625" style="117" customWidth="1"/>
    <col min="7" max="11" width="9.140625" style="117"/>
    <col min="12" max="12" width="2.42578125" style="117" customWidth="1"/>
    <col min="13" max="13" width="14.5703125" style="117" customWidth="1"/>
    <col min="14" max="16384" width="9.140625" style="117"/>
  </cols>
  <sheetData>
    <row r="1" spans="1:13" ht="21" x14ac:dyDescent="0.25">
      <c r="A1" s="552" t="str">
        <f>+'Indice-Index'!C9</f>
        <v xml:space="preserve">2.4   Ascolti complessivi dei principali TG nazionali  - Total audience  of the main national news programs </v>
      </c>
      <c r="B1" s="494"/>
      <c r="C1" s="494"/>
      <c r="D1" s="495"/>
      <c r="E1" s="495"/>
      <c r="F1" s="495"/>
      <c r="G1" s="495"/>
      <c r="H1" s="495"/>
      <c r="I1" s="495"/>
      <c r="J1" s="495"/>
      <c r="K1" s="495"/>
      <c r="L1" s="495"/>
      <c r="M1" s="495"/>
    </row>
    <row r="2" spans="1:13" x14ac:dyDescent="0.25">
      <c r="B2" s="24"/>
      <c r="C2" s="24"/>
    </row>
    <row r="3" spans="1:13" x14ac:dyDescent="0.25">
      <c r="B3" s="24"/>
      <c r="C3" s="24"/>
    </row>
    <row r="4" spans="1:13" x14ac:dyDescent="0.25">
      <c r="A4" s="553"/>
      <c r="B4" s="1005" t="s">
        <v>299</v>
      </c>
      <c r="C4" s="1005"/>
    </row>
    <row r="5" spans="1:13" x14ac:dyDescent="0.25">
      <c r="A5" s="229" t="s">
        <v>254</v>
      </c>
      <c r="B5" s="183" t="s">
        <v>344</v>
      </c>
      <c r="C5" s="183" t="s">
        <v>300</v>
      </c>
    </row>
    <row r="6" spans="1:13" s="480" customFormat="1" ht="16.5" customHeight="1" x14ac:dyDescent="0.25">
      <c r="A6" s="326">
        <v>43617</v>
      </c>
      <c r="B6" s="843">
        <v>12.866876999999997</v>
      </c>
      <c r="C6" s="843">
        <v>13.528878000000001</v>
      </c>
    </row>
    <row r="7" spans="1:13" s="480" customFormat="1" ht="16.5" customHeight="1" x14ac:dyDescent="0.25">
      <c r="A7" s="345">
        <v>43647</v>
      </c>
      <c r="B7" s="431">
        <v>12.314311</v>
      </c>
      <c r="C7" s="431">
        <v>12.973713</v>
      </c>
    </row>
    <row r="8" spans="1:13" s="480" customFormat="1" ht="16.5" customHeight="1" x14ac:dyDescent="0.25">
      <c r="A8" s="345">
        <v>43678</v>
      </c>
      <c r="B8" s="431">
        <v>12.643353999999999</v>
      </c>
      <c r="C8" s="431">
        <v>12.844818</v>
      </c>
    </row>
    <row r="9" spans="1:13" s="480" customFormat="1" ht="16.5" customHeight="1" x14ac:dyDescent="0.25">
      <c r="A9" s="345">
        <v>43709</v>
      </c>
      <c r="B9" s="431">
        <v>13.281795000000002</v>
      </c>
      <c r="C9" s="431">
        <v>16.016195</v>
      </c>
    </row>
    <row r="10" spans="1:13" s="480" customFormat="1" ht="16.5" customHeight="1" x14ac:dyDescent="0.25">
      <c r="A10" s="345">
        <v>43739</v>
      </c>
      <c r="B10" s="431">
        <v>13.322372</v>
      </c>
      <c r="C10" s="431">
        <v>17.468744000000001</v>
      </c>
    </row>
    <row r="11" spans="1:13" s="480" customFormat="1" ht="16.5" customHeight="1" x14ac:dyDescent="0.25">
      <c r="A11" s="345">
        <v>43770</v>
      </c>
      <c r="B11" s="431">
        <v>14.690561000000001</v>
      </c>
      <c r="C11" s="431">
        <v>18.854476999999999</v>
      </c>
    </row>
    <row r="12" spans="1:13" s="480" customFormat="1" ht="16.5" customHeight="1" x14ac:dyDescent="0.25">
      <c r="A12" s="345">
        <v>43800</v>
      </c>
      <c r="B12" s="431">
        <v>13.935471000000003</v>
      </c>
      <c r="C12" s="431">
        <v>17.899776000000003</v>
      </c>
    </row>
    <row r="13" spans="1:13" s="480" customFormat="1" ht="16.5" customHeight="1" x14ac:dyDescent="0.25">
      <c r="A13" s="345">
        <v>43831</v>
      </c>
      <c r="B13" s="431">
        <v>14.61885</v>
      </c>
      <c r="C13" s="431">
        <v>19.280491000000001</v>
      </c>
    </row>
    <row r="14" spans="1:13" s="480" customFormat="1" ht="16.5" customHeight="1" x14ac:dyDescent="0.25">
      <c r="A14" s="345">
        <v>43862</v>
      </c>
      <c r="B14" s="431">
        <v>15.602945000000002</v>
      </c>
      <c r="C14" s="431">
        <v>20.284563999999996</v>
      </c>
    </row>
    <row r="15" spans="1:13" s="480" customFormat="1" ht="16.5" customHeight="1" x14ac:dyDescent="0.25">
      <c r="A15" s="345">
        <v>43891</v>
      </c>
      <c r="B15" s="431">
        <v>22.773198000000001</v>
      </c>
      <c r="C15" s="431">
        <v>27.891433000000003</v>
      </c>
    </row>
    <row r="16" spans="1:13" s="480" customFormat="1" ht="16.5" customHeight="1" x14ac:dyDescent="0.25">
      <c r="A16" s="345">
        <v>43922</v>
      </c>
      <c r="B16" s="431">
        <v>22.447732999999999</v>
      </c>
      <c r="C16" s="431">
        <v>26.455393000000001</v>
      </c>
    </row>
    <row r="17" spans="1:13" s="480" customFormat="1" ht="16.5" customHeight="1" x14ac:dyDescent="0.25">
      <c r="A17" s="345">
        <v>43952</v>
      </c>
      <c r="B17" s="431">
        <v>18.576830000000001</v>
      </c>
      <c r="C17" s="431">
        <v>21.132441</v>
      </c>
    </row>
    <row r="18" spans="1:13" s="480" customFormat="1" ht="16.5" customHeight="1" x14ac:dyDescent="0.25">
      <c r="A18" s="326">
        <v>43983</v>
      </c>
      <c r="B18" s="843">
        <v>15.088782</v>
      </c>
      <c r="C18" s="843">
        <v>16.753997000000002</v>
      </c>
    </row>
    <row r="19" spans="1:13" s="480" customFormat="1" ht="16.5" customHeight="1" x14ac:dyDescent="0.25">
      <c r="A19" s="345">
        <v>44013</v>
      </c>
      <c r="B19" s="431">
        <v>13.301515999999999</v>
      </c>
      <c r="C19" s="431">
        <v>13.55369</v>
      </c>
    </row>
    <row r="20" spans="1:13" s="480" customFormat="1" ht="16.5" customHeight="1" x14ac:dyDescent="0.25">
      <c r="A20" s="345">
        <v>44044</v>
      </c>
      <c r="B20" s="431">
        <v>13.456237000000002</v>
      </c>
      <c r="C20" s="431">
        <v>13.929822</v>
      </c>
    </row>
    <row r="21" spans="1:13" s="480" customFormat="1" ht="16.5" customHeight="1" x14ac:dyDescent="0.25">
      <c r="A21" s="345">
        <v>44075</v>
      </c>
      <c r="B21" s="431">
        <v>14.157859999999998</v>
      </c>
      <c r="C21" s="431">
        <v>17.024748000000002</v>
      </c>
    </row>
    <row r="22" spans="1:13" s="480" customFormat="1" ht="16.5" customHeight="1" x14ac:dyDescent="0.25">
      <c r="A22" s="345">
        <v>44105</v>
      </c>
      <c r="B22" s="431">
        <v>15.716833999999999</v>
      </c>
      <c r="C22" s="431">
        <v>21.111848000000002</v>
      </c>
    </row>
    <row r="23" spans="1:13" s="480" customFormat="1" ht="16.5" customHeight="1" x14ac:dyDescent="0.25">
      <c r="A23" s="345">
        <v>44136</v>
      </c>
      <c r="B23" s="431">
        <v>17.554345000000001</v>
      </c>
      <c r="C23" s="431">
        <v>24.021720999999999</v>
      </c>
    </row>
    <row r="24" spans="1:13" s="480" customFormat="1" ht="16.5" customHeight="1" x14ac:dyDescent="0.25">
      <c r="A24" s="345">
        <v>44166</v>
      </c>
      <c r="B24" s="431">
        <v>17.394858000000003</v>
      </c>
      <c r="C24" s="431">
        <v>22.244465999999999</v>
      </c>
    </row>
    <row r="25" spans="1:13" s="480" customFormat="1" ht="16.5" customHeight="1" x14ac:dyDescent="0.25">
      <c r="A25" s="345">
        <v>44197</v>
      </c>
      <c r="B25" s="431">
        <v>17.730959000000002</v>
      </c>
      <c r="C25" s="431">
        <v>22.627334999999999</v>
      </c>
    </row>
    <row r="26" spans="1:13" s="480" customFormat="1" ht="16.5" customHeight="1" x14ac:dyDescent="0.25">
      <c r="A26" s="345">
        <v>44228</v>
      </c>
      <c r="B26" s="431">
        <v>16.163433000000001</v>
      </c>
      <c r="C26" s="431">
        <v>21.788118000000001</v>
      </c>
    </row>
    <row r="27" spans="1:13" s="480" customFormat="1" ht="16.5" customHeight="1" x14ac:dyDescent="0.25">
      <c r="A27" s="345">
        <v>44256</v>
      </c>
      <c r="B27" s="431">
        <v>16.678267999999999</v>
      </c>
      <c r="C27" s="431">
        <v>22.236296000000003</v>
      </c>
    </row>
    <row r="28" spans="1:13" s="480" customFormat="1" ht="16.5" customHeight="1" x14ac:dyDescent="0.25">
      <c r="A28" s="345">
        <v>44287</v>
      </c>
      <c r="B28" s="431">
        <v>15.946782000000001</v>
      </c>
      <c r="C28" s="431">
        <v>19.982935000000001</v>
      </c>
    </row>
    <row r="29" spans="1:13" s="480" customFormat="1" ht="16.5" customHeight="1" x14ac:dyDescent="0.25">
      <c r="A29" s="345">
        <v>44317</v>
      </c>
      <c r="B29" s="431">
        <v>14.363310999999998</v>
      </c>
      <c r="C29" s="431">
        <v>17.699448999999998</v>
      </c>
      <c r="M29" s="183"/>
    </row>
    <row r="30" spans="1:13" s="480" customFormat="1" ht="16.5" customHeight="1" x14ac:dyDescent="0.25">
      <c r="A30" s="326">
        <v>44348</v>
      </c>
      <c r="B30" s="843">
        <v>13.342699</v>
      </c>
      <c r="C30" s="843">
        <v>14.731450000000001</v>
      </c>
    </row>
    <row r="31" spans="1:13" s="480" customFormat="1" ht="16.5" customHeight="1" x14ac:dyDescent="0.25">
      <c r="A31" s="345">
        <v>44378</v>
      </c>
      <c r="B31" s="431">
        <v>13.116216</v>
      </c>
      <c r="C31" s="431">
        <v>13.81941</v>
      </c>
    </row>
    <row r="32" spans="1:13" s="480" customFormat="1" ht="16.5" customHeight="1" x14ac:dyDescent="0.25">
      <c r="A32" s="345">
        <v>44409</v>
      </c>
      <c r="B32" s="431">
        <v>12.520987999999999</v>
      </c>
      <c r="C32" s="431">
        <v>13.237617999999998</v>
      </c>
    </row>
    <row r="33" spans="1:13" s="480" customFormat="1" ht="16.5" customHeight="1" x14ac:dyDescent="0.25">
      <c r="A33" s="345">
        <v>44440</v>
      </c>
      <c r="B33" s="431">
        <v>12.88761</v>
      </c>
      <c r="C33" s="431">
        <v>15.738948000000002</v>
      </c>
    </row>
    <row r="34" spans="1:13" s="480" customFormat="1" ht="16.5" customHeight="1" x14ac:dyDescent="0.25">
      <c r="A34" s="345">
        <v>44470</v>
      </c>
      <c r="B34" s="431">
        <v>13.43267</v>
      </c>
      <c r="C34" s="431">
        <v>17.705825999999998</v>
      </c>
    </row>
    <row r="35" spans="1:13" s="480" customFormat="1" ht="16.5" customHeight="1" x14ac:dyDescent="0.25">
      <c r="A35" s="345">
        <v>44501</v>
      </c>
      <c r="B35" s="431">
        <v>13.896738000000001</v>
      </c>
      <c r="C35" s="431">
        <v>18.636672999999998</v>
      </c>
    </row>
    <row r="36" spans="1:13" s="480" customFormat="1" ht="16.5" customHeight="1" x14ac:dyDescent="0.25">
      <c r="A36" s="345">
        <v>44531</v>
      </c>
      <c r="B36" s="431">
        <v>13.623716</v>
      </c>
      <c r="C36" s="431">
        <v>18.298372999999998</v>
      </c>
    </row>
    <row r="37" spans="1:13" s="480" customFormat="1" x14ac:dyDescent="0.25">
      <c r="A37" s="345">
        <v>44562</v>
      </c>
      <c r="B37" s="431">
        <v>14.873578000000002</v>
      </c>
      <c r="C37" s="431">
        <v>19.710942000000003</v>
      </c>
    </row>
    <row r="38" spans="1:13" s="480" customFormat="1" x14ac:dyDescent="0.25">
      <c r="A38" s="345">
        <v>44593</v>
      </c>
      <c r="B38" s="431">
        <v>14.305821</v>
      </c>
      <c r="C38" s="431">
        <v>19.232627999999995</v>
      </c>
    </row>
    <row r="39" spans="1:13" s="480" customFormat="1" x14ac:dyDescent="0.25">
      <c r="A39" s="345">
        <v>44621</v>
      </c>
      <c r="B39" s="431">
        <v>14.141365</v>
      </c>
      <c r="C39" s="431">
        <v>18.770731000000001</v>
      </c>
    </row>
    <row r="40" spans="1:13" s="480" customFormat="1" x14ac:dyDescent="0.25">
      <c r="A40" s="345">
        <v>44652</v>
      </c>
      <c r="B40" s="431">
        <v>13.101083000000001</v>
      </c>
      <c r="C40" s="431">
        <v>16.075973999999999</v>
      </c>
    </row>
    <row r="41" spans="1:13" x14ac:dyDescent="0.25">
      <c r="A41" s="345">
        <v>44682</v>
      </c>
      <c r="B41" s="431">
        <v>12.283994</v>
      </c>
      <c r="C41" s="431">
        <v>14.371573</v>
      </c>
    </row>
    <row r="42" spans="1:13" ht="18.75" x14ac:dyDescent="0.25">
      <c r="A42" s="326">
        <v>44713</v>
      </c>
      <c r="B42" s="843">
        <v>11.953437000000001</v>
      </c>
      <c r="C42" s="843">
        <v>12.610966000000001</v>
      </c>
      <c r="F42" s="481" t="s">
        <v>851</v>
      </c>
      <c r="G42" s="549" t="str">
        <f>+'2.1'!I46</f>
        <v>2T19</v>
      </c>
      <c r="H42" s="549" t="str">
        <f>+'2.1'!J46</f>
        <v>2T20</v>
      </c>
      <c r="I42" s="549" t="str">
        <f>+'2.1'!K46</f>
        <v>2T21</v>
      </c>
      <c r="J42" s="549" t="str">
        <f>+'2.1'!L46</f>
        <v>2T22</v>
      </c>
      <c r="K42" s="549" t="str">
        <f>+'2.1'!M46</f>
        <v>2T23</v>
      </c>
      <c r="L42" s="480"/>
      <c r="M42" s="183" t="str">
        <f>+'2.1'!O46</f>
        <v>2T23 vs 2T19</v>
      </c>
    </row>
    <row r="43" spans="1:13" x14ac:dyDescent="0.25">
      <c r="A43" s="345">
        <v>44743</v>
      </c>
      <c r="B43" s="431">
        <v>11.779676</v>
      </c>
      <c r="C43" s="431">
        <v>11.805503999999999</v>
      </c>
      <c r="F43" s="165"/>
      <c r="G43" s="165"/>
      <c r="H43" s="165"/>
      <c r="I43" s="165"/>
      <c r="J43" s="165"/>
      <c r="K43" s="165"/>
      <c r="L43" s="480"/>
    </row>
    <row r="44" spans="1:13" ht="18.75" x14ac:dyDescent="0.25">
      <c r="A44" s="345">
        <v>44774</v>
      </c>
      <c r="B44" s="431">
        <v>11.436076999999999</v>
      </c>
      <c r="C44" s="431">
        <v>11.885137000000002</v>
      </c>
      <c r="F44" s="550" t="s">
        <v>447</v>
      </c>
      <c r="G44" s="551">
        <v>17.466146500000001</v>
      </c>
      <c r="H44" s="482">
        <v>21.966386500000002</v>
      </c>
      <c r="I44" s="482">
        <v>19.844263833333333</v>
      </c>
      <c r="J44" s="482">
        <v>16.795469000000001</v>
      </c>
      <c r="K44" s="482">
        <v>15.848153833333333</v>
      </c>
      <c r="L44" s="480"/>
      <c r="M44" s="480"/>
    </row>
    <row r="45" spans="1:13" x14ac:dyDescent="0.25">
      <c r="A45" s="345">
        <v>44805</v>
      </c>
      <c r="B45" s="431">
        <v>12.463310999999999</v>
      </c>
      <c r="C45" s="431">
        <v>15.207104000000001</v>
      </c>
      <c r="F45" s="659" t="s">
        <v>317</v>
      </c>
      <c r="G45" s="659"/>
      <c r="H45" s="669">
        <f>(H44-G44)/G44*100</f>
        <v>25.765500134789328</v>
      </c>
      <c r="I45" s="669">
        <f t="shared" ref="I45:K45" si="0">(I44-H44)/H44*100</f>
        <v>-9.6607726840582977</v>
      </c>
      <c r="J45" s="669">
        <f t="shared" si="0"/>
        <v>-15.363607634626032</v>
      </c>
      <c r="K45" s="669">
        <f t="shared" si="0"/>
        <v>-5.6403019568353088</v>
      </c>
      <c r="L45" s="480"/>
      <c r="M45" s="554">
        <f>(K44-G44)/G44*100</f>
        <v>-9.2635926686328176</v>
      </c>
    </row>
    <row r="46" spans="1:13" x14ac:dyDescent="0.25">
      <c r="A46" s="345">
        <v>44835</v>
      </c>
      <c r="B46" s="431">
        <v>12.476668999999999</v>
      </c>
      <c r="C46" s="431">
        <v>16.455543000000002</v>
      </c>
      <c r="F46" s="480"/>
      <c r="G46" s="480"/>
      <c r="H46" s="480"/>
      <c r="I46" s="480"/>
      <c r="J46" s="480"/>
      <c r="K46" s="480"/>
      <c r="L46" s="480"/>
      <c r="M46" s="480"/>
    </row>
    <row r="47" spans="1:13" ht="18.75" x14ac:dyDescent="0.25">
      <c r="A47" s="345">
        <v>44866</v>
      </c>
      <c r="B47" s="431">
        <v>13.118315000000001</v>
      </c>
      <c r="C47" s="431">
        <v>17.598075000000001</v>
      </c>
      <c r="F47" s="550" t="s">
        <v>305</v>
      </c>
      <c r="G47" s="551">
        <v>14.099407333333334</v>
      </c>
      <c r="H47" s="482">
        <v>18.184722999999998</v>
      </c>
      <c r="I47" s="482">
        <v>15.704241999999999</v>
      </c>
      <c r="J47" s="482">
        <v>13.443213</v>
      </c>
      <c r="K47" s="482">
        <v>12.673267666666666</v>
      </c>
      <c r="L47" s="480"/>
      <c r="M47" s="480"/>
    </row>
    <row r="48" spans="1:13" x14ac:dyDescent="0.25">
      <c r="A48" s="345">
        <v>44896</v>
      </c>
      <c r="B48" s="431">
        <v>13.052156999999999</v>
      </c>
      <c r="C48" s="431">
        <v>16.768624000000003</v>
      </c>
      <c r="F48" s="659" t="s">
        <v>317</v>
      </c>
      <c r="G48" s="659"/>
      <c r="H48" s="669">
        <f>(H47-G47)/G47*100</f>
        <v>28.97508788903702</v>
      </c>
      <c r="I48" s="669">
        <f t="shared" ref="I48" si="1">(I47-H47)/H47*100</f>
        <v>-13.640466230912615</v>
      </c>
      <c r="J48" s="669">
        <f t="shared" ref="J48" si="2">(J47-I47)/I47*100</f>
        <v>-14.397568504102262</v>
      </c>
      <c r="K48" s="669">
        <f t="shared" ref="K48" si="3">(K47-J47)/J47*100</f>
        <v>-5.7273907162918132</v>
      </c>
      <c r="L48" s="480"/>
      <c r="M48" s="554">
        <f>(K47-G47)/G47*100</f>
        <v>-10.114890881229011</v>
      </c>
    </row>
    <row r="49" spans="1:11" x14ac:dyDescent="0.25">
      <c r="A49" s="345">
        <v>44927</v>
      </c>
      <c r="B49" s="431">
        <v>13.743408000000001</v>
      </c>
      <c r="C49" s="431">
        <v>17.585335000000001</v>
      </c>
    </row>
    <row r="50" spans="1:11" ht="18.75" x14ac:dyDescent="0.25">
      <c r="A50" s="345">
        <v>44958</v>
      </c>
      <c r="B50" s="431">
        <v>13.350295000000001</v>
      </c>
      <c r="C50" s="431">
        <v>17.825993000000004</v>
      </c>
      <c r="F50" s="418" t="s">
        <v>305</v>
      </c>
      <c r="G50" s="418" t="s">
        <v>297</v>
      </c>
      <c r="H50" s="480"/>
      <c r="I50" s="480"/>
      <c r="J50" s="480"/>
      <c r="K50" s="480"/>
    </row>
    <row r="51" spans="1:11" x14ac:dyDescent="0.25">
      <c r="A51" s="345">
        <v>44986</v>
      </c>
      <c r="B51" s="431">
        <v>12.554266999999999</v>
      </c>
      <c r="C51" s="431">
        <v>16.493144000000001</v>
      </c>
      <c r="F51" s="483" t="s">
        <v>271</v>
      </c>
      <c r="G51" s="483" t="s">
        <v>279</v>
      </c>
      <c r="H51" s="484"/>
      <c r="I51" s="484"/>
      <c r="J51" s="484"/>
      <c r="K51" s="484"/>
    </row>
    <row r="52" spans="1:11" x14ac:dyDescent="0.25">
      <c r="A52" s="345">
        <v>45017</v>
      </c>
      <c r="B52" s="431">
        <v>12.251759</v>
      </c>
      <c r="C52" s="431">
        <v>14.926473</v>
      </c>
      <c r="F52" s="483" t="s">
        <v>272</v>
      </c>
      <c r="G52" s="483" t="s">
        <v>280</v>
      </c>
      <c r="H52" s="484"/>
      <c r="I52" s="484"/>
      <c r="J52" s="484"/>
      <c r="K52" s="484"/>
    </row>
    <row r="53" spans="1:11" x14ac:dyDescent="0.25">
      <c r="A53" s="345">
        <v>45047</v>
      </c>
      <c r="B53" s="431">
        <v>12.333155000000001</v>
      </c>
      <c r="C53" s="431">
        <v>15.038686</v>
      </c>
      <c r="F53" s="483" t="s">
        <v>273</v>
      </c>
      <c r="G53" s="483" t="s">
        <v>281</v>
      </c>
      <c r="H53" s="484"/>
      <c r="I53" s="484"/>
      <c r="J53" s="484"/>
      <c r="K53" s="484"/>
    </row>
    <row r="54" spans="1:11" x14ac:dyDescent="0.25">
      <c r="A54" s="326">
        <v>45078</v>
      </c>
      <c r="B54" s="843">
        <v>11.806722000000001</v>
      </c>
      <c r="C54" s="843">
        <v>13.219292000000001</v>
      </c>
      <c r="F54" s="483" t="s">
        <v>274</v>
      </c>
      <c r="G54" s="483" t="s">
        <v>282</v>
      </c>
      <c r="H54" s="484"/>
      <c r="I54" s="484"/>
      <c r="J54" s="484"/>
      <c r="K54" s="484"/>
    </row>
    <row r="55" spans="1:11" x14ac:dyDescent="0.25">
      <c r="F55" s="483" t="s">
        <v>275</v>
      </c>
      <c r="G55" s="483" t="s">
        <v>283</v>
      </c>
      <c r="H55" s="484"/>
      <c r="I55" s="484"/>
      <c r="J55" s="484"/>
      <c r="K55" s="484"/>
    </row>
    <row r="56" spans="1:11" x14ac:dyDescent="0.25">
      <c r="F56" s="483" t="s">
        <v>276</v>
      </c>
      <c r="G56" s="483" t="s">
        <v>284</v>
      </c>
      <c r="H56" s="484"/>
      <c r="I56" s="484"/>
      <c r="J56" s="484"/>
      <c r="K56" s="484"/>
    </row>
    <row r="57" spans="1:11" x14ac:dyDescent="0.25">
      <c r="F57" s="483" t="s">
        <v>277</v>
      </c>
      <c r="G57" s="483" t="s">
        <v>285</v>
      </c>
      <c r="H57" s="484"/>
      <c r="I57" s="484"/>
      <c r="J57" s="484"/>
      <c r="K57" s="484"/>
    </row>
    <row r="58" spans="1:11" x14ac:dyDescent="0.25">
      <c r="F58" s="483" t="s">
        <v>278</v>
      </c>
      <c r="G58" s="483" t="s">
        <v>286</v>
      </c>
      <c r="H58" s="484"/>
      <c r="I58" s="484"/>
      <c r="J58" s="484"/>
      <c r="K58" s="484"/>
    </row>
    <row r="59" spans="1:11" x14ac:dyDescent="0.25">
      <c r="F59" s="555" t="s">
        <v>311</v>
      </c>
      <c r="G59" s="480"/>
      <c r="H59" s="480"/>
      <c r="I59" s="480"/>
      <c r="J59" s="480"/>
      <c r="K59" s="480"/>
    </row>
  </sheetData>
  <mergeCells count="1">
    <mergeCell ref="B4:C4"/>
  </mergeCells>
  <phoneticPr fontId="84"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B907-A8C2-446F-BEF2-FC5EAABB5F97}">
  <sheetPr>
    <tabColor rgb="FFFF0000"/>
  </sheetPr>
  <dimension ref="A1:N34"/>
  <sheetViews>
    <sheetView showGridLines="0" zoomScale="90" zoomScaleNormal="90" workbookViewId="0">
      <selection activeCell="A24" sqref="A24"/>
    </sheetView>
  </sheetViews>
  <sheetFormatPr defaultColWidth="9.140625" defaultRowHeight="15.75" x14ac:dyDescent="0.25"/>
  <cols>
    <col min="1" max="1" width="46.5703125" style="13" customWidth="1"/>
    <col min="2" max="6" width="11.28515625" style="13" customWidth="1"/>
    <col min="7" max="8" width="15.42578125" style="13" customWidth="1"/>
    <col min="9" max="9" width="2.42578125" style="13" customWidth="1"/>
    <col min="10" max="11" width="13.85546875" style="13" customWidth="1"/>
    <col min="12" max="16384" width="9.140625" style="13"/>
  </cols>
  <sheetData>
    <row r="1" spans="1:14" ht="21" x14ac:dyDescent="0.35">
      <c r="A1" s="16" t="str">
        <f>+'Indice-Index'!C10</f>
        <v>2.5   Ascolti giornalieri medi dei principali TG nazionali nel giorno medio da inizio anno - Avg monthly audience of main national news programs since b.y.</v>
      </c>
      <c r="B1" s="284"/>
      <c r="C1" s="284"/>
      <c r="D1" s="284"/>
      <c r="E1" s="284"/>
      <c r="F1" s="96"/>
      <c r="G1" s="96"/>
      <c r="H1" s="96"/>
      <c r="I1" s="96"/>
      <c r="J1" s="96"/>
      <c r="K1" s="96"/>
      <c r="L1" s="96"/>
      <c r="M1" s="96"/>
      <c r="N1" s="96"/>
    </row>
    <row r="2" spans="1:14" x14ac:dyDescent="0.25">
      <c r="A2" s="6"/>
      <c r="B2" s="6"/>
      <c r="C2" s="6"/>
      <c r="D2" s="6"/>
      <c r="E2" s="6"/>
    </row>
    <row r="3" spans="1:14" ht="17.25" customHeight="1" x14ac:dyDescent="0.3">
      <c r="A3" s="325" t="s">
        <v>305</v>
      </c>
      <c r="G3" s="1006" t="s">
        <v>424</v>
      </c>
      <c r="H3" s="1006"/>
      <c r="J3" s="1006" t="s">
        <v>423</v>
      </c>
      <c r="K3" s="1006"/>
    </row>
    <row r="4" spans="1:14" s="117" customFormat="1" ht="48.6" customHeight="1" x14ac:dyDescent="0.25">
      <c r="A4" s="24" t="s">
        <v>298</v>
      </c>
      <c r="B4" s="492" t="str">
        <f>+'2.1'!I46</f>
        <v>2T19</v>
      </c>
      <c r="C4" s="492" t="str">
        <f>+'2.1'!J46</f>
        <v>2T20</v>
      </c>
      <c r="D4" s="492" t="str">
        <f>+'2.1'!K46</f>
        <v>2T21</v>
      </c>
      <c r="E4" s="492" t="str">
        <f>+'2.1'!L46</f>
        <v>2T22</v>
      </c>
      <c r="F4" s="492" t="str">
        <f>+'2.1'!M46</f>
        <v>2T23</v>
      </c>
      <c r="G4" s="180" t="s">
        <v>852</v>
      </c>
      <c r="H4" s="180" t="s">
        <v>853</v>
      </c>
      <c r="I4" s="557"/>
      <c r="J4" s="160" t="str">
        <f>+G4</f>
        <v>2T23
vs 
2T19</v>
      </c>
      <c r="K4" s="160" t="str">
        <f>+H4</f>
        <v>2T23
vs 
2T22</v>
      </c>
    </row>
    <row r="5" spans="1:14" ht="17.25" customHeight="1" thickBot="1" x14ac:dyDescent="0.3">
      <c r="E5" s="411"/>
      <c r="F5" s="411"/>
      <c r="G5" s="160"/>
      <c r="H5" s="160"/>
    </row>
    <row r="6" spans="1:14" x14ac:dyDescent="0.25">
      <c r="A6" s="528" t="s">
        <v>271</v>
      </c>
      <c r="B6" s="529">
        <v>3.4016588333333337</v>
      </c>
      <c r="C6" s="529">
        <v>4.3793696666666664</v>
      </c>
      <c r="D6" s="529">
        <v>4.0273785000000002</v>
      </c>
      <c r="E6" s="529">
        <v>3.5808923333333333</v>
      </c>
      <c r="F6" s="529">
        <v>3.3840295</v>
      </c>
      <c r="G6" s="542">
        <f t="shared" ref="G6:G14" si="0">(F6-B6)*1000</f>
        <v>-17.629333333333719</v>
      </c>
      <c r="H6" s="542">
        <f>(F6-E6)*1000</f>
        <v>-196.86283333333333</v>
      </c>
      <c r="J6" s="532">
        <f>G6/(B6*1000)*100</f>
        <v>-0.51825695042023034</v>
      </c>
      <c r="K6" s="539">
        <f>H6/(E6*1000)*100</f>
        <v>-5.4975915221131562</v>
      </c>
    </row>
    <row r="7" spans="1:14" x14ac:dyDescent="0.25">
      <c r="A7" s="525" t="s">
        <v>272</v>
      </c>
      <c r="B7" s="526">
        <v>2.1083554999999996</v>
      </c>
      <c r="C7" s="526">
        <v>2.5444720000000003</v>
      </c>
      <c r="D7" s="526">
        <v>2.0139623333333336</v>
      </c>
      <c r="E7" s="526">
        <v>1.7977758333333334</v>
      </c>
      <c r="F7" s="526">
        <v>1.6505064999999999</v>
      </c>
      <c r="G7" s="543">
        <f t="shared" si="0"/>
        <v>-457.84899999999971</v>
      </c>
      <c r="H7" s="543">
        <f t="shared" ref="H7:H14" si="1">(F7-E7)*1000</f>
        <v>-147.26933333333346</v>
      </c>
      <c r="J7" s="524">
        <f t="shared" ref="J7:J14" si="2">G7/(B7*1000)*100</f>
        <v>-21.715929785086043</v>
      </c>
      <c r="K7" s="540">
        <f t="shared" ref="K7:K14" si="3">H7/(E7*1000)*100</f>
        <v>-8.1917517525127188</v>
      </c>
    </row>
    <row r="8" spans="1:14" x14ac:dyDescent="0.25">
      <c r="A8" s="525" t="s">
        <v>708</v>
      </c>
      <c r="B8" s="526">
        <v>0.93290333333333331</v>
      </c>
      <c r="C8" s="526">
        <v>1.2262028333333332</v>
      </c>
      <c r="D8" s="526">
        <v>1.0565166666666668</v>
      </c>
      <c r="E8" s="526">
        <v>0.83240366666666665</v>
      </c>
      <c r="F8" s="526">
        <v>0.73856766666666662</v>
      </c>
      <c r="G8" s="543">
        <f t="shared" si="0"/>
        <v>-194.3356666666667</v>
      </c>
      <c r="H8" s="543">
        <f t="shared" si="1"/>
        <v>-93.836000000000027</v>
      </c>
      <c r="J8" s="524">
        <f t="shared" si="2"/>
        <v>-20.831275837796703</v>
      </c>
      <c r="K8" s="540">
        <f t="shared" si="3"/>
        <v>-11.272896042825378</v>
      </c>
    </row>
    <row r="9" spans="1:14" ht="16.5" thickBot="1" x14ac:dyDescent="0.3">
      <c r="A9" s="530" t="s">
        <v>709</v>
      </c>
      <c r="B9" s="531">
        <v>2.4092094999999998</v>
      </c>
      <c r="C9" s="531">
        <v>3.3073556666666666</v>
      </c>
      <c r="D9" s="531">
        <v>2.9818798333333336</v>
      </c>
      <c r="E9" s="531">
        <v>2.3077261666666669</v>
      </c>
      <c r="F9" s="531">
        <v>2.112117833333333</v>
      </c>
      <c r="G9" s="544">
        <f t="shared" si="0"/>
        <v>-297.09166666666675</v>
      </c>
      <c r="H9" s="544">
        <f t="shared" si="1"/>
        <v>-195.60833333333383</v>
      </c>
      <c r="J9" s="533">
        <f t="shared" si="2"/>
        <v>-12.331499882707035</v>
      </c>
      <c r="K9" s="262">
        <f t="shared" si="3"/>
        <v>-8.4762367458819892</v>
      </c>
    </row>
    <row r="10" spans="1:14" x14ac:dyDescent="0.25">
      <c r="A10" s="705" t="s">
        <v>275</v>
      </c>
      <c r="B10" s="529">
        <v>0.37193649999999995</v>
      </c>
      <c r="C10" s="529">
        <v>0.43945450000000003</v>
      </c>
      <c r="D10" s="529">
        <v>0.33612133333333333</v>
      </c>
      <c r="E10" s="529">
        <v>0.29087266666666661</v>
      </c>
      <c r="F10" s="529">
        <v>0.28853083333333335</v>
      </c>
      <c r="G10" s="542">
        <f t="shared" si="0"/>
        <v>-83.405666666666605</v>
      </c>
      <c r="H10" s="542">
        <f t="shared" si="1"/>
        <v>-2.3418333333332653</v>
      </c>
      <c r="J10" s="532">
        <f t="shared" si="2"/>
        <v>-22.42470600940392</v>
      </c>
      <c r="K10" s="539">
        <f t="shared" si="3"/>
        <v>-0.80510601431551931</v>
      </c>
    </row>
    <row r="11" spans="1:14" x14ac:dyDescent="0.25">
      <c r="A11" s="525" t="s">
        <v>276</v>
      </c>
      <c r="B11" s="526">
        <v>2.8975571666666671</v>
      </c>
      <c r="C11" s="526">
        <v>3.6517793333333333</v>
      </c>
      <c r="D11" s="526">
        <v>3.1291625000000001</v>
      </c>
      <c r="E11" s="526">
        <v>2.8748001666666667</v>
      </c>
      <c r="F11" s="526">
        <v>2.910854333333333</v>
      </c>
      <c r="G11" s="543">
        <f>(F11-B11)*1000</f>
        <v>13.297166666665916</v>
      </c>
      <c r="H11" s="543">
        <f t="shared" si="1"/>
        <v>36.054166666666276</v>
      </c>
      <c r="J11" s="524">
        <f t="shared" si="2"/>
        <v>0.4589095538695756</v>
      </c>
      <c r="K11" s="540">
        <f t="shared" si="3"/>
        <v>1.2541451431899391</v>
      </c>
    </row>
    <row r="12" spans="1:14" ht="16.5" thickBot="1" x14ac:dyDescent="0.3">
      <c r="A12" s="172" t="s">
        <v>277</v>
      </c>
      <c r="B12" s="531">
        <v>1.3472228333333334</v>
      </c>
      <c r="C12" s="531">
        <v>1.8571303333333333</v>
      </c>
      <c r="D12" s="531">
        <v>1.5098624999999999</v>
      </c>
      <c r="E12" s="531">
        <v>1.1857486666666668</v>
      </c>
      <c r="F12" s="531">
        <v>1.0928774999999999</v>
      </c>
      <c r="G12" s="544">
        <f>(F12-B12)*1000</f>
        <v>-254.34533333333343</v>
      </c>
      <c r="H12" s="544">
        <f t="shared" si="1"/>
        <v>-92.871166666666838</v>
      </c>
      <c r="J12" s="533">
        <f t="shared" si="2"/>
        <v>-18.879232673337764</v>
      </c>
      <c r="K12" s="541">
        <f>H12/(E12*1000)*100</f>
        <v>-7.8322809274365746</v>
      </c>
    </row>
    <row r="13" spans="1:14" ht="16.5" thickBot="1" x14ac:dyDescent="0.3">
      <c r="A13" s="534" t="s">
        <v>278</v>
      </c>
      <c r="B13" s="535">
        <v>0.63056366666666663</v>
      </c>
      <c r="C13" s="535">
        <v>0.77895866666666669</v>
      </c>
      <c r="D13" s="535">
        <v>0.64935833333333337</v>
      </c>
      <c r="E13" s="535">
        <v>0.57299349999999993</v>
      </c>
      <c r="F13" s="535">
        <v>0.49578349999999999</v>
      </c>
      <c r="G13" s="545">
        <f t="shared" si="0"/>
        <v>-134.78016666666664</v>
      </c>
      <c r="H13" s="545">
        <f>(F13-E13)*1000</f>
        <v>-77.209999999999951</v>
      </c>
      <c r="J13" s="536">
        <f t="shared" si="2"/>
        <v>-21.374553243632281</v>
      </c>
      <c r="K13" s="262">
        <f t="shared" si="3"/>
        <v>-13.474847445913429</v>
      </c>
    </row>
    <row r="14" spans="1:14" ht="16.5" thickBot="1" x14ac:dyDescent="0.3">
      <c r="A14" s="537" t="s">
        <v>320</v>
      </c>
      <c r="B14" s="538">
        <f>+B6+B7+B8+B9+B10+B11+B12+B13</f>
        <v>14.099407333333334</v>
      </c>
      <c r="C14" s="538">
        <f>+C6+C7+C8+C9+C10+C11+C12+C13</f>
        <v>18.184723000000002</v>
      </c>
      <c r="D14" s="538">
        <f>+D6+D7+D8+D9+D10+D11+D12+D13</f>
        <v>15.704242000000001</v>
      </c>
      <c r="E14" s="538">
        <f>+E6+E7+E8+E9+E10+E11+E12+E13</f>
        <v>13.443213</v>
      </c>
      <c r="F14" s="538">
        <f>+F6+F7+F8+F9+F10+F11+F12+F13</f>
        <v>12.673267666666666</v>
      </c>
      <c r="G14" s="546">
        <f t="shared" si="0"/>
        <v>-1426.1396666666676</v>
      </c>
      <c r="H14" s="546">
        <f t="shared" si="1"/>
        <v>-769.94533333333413</v>
      </c>
      <c r="J14" s="536">
        <f t="shared" si="2"/>
        <v>-10.114890881229009</v>
      </c>
      <c r="K14" s="536">
        <f t="shared" si="3"/>
        <v>-5.7273907162918132</v>
      </c>
    </row>
    <row r="16" spans="1:14" ht="19.5" customHeight="1" thickBot="1" x14ac:dyDescent="0.35">
      <c r="A16" s="325" t="s">
        <v>297</v>
      </c>
      <c r="B16" s="116"/>
      <c r="C16" s="116"/>
      <c r="D16" s="116"/>
      <c r="E16" s="411"/>
      <c r="F16" s="411"/>
    </row>
    <row r="17" spans="1:11" x14ac:dyDescent="0.25">
      <c r="A17" s="528" t="s">
        <v>279</v>
      </c>
      <c r="B17" s="529">
        <v>4.9903988333333338</v>
      </c>
      <c r="C17" s="529">
        <v>6.0846606666666672</v>
      </c>
      <c r="D17" s="529">
        <v>5.6147056666666666</v>
      </c>
      <c r="E17" s="529">
        <v>4.9888908333333335</v>
      </c>
      <c r="F17" s="529">
        <v>4.5600420000000002</v>
      </c>
      <c r="G17" s="542">
        <f>(F17-B17)*1000</f>
        <v>-430.35683333333361</v>
      </c>
      <c r="H17" s="542">
        <f>(F17-E17)*1000</f>
        <v>-428.84883333333335</v>
      </c>
      <c r="J17" s="532">
        <f t="shared" ref="J17:J25" si="4">G17/(B17*1000)*100</f>
        <v>-8.6236961755194432</v>
      </c>
      <c r="K17" s="539">
        <f t="shared" ref="K17:K25" si="5">H17/(E17*1000)*100</f>
        <v>-8.5960757142243871</v>
      </c>
    </row>
    <row r="18" spans="1:11" x14ac:dyDescent="0.25">
      <c r="A18" s="525" t="s">
        <v>280</v>
      </c>
      <c r="B18" s="526">
        <v>1.6426398333333332</v>
      </c>
      <c r="C18" s="526">
        <v>1.9788861666666666</v>
      </c>
      <c r="D18" s="526">
        <v>1.7020591666666667</v>
      </c>
      <c r="E18" s="526">
        <v>1.2781965</v>
      </c>
      <c r="F18" s="526">
        <v>1.1263501666666667</v>
      </c>
      <c r="G18" s="543">
        <f t="shared" ref="G18:G24" si="6">(F18-B18)*1000</f>
        <v>-516.28966666666656</v>
      </c>
      <c r="H18" s="543">
        <f t="shared" ref="H18:H25" si="7">(F18-E18)*1000</f>
        <v>-151.84633333333329</v>
      </c>
      <c r="J18" s="524">
        <f t="shared" si="4"/>
        <v>-31.430485015025099</v>
      </c>
      <c r="K18" s="540">
        <f t="shared" si="5"/>
        <v>-11.879733150054259</v>
      </c>
    </row>
    <row r="19" spans="1:11" x14ac:dyDescent="0.25">
      <c r="A19" s="525" t="s">
        <v>710</v>
      </c>
      <c r="B19" s="526">
        <v>1.8296140000000001</v>
      </c>
      <c r="C19" s="526">
        <v>2.4540613333333332</v>
      </c>
      <c r="D19" s="526">
        <v>2.2969105000000005</v>
      </c>
      <c r="E19" s="526">
        <v>1.8407851666666666</v>
      </c>
      <c r="F19" s="526">
        <v>1.8008603333333335</v>
      </c>
      <c r="G19" s="543">
        <f t="shared" si="6"/>
        <v>-28.753666666666568</v>
      </c>
      <c r="H19" s="543">
        <f t="shared" si="7"/>
        <v>-39.924833333333076</v>
      </c>
      <c r="J19" s="524">
        <f t="shared" si="4"/>
        <v>-1.5715701053154691</v>
      </c>
      <c r="K19" s="540">
        <f t="shared" si="5"/>
        <v>-2.1689023823257889</v>
      </c>
    </row>
    <row r="20" spans="1:11" ht="16.5" thickBot="1" x14ac:dyDescent="0.3">
      <c r="A20" s="530" t="s">
        <v>711</v>
      </c>
      <c r="B20" s="531">
        <v>2.3567571666666667</v>
      </c>
      <c r="C20" s="531">
        <v>3.3589961666666674</v>
      </c>
      <c r="D20" s="531">
        <v>3.0432741666666665</v>
      </c>
      <c r="E20" s="531">
        <v>2.3605981666666667</v>
      </c>
      <c r="F20" s="531">
        <v>2.3161553333333331</v>
      </c>
      <c r="G20" s="544">
        <f t="shared" si="6"/>
        <v>-40.601833333333559</v>
      </c>
      <c r="H20" s="544">
        <f t="shared" si="7"/>
        <v>-44.442833333333539</v>
      </c>
      <c r="J20" s="533">
        <f t="shared" si="4"/>
        <v>-1.7227839128950095</v>
      </c>
      <c r="K20" s="262">
        <f t="shared" si="5"/>
        <v>-1.8826937155547312</v>
      </c>
    </row>
    <row r="21" spans="1:11" x14ac:dyDescent="0.25">
      <c r="A21" s="705" t="s">
        <v>283</v>
      </c>
      <c r="B21" s="529">
        <v>0.60197166666666668</v>
      </c>
      <c r="C21" s="529">
        <v>0.75105016666666657</v>
      </c>
      <c r="D21" s="529">
        <v>0.66452850000000008</v>
      </c>
      <c r="E21" s="529">
        <v>0.63179133333333326</v>
      </c>
      <c r="F21" s="529">
        <v>0.59293933333333337</v>
      </c>
      <c r="G21" s="542">
        <f t="shared" si="6"/>
        <v>-9.0323333333333089</v>
      </c>
      <c r="H21" s="542">
        <f t="shared" si="7"/>
        <v>-38.85199999999989</v>
      </c>
      <c r="J21" s="532">
        <f t="shared" si="4"/>
        <v>-1.5004582164719782</v>
      </c>
      <c r="K21" s="539">
        <f t="shared" si="5"/>
        <v>-6.1494987269003207</v>
      </c>
    </row>
    <row r="22" spans="1:11" x14ac:dyDescent="0.25">
      <c r="A22" s="525" t="s">
        <v>284</v>
      </c>
      <c r="B22" s="526">
        <v>4.0889373333333339</v>
      </c>
      <c r="C22" s="526">
        <v>4.9921971666666671</v>
      </c>
      <c r="D22" s="526">
        <v>4.4617995000000006</v>
      </c>
      <c r="E22" s="526">
        <v>4.0241005000000003</v>
      </c>
      <c r="F22" s="526">
        <v>3.9031714999999996</v>
      </c>
      <c r="G22" s="543">
        <f t="shared" si="6"/>
        <v>-185.76583333333429</v>
      </c>
      <c r="H22" s="543">
        <f t="shared" si="7"/>
        <v>-120.92900000000073</v>
      </c>
      <c r="J22" s="524">
        <f t="shared" si="4"/>
        <v>-4.5431323150628113</v>
      </c>
      <c r="K22" s="540">
        <f t="shared" si="5"/>
        <v>-3.005118783688447</v>
      </c>
    </row>
    <row r="23" spans="1:11" ht="16.5" thickBot="1" x14ac:dyDescent="0.3">
      <c r="A23" s="172" t="s">
        <v>285</v>
      </c>
      <c r="B23" s="531">
        <v>0.73357166666666662</v>
      </c>
      <c r="C23" s="531">
        <v>0.99169850000000004</v>
      </c>
      <c r="D23" s="531">
        <v>0.79622266666666663</v>
      </c>
      <c r="E23" s="531">
        <v>0.57419216666666673</v>
      </c>
      <c r="F23" s="531">
        <v>0.53177350000000001</v>
      </c>
      <c r="G23" s="544">
        <f t="shared" si="6"/>
        <v>-201.79816666666662</v>
      </c>
      <c r="H23" s="544">
        <f t="shared" si="7"/>
        <v>-42.418666666666716</v>
      </c>
      <c r="J23" s="533">
        <f t="shared" si="4"/>
        <v>-27.508991395978121</v>
      </c>
      <c r="K23" s="541">
        <f t="shared" si="5"/>
        <v>-7.3875383763798084</v>
      </c>
    </row>
    <row r="24" spans="1:11" ht="16.5" thickBot="1" x14ac:dyDescent="0.3">
      <c r="A24" s="534" t="s">
        <v>286</v>
      </c>
      <c r="B24" s="535">
        <v>1.222256</v>
      </c>
      <c r="C24" s="535">
        <v>1.3548363333333331</v>
      </c>
      <c r="D24" s="535">
        <v>1.2647636666666668</v>
      </c>
      <c r="E24" s="535">
        <v>1.0969143333333333</v>
      </c>
      <c r="F24" s="535">
        <v>1.0168616666666666</v>
      </c>
      <c r="G24" s="545">
        <f t="shared" si="6"/>
        <v>-205.39433333333346</v>
      </c>
      <c r="H24" s="545">
        <f>(F24-E24)*1000</f>
        <v>-80.052666666666767</v>
      </c>
      <c r="J24" s="536">
        <f t="shared" si="4"/>
        <v>-16.804526493086019</v>
      </c>
      <c r="K24" s="262">
        <f t="shared" si="5"/>
        <v>-7.2979871111174681</v>
      </c>
    </row>
    <row r="25" spans="1:11" ht="16.5" thickBot="1" x14ac:dyDescent="0.3">
      <c r="A25" s="537" t="s">
        <v>320</v>
      </c>
      <c r="B25" s="538">
        <f>+B17+B18+B19+B20+B21+B22+B23+B24</f>
        <v>17.466146500000004</v>
      </c>
      <c r="C25" s="538">
        <f>+C17+C18+C19+C20+C21+C22+C23+C24</f>
        <v>21.966386499999999</v>
      </c>
      <c r="D25" s="538">
        <f>+D17+D18+D19+D20+D21+D22+D23+D24</f>
        <v>19.844263833333333</v>
      </c>
      <c r="E25" s="538">
        <f>+E17+E18+E19+E20+E21+E22+E23+E24</f>
        <v>16.795469000000001</v>
      </c>
      <c r="F25" s="538">
        <f>+F17+F18+F19+F20+F21+F22+F23+F24</f>
        <v>15.848153833333333</v>
      </c>
      <c r="G25" s="546">
        <f>(F25-B25)*1000</f>
        <v>-1617.9926666666713</v>
      </c>
      <c r="H25" s="546">
        <f t="shared" si="7"/>
        <v>-947.31516666666766</v>
      </c>
      <c r="J25" s="536">
        <f t="shared" si="4"/>
        <v>-9.2635926686328371</v>
      </c>
      <c r="K25" s="536">
        <f t="shared" si="5"/>
        <v>-5.6403019568353088</v>
      </c>
    </row>
    <row r="26" spans="1:11" x14ac:dyDescent="0.25">
      <c r="G26" s="8"/>
      <c r="H26" s="8"/>
    </row>
    <row r="27" spans="1:11" x14ac:dyDescent="0.25">
      <c r="A27" s="420" t="s">
        <v>311</v>
      </c>
      <c r="G27" s="322"/>
    </row>
    <row r="28" spans="1:11" x14ac:dyDescent="0.25">
      <c r="B28" s="330"/>
      <c r="C28" s="330"/>
      <c r="D28" s="330"/>
      <c r="E28" s="330"/>
      <c r="F28" s="330"/>
      <c r="G28" s="322"/>
    </row>
    <row r="30" spans="1:11" x14ac:dyDescent="0.25">
      <c r="G30" s="329"/>
    </row>
    <row r="31" spans="1:11" x14ac:dyDescent="0.25">
      <c r="G31" s="329"/>
    </row>
    <row r="33" spans="6:6" x14ac:dyDescent="0.25">
      <c r="F33" s="331"/>
    </row>
    <row r="34" spans="6:6" x14ac:dyDescent="0.25">
      <c r="F34" s="331"/>
    </row>
  </sheetData>
  <mergeCells count="2">
    <mergeCell ref="G3:H3"/>
    <mergeCell ref="J3:K3"/>
  </mergeCells>
  <phoneticPr fontId="84"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74C3-5D44-4BCD-92F8-6FBEDB4B2F88}">
  <sheetPr>
    <tabColor rgb="FFFF0000"/>
  </sheetPr>
  <dimension ref="A1:V14"/>
  <sheetViews>
    <sheetView showGridLines="0" zoomScale="80" zoomScaleNormal="80" workbookViewId="0">
      <selection activeCell="H6" sqref="H6"/>
    </sheetView>
  </sheetViews>
  <sheetFormatPr defaultColWidth="9.140625" defaultRowHeight="15.75" x14ac:dyDescent="0.25"/>
  <cols>
    <col min="1" max="1" width="17.85546875" style="13" customWidth="1"/>
    <col min="2" max="6" width="12.85546875" style="13" customWidth="1"/>
    <col min="7" max="7" width="3.28515625" style="13" customWidth="1"/>
    <col min="8" max="9" width="12.42578125" style="13" customWidth="1"/>
    <col min="10" max="16" width="14" style="13" customWidth="1"/>
    <col min="17" max="22" width="10.85546875" style="13" bestFit="1" customWidth="1"/>
    <col min="23" max="16384" width="9.140625" style="13"/>
  </cols>
  <sheetData>
    <row r="1" spans="1:22" ht="21" x14ac:dyDescent="0.35">
      <c r="A1" s="16" t="str">
        <f>+'Indice-Index'!C12</f>
        <v>2.6   Copie giornaliere vendute da inizio anno  - Daily copies sold since b.y. (1/2)</v>
      </c>
      <c r="B1" s="284"/>
      <c r="C1" s="284"/>
      <c r="D1" s="284"/>
      <c r="E1" s="284"/>
      <c r="F1" s="284"/>
      <c r="G1" s="284"/>
      <c r="H1" s="96"/>
      <c r="I1" s="96"/>
      <c r="J1" s="50"/>
      <c r="K1" s="50"/>
      <c r="L1" s="50"/>
      <c r="M1" s="50"/>
      <c r="N1" s="50"/>
      <c r="O1" s="50"/>
      <c r="P1" s="50"/>
      <c r="Q1" s="50"/>
      <c r="R1" s="50"/>
      <c r="S1" s="50"/>
      <c r="T1" s="50"/>
      <c r="U1" s="50"/>
      <c r="V1" s="50"/>
    </row>
    <row r="2" spans="1:22" x14ac:dyDescent="0.25">
      <c r="A2" s="6"/>
      <c r="B2" s="6"/>
      <c r="C2" s="6"/>
      <c r="D2" s="6"/>
      <c r="E2" s="6"/>
      <c r="F2" s="6"/>
      <c r="G2" s="6"/>
      <c r="H2" s="6"/>
      <c r="I2" s="6"/>
    </row>
    <row r="3" spans="1:22" x14ac:dyDescent="0.25">
      <c r="G3" s="34"/>
      <c r="H3" s="1007" t="s">
        <v>357</v>
      </c>
      <c r="I3" s="1007"/>
    </row>
    <row r="4" spans="1:22" ht="47.25" x14ac:dyDescent="0.25">
      <c r="A4" s="227" t="s">
        <v>254</v>
      </c>
      <c r="B4" s="217" t="str">
        <f>+'2.1'!I46</f>
        <v>2T19</v>
      </c>
      <c r="C4" s="217" t="str">
        <f>+'2.1'!J46</f>
        <v>2T20</v>
      </c>
      <c r="D4" s="217" t="str">
        <f>+'2.1'!K46</f>
        <v>2T21</v>
      </c>
      <c r="E4" s="217" t="str">
        <f>+'2.1'!L46</f>
        <v>2T22</v>
      </c>
      <c r="F4" s="217" t="str">
        <f>+'2.1'!M46</f>
        <v>2T23</v>
      </c>
      <c r="G4" s="117"/>
      <c r="H4" s="666" t="str">
        <f>+'2.5'!H4</f>
        <v>2T23
vs 
2T22</v>
      </c>
      <c r="I4" s="666" t="str">
        <f>+'2.5'!G4</f>
        <v>2T23
vs 
2T19</v>
      </c>
    </row>
    <row r="5" spans="1:22" x14ac:dyDescent="0.25">
      <c r="H5" s="556"/>
      <c r="I5" s="556"/>
    </row>
    <row r="6" spans="1:22" x14ac:dyDescent="0.25">
      <c r="A6" s="296" t="s">
        <v>255</v>
      </c>
      <c r="B6" s="297">
        <v>2.1214440055248618</v>
      </c>
      <c r="C6" s="297">
        <v>1.8455787472527472</v>
      </c>
      <c r="D6" s="297">
        <v>1.7275352872928178</v>
      </c>
      <c r="E6" s="297">
        <v>1.5685531823204419</v>
      </c>
      <c r="F6" s="297">
        <v>1.4337528287292816</v>
      </c>
      <c r="G6" s="307"/>
      <c r="H6" s="301">
        <f>(F6-E6)/E6*100</f>
        <v>-8.5939294319458934</v>
      </c>
      <c r="I6" s="301">
        <f>(F6-B6)/B6*100</f>
        <v>-32.416183269727171</v>
      </c>
    </row>
    <row r="7" spans="1:22" x14ac:dyDescent="0.25">
      <c r="H7" s="117"/>
      <c r="I7" s="117"/>
    </row>
    <row r="8" spans="1:22" x14ac:dyDescent="0.25">
      <c r="A8" s="296" t="s">
        <v>256</v>
      </c>
      <c r="B8" s="297">
        <v>1.2175874696132596</v>
      </c>
      <c r="C8" s="297">
        <v>1.0372073681318681</v>
      </c>
      <c r="D8" s="297">
        <v>0.96750302209944761</v>
      </c>
      <c r="E8" s="297">
        <v>0.894965585635359</v>
      </c>
      <c r="F8" s="297">
        <v>0.81749748618784523</v>
      </c>
      <c r="G8" s="307"/>
      <c r="H8" s="301">
        <f t="shared" ref="H8:H9" si="0">(F8-E8)/E8*100</f>
        <v>-8.6559864078479816</v>
      </c>
      <c r="I8" s="301">
        <f t="shared" ref="I8:I9" si="1">(F8-B8)/B8*100</f>
        <v>-32.859239554468665</v>
      </c>
    </row>
    <row r="9" spans="1:22" x14ac:dyDescent="0.25">
      <c r="A9" s="296" t="s">
        <v>257</v>
      </c>
      <c r="B9" s="297">
        <v>0.90385653591160209</v>
      </c>
      <c r="C9" s="297">
        <v>0.8083713791208792</v>
      </c>
      <c r="D9" s="297">
        <v>0.76003226519337019</v>
      </c>
      <c r="E9" s="297">
        <v>0.67358759668508283</v>
      </c>
      <c r="F9" s="297">
        <v>0.61625534254143643</v>
      </c>
      <c r="G9" s="307"/>
      <c r="H9" s="301">
        <f t="shared" si="0"/>
        <v>-8.5114771153439897</v>
      </c>
      <c r="I9" s="301">
        <f t="shared" si="1"/>
        <v>-31.819341006379943</v>
      </c>
    </row>
    <row r="10" spans="1:22" x14ac:dyDescent="0.25">
      <c r="H10" s="117"/>
      <c r="I10" s="117"/>
    </row>
    <row r="11" spans="1:22" x14ac:dyDescent="0.25">
      <c r="A11" s="296" t="s">
        <v>258</v>
      </c>
      <c r="B11" s="297">
        <v>1.9386526408839777</v>
      </c>
      <c r="C11" s="297">
        <v>1.6424317362637362</v>
      </c>
      <c r="D11" s="297">
        <v>1.5050119116022098</v>
      </c>
      <c r="E11" s="297">
        <v>1.357810861878453</v>
      </c>
      <c r="F11" s="297">
        <v>1.2255098121546961</v>
      </c>
      <c r="G11" s="307"/>
      <c r="H11" s="301">
        <f t="shared" ref="H11:H12" si="2">(F11-E11)/E11*100</f>
        <v>-9.7437024138049697</v>
      </c>
      <c r="I11" s="301">
        <f t="shared" ref="I11:I12" si="3">(F11-B11)/B11*100</f>
        <v>-36.785487698513442</v>
      </c>
    </row>
    <row r="12" spans="1:22" x14ac:dyDescent="0.25">
      <c r="A12" s="296" t="s">
        <v>259</v>
      </c>
      <c r="B12" s="297">
        <v>0.18279136464088402</v>
      </c>
      <c r="C12" s="297">
        <v>0.203147010989011</v>
      </c>
      <c r="D12" s="297">
        <v>0.22252337569060796</v>
      </c>
      <c r="E12" s="297">
        <v>0.21074232044198882</v>
      </c>
      <c r="F12" s="297">
        <v>0.20824301657458555</v>
      </c>
      <c r="G12" s="307"/>
      <c r="H12" s="301">
        <f t="shared" si="2"/>
        <v>-1.1859525235185278</v>
      </c>
      <c r="I12" s="301">
        <f t="shared" si="3"/>
        <v>13.923880914016046</v>
      </c>
    </row>
    <row r="14" spans="1:22" x14ac:dyDescent="0.25">
      <c r="A14" s="420" t="s">
        <v>310</v>
      </c>
    </row>
  </sheetData>
  <mergeCells count="1">
    <mergeCell ref="H3:I3"/>
  </mergeCells>
  <phoneticPr fontId="84"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97EF-469F-413F-AB0C-AD25373C6492}">
  <sheetPr>
    <tabColor rgb="FFFF0000"/>
  </sheetPr>
  <dimension ref="A1:J27"/>
  <sheetViews>
    <sheetView showGridLines="0" zoomScale="80" zoomScaleNormal="80" workbookViewId="0">
      <selection activeCell="B22" sqref="B22"/>
    </sheetView>
  </sheetViews>
  <sheetFormatPr defaultColWidth="9.140625" defaultRowHeight="15.75" x14ac:dyDescent="0.25"/>
  <cols>
    <col min="1" max="1" width="28.7109375" style="24" customWidth="1"/>
    <col min="2" max="6" width="11.85546875" style="24" customWidth="1"/>
    <col min="7" max="7" width="5.85546875" style="24" customWidth="1"/>
    <col min="8" max="9" width="14.140625" style="24" customWidth="1"/>
    <col min="10" max="10" width="11.85546875" style="24" customWidth="1"/>
    <col min="11" max="11" width="11.85546875" style="24" bestFit="1" customWidth="1"/>
    <col min="12" max="16384" width="9.140625" style="24"/>
  </cols>
  <sheetData>
    <row r="1" spans="1:10" ht="21" x14ac:dyDescent="0.25">
      <c r="A1" s="298" t="str">
        <f>+'Indice-Index'!C13</f>
        <v>2.7   Copie giornaliere vendute da inizio anno  - Daily copies sold since b.y (2/2)</v>
      </c>
      <c r="B1" s="299"/>
      <c r="C1" s="299"/>
      <c r="D1" s="299"/>
      <c r="E1" s="299"/>
      <c r="F1" s="299"/>
      <c r="G1" s="299"/>
      <c r="H1" s="299"/>
      <c r="I1" s="933"/>
      <c r="J1" s="934"/>
    </row>
    <row r="2" spans="1:10" ht="15.75" customHeight="1" x14ac:dyDescent="0.25"/>
    <row r="3" spans="1:10" ht="18.600000000000001" customHeight="1" x14ac:dyDescent="0.25">
      <c r="A3" s="227" t="s">
        <v>323</v>
      </c>
      <c r="G3" s="117"/>
      <c r="H3" s="1007" t="s">
        <v>264</v>
      </c>
      <c r="I3" s="1008"/>
    </row>
    <row r="4" spans="1:10" ht="46.5" customHeight="1" x14ac:dyDescent="0.25">
      <c r="B4" s="305" t="str">
        <f>+'2.6'!B4</f>
        <v>2T19</v>
      </c>
      <c r="C4" s="305" t="str">
        <f>+'2.6'!C4</f>
        <v>2T20</v>
      </c>
      <c r="D4" s="305" t="str">
        <f>+'2.6'!D4</f>
        <v>2T21</v>
      </c>
      <c r="E4" s="305" t="str">
        <f>+'2.6'!E4</f>
        <v>2T22</v>
      </c>
      <c r="F4" s="305" t="str">
        <f>+'2.6'!F4</f>
        <v>2T23</v>
      </c>
      <c r="G4" s="305"/>
      <c r="H4" s="429" t="str">
        <f>+'2.6'!I4</f>
        <v>2T23
vs 
2T19</v>
      </c>
      <c r="I4" s="429" t="str">
        <f>+'2.6'!H4</f>
        <v>2T23
vs 
2T22</v>
      </c>
    </row>
    <row r="5" spans="1:10" ht="18.600000000000001" customHeight="1" x14ac:dyDescent="0.25">
      <c r="A5" s="302" t="s">
        <v>262</v>
      </c>
      <c r="B5" s="117"/>
      <c r="C5" s="117"/>
      <c r="D5" s="117"/>
      <c r="E5" s="117"/>
      <c r="F5" s="117"/>
      <c r="G5" s="117"/>
      <c r="H5" s="117"/>
      <c r="I5" s="117"/>
    </row>
    <row r="6" spans="1:10" ht="18.600000000000001" customHeight="1" x14ac:dyDescent="0.25">
      <c r="A6" s="300" t="s">
        <v>321</v>
      </c>
      <c r="B6" s="303">
        <v>617.94371823204403</v>
      </c>
      <c r="C6" s="303">
        <v>536.82171428571428</v>
      </c>
      <c r="D6" s="303">
        <v>481.35177900552492</v>
      </c>
      <c r="E6" s="303">
        <v>431.06862430939219</v>
      </c>
      <c r="F6" s="303">
        <v>379.08506077348062</v>
      </c>
      <c r="G6" s="306"/>
      <c r="H6" s="301">
        <f>(F6-B6)/B6*100</f>
        <v>-38.653788429461727</v>
      </c>
      <c r="I6" s="301">
        <f>(F6-E6)/E6*100</f>
        <v>-12.059231547921996</v>
      </c>
    </row>
    <row r="7" spans="1:10" ht="18.600000000000001" customHeight="1" x14ac:dyDescent="0.25">
      <c r="A7" s="300" t="s">
        <v>322</v>
      </c>
      <c r="B7" s="364">
        <v>135.01998342541438</v>
      </c>
      <c r="C7" s="364">
        <v>131.09022527472527</v>
      </c>
      <c r="D7" s="364">
        <v>123.45448618784529</v>
      </c>
      <c r="E7" s="364">
        <v>109.75750828729284</v>
      </c>
      <c r="F7" s="364">
        <v>101.71695027624308</v>
      </c>
      <c r="G7" s="306"/>
      <c r="H7" s="301">
        <f>(F7-B7)/B7*100</f>
        <v>-24.665262359158884</v>
      </c>
      <c r="I7" s="301">
        <f>(F7-E7)/E7*100</f>
        <v>-7.3257475834850458</v>
      </c>
    </row>
    <row r="8" spans="1:10" ht="18.600000000000001" customHeight="1" x14ac:dyDescent="0.25">
      <c r="A8" s="300" t="s">
        <v>306</v>
      </c>
      <c r="B8" s="303">
        <v>85.485629834254141</v>
      </c>
      <c r="C8" s="303">
        <v>72.573384615384612</v>
      </c>
      <c r="D8" s="303">
        <v>62.099823204419899</v>
      </c>
      <c r="E8" s="303">
        <v>54.235917127071815</v>
      </c>
      <c r="F8" s="303">
        <v>48.376033149171271</v>
      </c>
      <c r="G8" s="306"/>
      <c r="H8" s="301">
        <f>(F8-B8)/B8*100</f>
        <v>-43.410333125033645</v>
      </c>
      <c r="I8" s="301">
        <f>(F8-E8)/E8*100</f>
        <v>-10.804434198413485</v>
      </c>
    </row>
    <row r="9" spans="1:10" ht="18.600000000000001" customHeight="1" x14ac:dyDescent="0.25">
      <c r="A9" s="300" t="s">
        <v>260</v>
      </c>
      <c r="B9" s="303">
        <v>238.76499447513814</v>
      </c>
      <c r="C9" s="303">
        <v>144.87902747252747</v>
      </c>
      <c r="D9" s="303">
        <v>139.90051381215468</v>
      </c>
      <c r="E9" s="303">
        <v>147.31183425414363</v>
      </c>
      <c r="F9" s="303">
        <v>136.79460220994474</v>
      </c>
      <c r="G9" s="306"/>
      <c r="H9" s="301">
        <f>(F9-B9)/B9*100</f>
        <v>-42.707429742516659</v>
      </c>
      <c r="I9" s="301">
        <f>(F9-E9)/E9*100</f>
        <v>-7.1394345861273258</v>
      </c>
    </row>
    <row r="10" spans="1:10" ht="6" customHeight="1" x14ac:dyDescent="0.25"/>
    <row r="11" spans="1:10" ht="18.600000000000001" customHeight="1" x14ac:dyDescent="0.25">
      <c r="A11" s="300" t="s">
        <v>681</v>
      </c>
      <c r="B11" s="303">
        <v>399.86022099447518</v>
      </c>
      <c r="C11" s="303">
        <v>359.80742307692316</v>
      </c>
      <c r="D11" s="303">
        <v>339.35634806629827</v>
      </c>
      <c r="E11" s="303">
        <v>302.91398895027629</v>
      </c>
      <c r="F11" s="303">
        <v>272.56898895027626</v>
      </c>
      <c r="G11" s="306"/>
      <c r="H11" s="301">
        <f>(F11-B11)/B11*100</f>
        <v>-31.833932299546667</v>
      </c>
      <c r="I11" s="301">
        <f>(F11-E11)/E11*100</f>
        <v>-10.017695156687266</v>
      </c>
    </row>
    <row r="12" spans="1:10" ht="18.600000000000001" customHeight="1" x14ac:dyDescent="0.25">
      <c r="A12" s="300" t="s">
        <v>261</v>
      </c>
      <c r="B12" s="303">
        <v>461.57809392265187</v>
      </c>
      <c r="C12" s="303">
        <v>397.25996153846143</v>
      </c>
      <c r="D12" s="303">
        <v>358.84896132596685</v>
      </c>
      <c r="E12" s="303">
        <v>312.52298895027639</v>
      </c>
      <c r="F12" s="303">
        <v>286.96817679558012</v>
      </c>
      <c r="G12" s="306"/>
      <c r="H12" s="301">
        <f>(F12-B12)/B12*100</f>
        <v>-37.828900336923638</v>
      </c>
      <c r="I12" s="301">
        <f>(F12-E12)/E12*100</f>
        <v>-8.1769383559691136</v>
      </c>
    </row>
    <row r="13" spans="1:10" ht="6" customHeight="1" x14ac:dyDescent="0.25"/>
    <row r="14" spans="1:10" ht="18.600000000000001" customHeight="1" x14ac:dyDescent="0.25">
      <c r="A14" s="166" t="s">
        <v>287</v>
      </c>
      <c r="B14" s="321">
        <f>SUM(B6:B12)</f>
        <v>1938.6526408839777</v>
      </c>
      <c r="C14" s="321">
        <f>SUM(C6:C12)</f>
        <v>1642.4317362637362</v>
      </c>
      <c r="D14" s="321">
        <f>SUM(D6:D12)</f>
        <v>1505.0119116022099</v>
      </c>
      <c r="E14" s="321">
        <f>SUM(E6:E12)</f>
        <v>1357.8108618784531</v>
      </c>
      <c r="F14" s="321">
        <f>SUM(F6:F12)</f>
        <v>1225.5098121546962</v>
      </c>
      <c r="G14" s="306"/>
      <c r="H14" s="301">
        <f>(F14-B14)/B14*100</f>
        <v>-36.785487698513435</v>
      </c>
      <c r="I14" s="301">
        <f>(F14-E14)/E14*100</f>
        <v>-9.7437024138049715</v>
      </c>
    </row>
    <row r="15" spans="1:10" ht="18.600000000000001" customHeight="1" x14ac:dyDescent="0.25">
      <c r="B15" s="304"/>
      <c r="C15" s="304"/>
      <c r="D15" s="304"/>
      <c r="E15" s="304"/>
      <c r="F15" s="304"/>
      <c r="G15" s="304"/>
    </row>
    <row r="16" spans="1:10" ht="18.600000000000001" customHeight="1" x14ac:dyDescent="0.25">
      <c r="A16" s="302" t="s">
        <v>263</v>
      </c>
      <c r="B16" s="304"/>
      <c r="C16" s="304"/>
      <c r="D16" s="304"/>
      <c r="E16" s="304"/>
      <c r="F16" s="304"/>
      <c r="G16" s="304"/>
      <c r="H16" s="117"/>
      <c r="I16" s="117"/>
    </row>
    <row r="17" spans="1:9" ht="18.600000000000001" customHeight="1" x14ac:dyDescent="0.25">
      <c r="A17" s="300" t="s">
        <v>321</v>
      </c>
      <c r="B17" s="303">
        <v>74.941928176795599</v>
      </c>
      <c r="C17" s="303">
        <v>80.948824175824143</v>
      </c>
      <c r="D17" s="303">
        <v>93.249779005524829</v>
      </c>
      <c r="E17" s="303">
        <v>87.832906077348042</v>
      </c>
      <c r="F17" s="303">
        <v>91.266027624309402</v>
      </c>
      <c r="G17" s="306"/>
      <c r="H17" s="301">
        <f>(F17-B17)/B17*100</f>
        <v>21.782331792963213</v>
      </c>
      <c r="I17" s="301">
        <f>(F17-E17)/E17*100</f>
        <v>3.9086962965088046</v>
      </c>
    </row>
    <row r="18" spans="1:9" x14ac:dyDescent="0.25">
      <c r="A18" s="300" t="s">
        <v>322</v>
      </c>
      <c r="B18" s="364">
        <v>16.835640883977895</v>
      </c>
      <c r="C18" s="364">
        <v>25.698252747252734</v>
      </c>
      <c r="D18" s="364">
        <v>31.588292817679559</v>
      </c>
      <c r="E18" s="364">
        <v>30.721845303867404</v>
      </c>
      <c r="F18" s="364">
        <v>26.869276243093928</v>
      </c>
      <c r="G18" s="306"/>
      <c r="H18" s="301">
        <f>(F18-B18)/B18*100</f>
        <v>59.597584839581728</v>
      </c>
      <c r="I18" s="301">
        <f>(F18-E18)/E18*100</f>
        <v>-12.5401616428571</v>
      </c>
    </row>
    <row r="19" spans="1:9" x14ac:dyDescent="0.25">
      <c r="A19" s="300" t="s">
        <v>306</v>
      </c>
      <c r="B19" s="303">
        <v>40.652502762430927</v>
      </c>
      <c r="C19" s="303">
        <v>38.191527472527476</v>
      </c>
      <c r="D19" s="303">
        <v>29.359734806629838</v>
      </c>
      <c r="E19" s="303">
        <v>28.211972375690607</v>
      </c>
      <c r="F19" s="303">
        <v>28.163077348066302</v>
      </c>
      <c r="G19" s="306"/>
      <c r="H19" s="301">
        <f>(F19-B19)/B19*100</f>
        <v>-30.722402227856797</v>
      </c>
      <c r="I19" s="301">
        <f>(F19-E19)/E19*100</f>
        <v>-0.17331304232537773</v>
      </c>
    </row>
    <row r="20" spans="1:9" x14ac:dyDescent="0.25">
      <c r="A20" s="300" t="s">
        <v>260</v>
      </c>
      <c r="B20" s="303">
        <v>7.9430718232044315</v>
      </c>
      <c r="C20" s="303">
        <v>7.0044120879120975</v>
      </c>
      <c r="D20" s="303">
        <v>6.4986132596685131</v>
      </c>
      <c r="E20" s="303">
        <v>5.8249779005524918</v>
      </c>
      <c r="F20" s="303">
        <v>5.2264585635359104</v>
      </c>
      <c r="G20" s="306"/>
      <c r="H20" s="301">
        <f>(F20-B20)/B20*100</f>
        <v>-34.201041110220906</v>
      </c>
      <c r="I20" s="301">
        <f>(F20-E20)/E20*100</f>
        <v>-10.275049060011241</v>
      </c>
    </row>
    <row r="21" spans="1:9" ht="6" customHeight="1" x14ac:dyDescent="0.25"/>
    <row r="22" spans="1:9" x14ac:dyDescent="0.25">
      <c r="A22" s="300" t="s">
        <v>682</v>
      </c>
      <c r="B22" s="303">
        <v>17.235883977900549</v>
      </c>
      <c r="C22" s="303">
        <v>21.122989010989009</v>
      </c>
      <c r="D22" s="303">
        <v>26.121856353591163</v>
      </c>
      <c r="E22" s="303">
        <v>24.452563535911612</v>
      </c>
      <c r="F22" s="303">
        <v>22.624314917127073</v>
      </c>
      <c r="G22" s="306"/>
      <c r="H22" s="301">
        <f>(F22-B22)/B22*100</f>
        <v>31.26286383765083</v>
      </c>
      <c r="I22" s="301">
        <f>(F22-E22)/E22*100</f>
        <v>-7.4767155439532118</v>
      </c>
    </row>
    <row r="23" spans="1:9" x14ac:dyDescent="0.25">
      <c r="A23" s="300" t="s">
        <v>261</v>
      </c>
      <c r="B23" s="303">
        <v>25.182337016574611</v>
      </c>
      <c r="C23" s="303">
        <v>30.181005494505545</v>
      </c>
      <c r="D23" s="303">
        <v>35.705099447514044</v>
      </c>
      <c r="E23" s="303">
        <v>33.698055248618687</v>
      </c>
      <c r="F23" s="303">
        <v>34.093861878452955</v>
      </c>
      <c r="G23" s="306"/>
      <c r="H23" s="301">
        <f>(F23-B23)/B23*100</f>
        <v>35.3879977700756</v>
      </c>
      <c r="I23" s="301">
        <f>(F23-E23)/E23*100</f>
        <v>1.1745681669582195</v>
      </c>
    </row>
    <row r="24" spans="1:9" ht="6" customHeight="1" x14ac:dyDescent="0.25"/>
    <row r="25" spans="1:9" x14ac:dyDescent="0.25">
      <c r="A25" s="166" t="s">
        <v>287</v>
      </c>
      <c r="B25" s="321">
        <f>B17+B18+B20+B19+B22+B23</f>
        <v>182.79136464088401</v>
      </c>
      <c r="C25" s="321">
        <f>C17+C18+C20+C19+C22+C23</f>
        <v>203.14701098901102</v>
      </c>
      <c r="D25" s="321">
        <f>D17+D18+D20+D19+D22+D23</f>
        <v>222.52337569060793</v>
      </c>
      <c r="E25" s="321">
        <f>E17+E18+E20+E19+E22+E23</f>
        <v>210.74232044198885</v>
      </c>
      <c r="F25" s="321">
        <f>F17+F18+F20+F19+F22+F23</f>
        <v>208.24301657458557</v>
      </c>
      <c r="G25" s="306"/>
      <c r="H25" s="301">
        <f>(F25-B25)/B25*100</f>
        <v>13.923880914016063</v>
      </c>
      <c r="I25" s="301">
        <f>(F25-E25)/E25*100</f>
        <v>-1.1859525235185351</v>
      </c>
    </row>
    <row r="27" spans="1:9" x14ac:dyDescent="0.2">
      <c r="A27" s="420" t="s">
        <v>310</v>
      </c>
    </row>
  </sheetData>
  <mergeCells count="1">
    <mergeCell ref="H3:I3"/>
  </mergeCells>
  <phoneticPr fontId="84" type="noConversion"/>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75E6-B884-4672-86B4-7D411C561027}">
  <sheetPr>
    <tabColor rgb="FFFF0000"/>
  </sheetPr>
  <dimension ref="A1:N20"/>
  <sheetViews>
    <sheetView showGridLines="0" zoomScale="80" zoomScaleNormal="80" workbookViewId="0"/>
  </sheetViews>
  <sheetFormatPr defaultColWidth="9.140625" defaultRowHeight="15.75" x14ac:dyDescent="0.25"/>
  <cols>
    <col min="1" max="1" width="29.28515625" style="13" customWidth="1"/>
    <col min="2" max="2" width="19.5703125" style="13" customWidth="1"/>
    <col min="3" max="3" width="13" style="13" customWidth="1"/>
    <col min="4" max="4" width="17.5703125" style="13" customWidth="1"/>
    <col min="5" max="7" width="10.140625" style="13" customWidth="1"/>
    <col min="8" max="12" width="10.85546875" style="13" bestFit="1" customWidth="1"/>
    <col min="13" max="16384" width="9.140625" style="13"/>
  </cols>
  <sheetData>
    <row r="1" spans="1:14" ht="21" x14ac:dyDescent="0.35">
      <c r="A1" s="292" t="str">
        <f>+'Indice-Index'!C14</f>
        <v>2.8   Vendite complessive e distribuzione per principali gruppi editoriali da inizio anno - Volume sales and shares by main publishing groups since b.y.</v>
      </c>
      <c r="B1" s="347"/>
      <c r="C1" s="347"/>
      <c r="D1" s="347"/>
      <c r="E1" s="346"/>
      <c r="F1" s="346"/>
      <c r="G1" s="346"/>
      <c r="H1" s="346"/>
      <c r="I1" s="346"/>
      <c r="J1" s="346"/>
      <c r="K1" s="346"/>
      <c r="L1" s="96"/>
      <c r="M1" s="96"/>
      <c r="N1" s="96"/>
    </row>
    <row r="2" spans="1:14" x14ac:dyDescent="0.25">
      <c r="A2" s="6"/>
      <c r="B2" s="6"/>
      <c r="C2" s="6"/>
      <c r="D2" s="6"/>
      <c r="E2" s="6"/>
      <c r="F2" s="6"/>
      <c r="G2" s="6"/>
    </row>
    <row r="3" spans="1:14" s="311" customFormat="1" ht="35.1" customHeight="1" x14ac:dyDescent="0.25">
      <c r="A3" s="81"/>
      <c r="B3" s="310" t="s">
        <v>268</v>
      </c>
      <c r="C3" s="493" t="s">
        <v>854</v>
      </c>
      <c r="D3" s="1009" t="s">
        <v>855</v>
      </c>
      <c r="E3" s="81"/>
      <c r="F3" s="81"/>
      <c r="G3" s="81"/>
    </row>
    <row r="4" spans="1:14" x14ac:dyDescent="0.25">
      <c r="A4"/>
      <c r="B4" s="91" t="str">
        <f>'2.7'!F4</f>
        <v>2T23</v>
      </c>
      <c r="C4" s="34" t="s">
        <v>265</v>
      </c>
      <c r="D4" s="1009"/>
      <c r="E4" s="6"/>
      <c r="F4" s="6"/>
      <c r="G4" s="78"/>
    </row>
    <row r="5" spans="1:14" x14ac:dyDescent="0.25">
      <c r="A5"/>
      <c r="B5" s="91"/>
      <c r="C5" s="34"/>
      <c r="D5" s="310"/>
      <c r="E5" s="6"/>
      <c r="F5" s="6"/>
      <c r="G5" s="78"/>
    </row>
    <row r="6" spans="1:14" x14ac:dyDescent="0.25">
      <c r="A6" s="32" t="s">
        <v>114</v>
      </c>
      <c r="B6" s="140"/>
      <c r="C6" s="141"/>
      <c r="E6" s="6"/>
      <c r="F6" s="6"/>
      <c r="G6" s="78"/>
    </row>
    <row r="7" spans="1:14" x14ac:dyDescent="0.25">
      <c r="A7" s="308" t="s">
        <v>125</v>
      </c>
      <c r="B7" s="295">
        <v>19.642619152452447</v>
      </c>
      <c r="C7" s="295">
        <v>-0.73276770773203381</v>
      </c>
      <c r="D7" s="309">
        <v>-11.88120035654511</v>
      </c>
      <c r="E7" s="6"/>
      <c r="F7" s="6"/>
      <c r="G7" s="78"/>
    </row>
    <row r="8" spans="1:14" x14ac:dyDescent="0.25">
      <c r="A8" s="308" t="s">
        <v>116</v>
      </c>
      <c r="B8" s="295">
        <v>18.034947053257774</v>
      </c>
      <c r="C8" s="295">
        <v>7.7143337558563729E-2</v>
      </c>
      <c r="D8" s="309">
        <v>-8.2012661938145524</v>
      </c>
      <c r="E8" s="6"/>
      <c r="F8" s="6"/>
      <c r="G8" s="78"/>
    </row>
    <row r="9" spans="1:14" x14ac:dyDescent="0.25">
      <c r="A9" s="308" t="s">
        <v>248</v>
      </c>
      <c r="B9" s="295">
        <v>9.0205728379744698</v>
      </c>
      <c r="C9" s="295">
        <v>0.27488550953216873</v>
      </c>
      <c r="D9" s="309">
        <v>-5.7209472020965846</v>
      </c>
      <c r="E9" s="6"/>
      <c r="F9" s="6"/>
      <c r="G9" s="78"/>
    </row>
    <row r="10" spans="1:14" x14ac:dyDescent="0.25">
      <c r="A10" s="308" t="s">
        <v>247</v>
      </c>
      <c r="B10" s="295">
        <v>8.1298423946040117</v>
      </c>
      <c r="C10" s="295">
        <v>-0.27347960118838799</v>
      </c>
      <c r="D10" s="309">
        <v>-11.568669152459451</v>
      </c>
      <c r="E10" s="6"/>
      <c r="F10" s="6"/>
      <c r="G10" s="78"/>
    </row>
    <row r="11" spans="1:14" x14ac:dyDescent="0.25">
      <c r="A11" s="308" t="s">
        <v>140</v>
      </c>
      <c r="B11" s="295">
        <v>4.886001718119795</v>
      </c>
      <c r="C11" s="295">
        <v>2.6245079805047311E-2</v>
      </c>
      <c r="D11" s="309">
        <v>-8.1002916234575544</v>
      </c>
      <c r="E11" s="6"/>
      <c r="F11" s="6"/>
      <c r="G11" s="78"/>
    </row>
    <row r="12" spans="1:14" x14ac:dyDescent="0.25">
      <c r="A12" s="308" t="s">
        <v>249</v>
      </c>
      <c r="B12" s="295">
        <v>4.3115131667246622</v>
      </c>
      <c r="C12" s="295">
        <v>0.27627431625230958</v>
      </c>
      <c r="D12" s="309">
        <v>-2.335774565959849</v>
      </c>
      <c r="E12" s="6"/>
      <c r="F12" s="6"/>
      <c r="G12" s="78"/>
    </row>
    <row r="13" spans="1:14" x14ac:dyDescent="0.25">
      <c r="A13" s="308" t="s">
        <v>266</v>
      </c>
      <c r="B13" s="295">
        <v>35.974503676866838</v>
      </c>
      <c r="C13" s="295">
        <v>0.35169906577232979</v>
      </c>
      <c r="D13" s="309">
        <v>-7.6914898296835581</v>
      </c>
      <c r="E13" s="6"/>
      <c r="F13" s="6"/>
      <c r="G13" s="78"/>
    </row>
    <row r="14" spans="1:14" x14ac:dyDescent="0.25">
      <c r="B14" s="6"/>
      <c r="C14" s="6"/>
      <c r="D14"/>
      <c r="E14" s="6"/>
      <c r="F14" s="6"/>
      <c r="G14" s="6"/>
    </row>
    <row r="15" spans="1:14" x14ac:dyDescent="0.25">
      <c r="A15" s="420" t="s">
        <v>310</v>
      </c>
    </row>
    <row r="16" spans="1:14" x14ac:dyDescent="0.25">
      <c r="B16" s="322"/>
    </row>
    <row r="17" spans="2:8" x14ac:dyDescent="0.25">
      <c r="B17" s="279"/>
      <c r="C17" s="280"/>
      <c r="D17" s="280"/>
      <c r="E17" s="280"/>
      <c r="F17" s="280"/>
      <c r="G17" s="280"/>
      <c r="H17" s="280"/>
    </row>
    <row r="18" spans="2:8" x14ac:dyDescent="0.25">
      <c r="B18"/>
      <c r="C18" s="281"/>
      <c r="D18" s="281"/>
      <c r="E18" s="281"/>
      <c r="F18" s="281"/>
      <c r="G18" s="281"/>
      <c r="H18" s="281"/>
    </row>
    <row r="19" spans="2:8" x14ac:dyDescent="0.25">
      <c r="B19" s="75"/>
      <c r="C19" s="281"/>
      <c r="D19" s="281"/>
      <c r="E19" s="281"/>
      <c r="F19" s="281"/>
      <c r="G19" s="281"/>
      <c r="H19" s="281"/>
    </row>
    <row r="20" spans="2:8" x14ac:dyDescent="0.25">
      <c r="B20"/>
      <c r="C20" s="282"/>
      <c r="D20" s="282"/>
      <c r="E20" s="282"/>
      <c r="F20" s="282"/>
      <c r="G20" s="282"/>
      <c r="H20" s="282"/>
    </row>
  </sheetData>
  <mergeCells count="1">
    <mergeCell ref="D3:D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0167-E2AF-4C36-962D-723C51BED5C1}">
  <sheetPr>
    <tabColor rgb="FFFF0000"/>
  </sheetPr>
  <dimension ref="A1:T20"/>
  <sheetViews>
    <sheetView showGridLines="0" zoomScale="80" zoomScaleNormal="80" workbookViewId="0">
      <selection activeCell="F29" sqref="E29:F29"/>
    </sheetView>
  </sheetViews>
  <sheetFormatPr defaultRowHeight="15" x14ac:dyDescent="0.25"/>
  <cols>
    <col min="1" max="1" width="5.85546875" customWidth="1"/>
    <col min="2" max="2" width="25.28515625" customWidth="1"/>
    <col min="3" max="3" width="8.85546875" bestFit="1" customWidth="1"/>
    <col min="8" max="9" width="10.28515625" customWidth="1"/>
    <col min="10" max="10" width="1.42578125" customWidth="1"/>
    <col min="11" max="11" width="8.85546875" customWidth="1"/>
    <col min="12" max="13" width="10.28515625" customWidth="1"/>
    <col min="14" max="14" width="1.42578125" customWidth="1"/>
    <col min="16" max="17" width="10.28515625" customWidth="1"/>
  </cols>
  <sheetData>
    <row r="1" spans="1:20" ht="21" x14ac:dyDescent="0.35">
      <c r="A1" s="717" t="str">
        <f>+'Indice-Index'!C15</f>
        <v>2.9   Principali testate - Distribuzione delle copie vendute negli ultimi 12 mesi - Main newspaper -  sold copies last 12 months (%)</v>
      </c>
      <c r="B1" s="718"/>
      <c r="C1" s="718"/>
      <c r="D1" s="718"/>
      <c r="E1" s="718"/>
      <c r="F1" s="718"/>
      <c r="G1" s="718"/>
      <c r="H1" s="718"/>
      <c r="I1" s="718"/>
      <c r="J1" s="718"/>
      <c r="K1" s="718"/>
      <c r="L1" s="718"/>
      <c r="M1" s="718"/>
      <c r="N1" s="718"/>
      <c r="O1" s="718"/>
      <c r="P1" s="718"/>
      <c r="Q1" s="718"/>
      <c r="R1" s="716"/>
      <c r="S1" s="716"/>
      <c r="T1" s="716"/>
    </row>
    <row r="3" spans="1:20" ht="18.75" x14ac:dyDescent="0.3">
      <c r="A3" s="706" t="s">
        <v>726</v>
      </c>
      <c r="E3" s="707" t="s">
        <v>727</v>
      </c>
      <c r="F3" s="708"/>
      <c r="G3" s="708"/>
      <c r="K3" s="707" t="s">
        <v>728</v>
      </c>
      <c r="L3" s="708"/>
      <c r="M3" s="708"/>
      <c r="O3" s="707" t="s">
        <v>729</v>
      </c>
      <c r="P3" s="708"/>
      <c r="Q3" s="708"/>
    </row>
    <row r="4" spans="1:20" s="764" customFormat="1" ht="63.75" thickBot="1" x14ac:dyDescent="0.3">
      <c r="A4" s="310" t="s">
        <v>730</v>
      </c>
      <c r="B4" s="310" t="s">
        <v>731</v>
      </c>
      <c r="C4" s="762" t="s">
        <v>791</v>
      </c>
      <c r="D4" s="762" t="s">
        <v>792</v>
      </c>
      <c r="E4" s="762" t="s">
        <v>793</v>
      </c>
      <c r="F4" s="762" t="s">
        <v>794</v>
      </c>
      <c r="G4" s="762" t="s">
        <v>795</v>
      </c>
      <c r="H4" s="763" t="s">
        <v>796</v>
      </c>
      <c r="I4" s="763" t="s">
        <v>797</v>
      </c>
      <c r="K4" s="765" t="str">
        <f>+G4</f>
        <v>22/23</v>
      </c>
      <c r="L4" s="310" t="str">
        <f>+H4</f>
        <v>Var. p.p. 
2022/23
vs 
2021/22</v>
      </c>
      <c r="M4" s="310" t="str">
        <f>+I4</f>
        <v>Var p.p. 
2022/23
vs 
2018/19</v>
      </c>
      <c r="O4" s="766" t="str">
        <f t="shared" ref="O4:Q4" si="0">+K4</f>
        <v>22/23</v>
      </c>
      <c r="P4" s="310" t="str">
        <f t="shared" si="0"/>
        <v>Var. p.p. 
2022/23
vs 
2021/22</v>
      </c>
      <c r="Q4" s="310" t="str">
        <f t="shared" si="0"/>
        <v>Var p.p. 
2022/23
vs 
2018/19</v>
      </c>
    </row>
    <row r="5" spans="1:20" ht="15.75" thickTop="1" x14ac:dyDescent="0.25">
      <c r="A5" s="899">
        <v>1</v>
      </c>
      <c r="B5" s="828" t="s">
        <v>732</v>
      </c>
      <c r="C5" s="973">
        <v>10.609349264648719</v>
      </c>
      <c r="D5" s="973">
        <v>11.163883983353408</v>
      </c>
      <c r="E5" s="973">
        <v>11.249271579557583</v>
      </c>
      <c r="F5" s="973">
        <v>11.839977875136114</v>
      </c>
      <c r="G5" s="973">
        <v>12.338861447887377</v>
      </c>
      <c r="H5" s="829">
        <f>G5-F5</f>
        <v>0.49888357275126261</v>
      </c>
      <c r="I5" s="829">
        <f>G5-C5</f>
        <v>1.7295121832386577</v>
      </c>
      <c r="K5" s="973">
        <v>11.071135986240046</v>
      </c>
      <c r="L5" s="900">
        <v>3.2916830523765483E-2</v>
      </c>
      <c r="M5" s="900">
        <v>1.1582519177809907</v>
      </c>
      <c r="O5" s="973">
        <v>20.062473657040584</v>
      </c>
      <c r="P5" s="900">
        <v>3.023300431843662</v>
      </c>
      <c r="Q5" s="900">
        <v>1.8636832761737878</v>
      </c>
    </row>
    <row r="6" spans="1:20" x14ac:dyDescent="0.25">
      <c r="A6" s="709">
        <f>A5+1</f>
        <v>2</v>
      </c>
      <c r="B6" s="660" t="s">
        <v>733</v>
      </c>
      <c r="C6" s="974">
        <v>8.2574170432661589</v>
      </c>
      <c r="D6" s="974">
        <v>8.6118520300759211</v>
      </c>
      <c r="E6" s="974">
        <v>8.8002067943501885</v>
      </c>
      <c r="F6" s="974">
        <v>8.1241737876681572</v>
      </c>
      <c r="G6" s="974">
        <v>7.3480061378076282</v>
      </c>
      <c r="H6" s="710">
        <f t="shared" ref="H6" si="1">G6-F6</f>
        <v>-0.776167649860529</v>
      </c>
      <c r="I6" s="710">
        <f>G6-C6</f>
        <v>-0.90941090545853065</v>
      </c>
      <c r="K6" s="974">
        <v>6.3186097123250002</v>
      </c>
      <c r="L6" s="901">
        <v>-0.54670116564867932</v>
      </c>
      <c r="M6" s="901">
        <v>-1.265993409197554</v>
      </c>
      <c r="O6" s="974">
        <v>13.619599665309165</v>
      </c>
      <c r="P6" s="901">
        <v>-2.6679704508500333</v>
      </c>
      <c r="Q6" s="901">
        <v>-1.9695285232965123</v>
      </c>
    </row>
    <row r="7" spans="1:20" x14ac:dyDescent="0.25">
      <c r="A7" s="709">
        <f>A6+1</f>
        <v>3</v>
      </c>
      <c r="B7" s="660" t="s">
        <v>734</v>
      </c>
      <c r="C7" s="974">
        <v>6.7818833216667658</v>
      </c>
      <c r="D7" s="974">
        <v>5.7624316860726363</v>
      </c>
      <c r="E7" s="974">
        <v>4.8823710862734266</v>
      </c>
      <c r="F7" s="974">
        <v>5.7922886423191002</v>
      </c>
      <c r="G7" s="974">
        <v>5.7412908145569563</v>
      </c>
      <c r="H7" s="710">
        <f>G7-F7</f>
        <v>-5.0997827762143899E-2</v>
      </c>
      <c r="I7" s="710">
        <f>G7-C7</f>
        <v>-1.0405925071098094</v>
      </c>
      <c r="K7" s="974">
        <v>6.4328836218321568</v>
      </c>
      <c r="L7" s="901">
        <v>2.2861528881635174E-2</v>
      </c>
      <c r="M7" s="901">
        <v>-0.65340218107114723</v>
      </c>
      <c r="O7" s="974">
        <v>1.5277644544472457</v>
      </c>
      <c r="P7" s="901">
        <v>-0.25868451777265045</v>
      </c>
      <c r="Q7" s="901">
        <v>-1.9370188604788445</v>
      </c>
    </row>
    <row r="8" spans="1:20" x14ac:dyDescent="0.25">
      <c r="A8" s="709">
        <f>A7+1</f>
        <v>4</v>
      </c>
      <c r="B8" s="660" t="s">
        <v>735</v>
      </c>
      <c r="C8" s="974">
        <v>5.7240571112561289</v>
      </c>
      <c r="D8" s="974">
        <v>5.4937570834500944</v>
      </c>
      <c r="E8" s="974">
        <v>5.4246644036482277</v>
      </c>
      <c r="F8" s="974">
        <v>5.388319973398576</v>
      </c>
      <c r="G8" s="974">
        <v>5.2231797442669858</v>
      </c>
      <c r="H8" s="710">
        <f>G8-F8</f>
        <v>-0.16514022913159021</v>
      </c>
      <c r="I8" s="710">
        <f>G8-C8</f>
        <v>-0.50087736698914309</v>
      </c>
      <c r="K8" s="974">
        <v>5.298050477104546</v>
      </c>
      <c r="L8" s="901">
        <v>-0.14376280585025558</v>
      </c>
      <c r="M8" s="901">
        <v>-0.57071989549099023</v>
      </c>
      <c r="O8" s="974">
        <v>4.7670301095495446</v>
      </c>
      <c r="P8" s="901">
        <v>-0.27439975892402124</v>
      </c>
      <c r="Q8" s="901">
        <v>0.61992584773948511</v>
      </c>
    </row>
    <row r="9" spans="1:20" x14ac:dyDescent="0.25">
      <c r="A9" s="709">
        <f t="shared" ref="A9:A14" si="2">A8+1</f>
        <v>5</v>
      </c>
      <c r="B9" s="660" t="s">
        <v>736</v>
      </c>
      <c r="C9" s="974">
        <v>5.1261600889977821</v>
      </c>
      <c r="D9" s="974">
        <v>5.0577642725969039</v>
      </c>
      <c r="E9" s="974">
        <v>4.764413946976493</v>
      </c>
      <c r="F9" s="974">
        <v>4.6694237826983693</v>
      </c>
      <c r="G9" s="974">
        <v>4.7506924215763107</v>
      </c>
      <c r="H9" s="710">
        <f t="shared" ref="H9:H15" si="3">G9-F9</f>
        <v>8.1268638877941335E-2</v>
      </c>
      <c r="I9" s="710">
        <f t="shared" ref="I9:I15" si="4">G9-C9</f>
        <v>-0.37546766742147142</v>
      </c>
      <c r="K9" s="974">
        <v>3.3925637077591762</v>
      </c>
      <c r="L9" s="901">
        <v>-6.6034293012442902E-2</v>
      </c>
      <c r="M9" s="901">
        <v>-0.13397674415652272</v>
      </c>
      <c r="O9" s="974">
        <v>13.025086076184225</v>
      </c>
      <c r="P9" s="901">
        <v>0.50377415975566286</v>
      </c>
      <c r="Q9" s="901">
        <v>-9.5322667133236134</v>
      </c>
    </row>
    <row r="10" spans="1:20" x14ac:dyDescent="0.25">
      <c r="A10" s="709">
        <f t="shared" si="2"/>
        <v>6</v>
      </c>
      <c r="B10" s="660" t="s">
        <v>737</v>
      </c>
      <c r="C10" s="974">
        <v>4.0639359753367703</v>
      </c>
      <c r="D10" s="974">
        <v>4.0713741702106345</v>
      </c>
      <c r="E10" s="974">
        <v>4.2083164999516391</v>
      </c>
      <c r="F10" s="974">
        <v>4.1812701973012603</v>
      </c>
      <c r="G10" s="974">
        <v>4.1042298443315568</v>
      </c>
      <c r="H10" s="710">
        <f>G10-F10</f>
        <v>-7.7040352969703463E-2</v>
      </c>
      <c r="I10" s="710">
        <f>G10-C10</f>
        <v>4.0293868994786486E-2</v>
      </c>
      <c r="K10" s="974">
        <v>4.6534303871812837</v>
      </c>
      <c r="L10" s="901">
        <v>-2.5015011242570218E-2</v>
      </c>
      <c r="M10" s="901">
        <v>0.31220653517165076</v>
      </c>
      <c r="O10" s="974">
        <v>0.75822777499097216</v>
      </c>
      <c r="P10" s="901">
        <v>-0.19899143136800113</v>
      </c>
      <c r="Q10" s="901">
        <v>-0.28407837050899609</v>
      </c>
    </row>
    <row r="11" spans="1:20" x14ac:dyDescent="0.25">
      <c r="A11" s="709">
        <f t="shared" si="2"/>
        <v>7</v>
      </c>
      <c r="B11" s="660" t="s">
        <v>738</v>
      </c>
      <c r="C11" s="974">
        <v>3.8842026694516569</v>
      </c>
      <c r="D11" s="974">
        <v>4.0149174329253707</v>
      </c>
      <c r="E11" s="974">
        <v>4.1931254340412467</v>
      </c>
      <c r="F11" s="974">
        <v>4.0914397310208557</v>
      </c>
      <c r="G11" s="974">
        <v>3.9787004708376408</v>
      </c>
      <c r="H11" s="710">
        <f>G11-F11</f>
        <v>-0.1127392601832149</v>
      </c>
      <c r="I11" s="710">
        <f>G11-C11</f>
        <v>9.4497801385983848E-2</v>
      </c>
      <c r="K11" s="974">
        <v>4.4272664250748077</v>
      </c>
      <c r="L11" s="901">
        <v>-0.1186274335317492</v>
      </c>
      <c r="M11" s="901">
        <v>0.21748350922682214</v>
      </c>
      <c r="O11" s="974">
        <v>1.2458142225369424</v>
      </c>
      <c r="P11" s="901">
        <v>0.10139050734348931</v>
      </c>
      <c r="Q11" s="901">
        <v>0.90948748737073637</v>
      </c>
    </row>
    <row r="12" spans="1:20" x14ac:dyDescent="0.25">
      <c r="A12" s="709">
        <f t="shared" si="2"/>
        <v>8</v>
      </c>
      <c r="B12" s="660" t="s">
        <v>739</v>
      </c>
      <c r="C12" s="974">
        <v>3.9194172454535865</v>
      </c>
      <c r="D12" s="974">
        <v>3.7697652939367878</v>
      </c>
      <c r="E12" s="974">
        <v>3.5296246408782594</v>
      </c>
      <c r="F12" s="974">
        <v>3.7963190332588157</v>
      </c>
      <c r="G12" s="974">
        <v>3.8419325538796221</v>
      </c>
      <c r="H12" s="710">
        <f t="shared" si="3"/>
        <v>4.5613520620806369E-2</v>
      </c>
      <c r="I12" s="710">
        <f t="shared" si="4"/>
        <v>-7.7484691573964426E-2</v>
      </c>
      <c r="K12" s="974">
        <v>3.960779442244549</v>
      </c>
      <c r="L12" s="901">
        <v>4.3845718800474831E-2</v>
      </c>
      <c r="M12" s="901">
        <v>-0.10351964504438804</v>
      </c>
      <c r="O12" s="974">
        <v>3.1178583708128618</v>
      </c>
      <c r="P12" s="901">
        <v>0.10369401971827585</v>
      </c>
      <c r="Q12" s="901">
        <v>0.77723101096206948</v>
      </c>
    </row>
    <row r="13" spans="1:20" x14ac:dyDescent="0.25">
      <c r="A13" s="709">
        <f t="shared" si="2"/>
        <v>9</v>
      </c>
      <c r="B13" s="241" t="s">
        <v>740</v>
      </c>
      <c r="C13" s="974">
        <v>3.17709629570883</v>
      </c>
      <c r="D13" s="974">
        <v>2.7894322028643312</v>
      </c>
      <c r="E13" s="974">
        <v>2.4051626976949345</v>
      </c>
      <c r="F13" s="974">
        <v>2.7044211355136016</v>
      </c>
      <c r="G13" s="974">
        <v>2.8260327104558085</v>
      </c>
      <c r="H13" s="711">
        <f>G13-F13</f>
        <v>0.12161157494220687</v>
      </c>
      <c r="I13" s="711">
        <f>G13-C13</f>
        <v>-0.3510635852530215</v>
      </c>
      <c r="K13" s="974">
        <v>3.1968654758761637</v>
      </c>
      <c r="L13" s="902">
        <v>0.15098339094719027</v>
      </c>
      <c r="M13" s="902">
        <v>-0.22595770391467385</v>
      </c>
      <c r="O13" s="974">
        <v>0.56673559826173991</v>
      </c>
      <c r="P13" s="902">
        <v>7.6599306089044306E-2</v>
      </c>
      <c r="Q13" s="902">
        <v>6.7346282909002242E-2</v>
      </c>
    </row>
    <row r="14" spans="1:20" x14ac:dyDescent="0.25">
      <c r="A14" s="709">
        <f t="shared" si="2"/>
        <v>10</v>
      </c>
      <c r="B14" s="660" t="s">
        <v>741</v>
      </c>
      <c r="C14" s="974">
        <v>2.9646128999379404</v>
      </c>
      <c r="D14" s="974">
        <v>2.8791894282809158</v>
      </c>
      <c r="E14" s="974">
        <v>2.9035074432674661</v>
      </c>
      <c r="F14" s="974">
        <v>2.7809502815731695</v>
      </c>
      <c r="G14" s="974">
        <v>2.7035005296694408</v>
      </c>
      <c r="H14" s="712">
        <f t="shared" si="3"/>
        <v>-7.7449751903728714E-2</v>
      </c>
      <c r="I14" s="712">
        <f t="shared" si="4"/>
        <v>-0.26111237026849965</v>
      </c>
      <c r="K14" s="974">
        <v>3.067899011868704</v>
      </c>
      <c r="L14" s="903">
        <v>-5.6999828660347251E-2</v>
      </c>
      <c r="M14" s="903">
        <v>-0.10476183856449017</v>
      </c>
      <c r="O14" s="974">
        <v>0.48340426178041962</v>
      </c>
      <c r="P14" s="903">
        <v>-6.7129679977261714E-2</v>
      </c>
      <c r="Q14" s="903">
        <v>-0.21409223625825524</v>
      </c>
    </row>
    <row r="15" spans="1:20" x14ac:dyDescent="0.25">
      <c r="A15" s="713">
        <f>A14+1</f>
        <v>11</v>
      </c>
      <c r="B15" s="714" t="s">
        <v>857</v>
      </c>
      <c r="C15" s="974">
        <v>2.2137961004822291</v>
      </c>
      <c r="D15" s="974">
        <v>2.2913428958016664</v>
      </c>
      <c r="E15" s="974">
        <v>2.4554071017092718</v>
      </c>
      <c r="F15" s="974">
        <v>2.4939828398943571</v>
      </c>
      <c r="G15" s="974">
        <v>2.5502227788734593</v>
      </c>
      <c r="H15" s="712">
        <f t="shared" si="3"/>
        <v>5.6239938979102178E-2</v>
      </c>
      <c r="I15" s="712">
        <f t="shared" si="4"/>
        <v>0.33642667839123019</v>
      </c>
      <c r="K15" s="974">
        <v>2.4674208386001446</v>
      </c>
      <c r="L15" s="903">
        <v>5.8101019723209468E-2</v>
      </c>
      <c r="M15" s="903">
        <v>0.27060259614307114</v>
      </c>
      <c r="O15" s="974">
        <v>3.0546932625738648</v>
      </c>
      <c r="P15" s="903">
        <v>1.1692900906371317E-2</v>
      </c>
      <c r="Q15" s="901">
        <v>0.65588798364829382</v>
      </c>
    </row>
    <row r="16" spans="1:20" x14ac:dyDescent="0.25">
      <c r="A16" s="713">
        <f>A15+1</f>
        <v>12</v>
      </c>
      <c r="B16" s="714" t="s">
        <v>742</v>
      </c>
      <c r="C16" s="975">
        <v>1.6743668262346918</v>
      </c>
      <c r="D16" s="975">
        <v>1.900984687953144</v>
      </c>
      <c r="E16" s="975">
        <v>2.4984853326586376</v>
      </c>
      <c r="F16" s="975">
        <v>2.5192969857012275</v>
      </c>
      <c r="G16" s="975">
        <v>2.514810077312668</v>
      </c>
      <c r="H16" s="712">
        <f>G16-F16</f>
        <v>-4.486908388559474E-3</v>
      </c>
      <c r="I16" s="712">
        <f>G16-C16</f>
        <v>0.84044325107797624</v>
      </c>
      <c r="K16" s="975">
        <v>1.5480222446581831</v>
      </c>
      <c r="L16" s="903">
        <v>5.7014364825315855E-2</v>
      </c>
      <c r="M16" s="903">
        <v>0.25400541575516478</v>
      </c>
      <c r="O16" s="975">
        <v>8.4049610081363824</v>
      </c>
      <c r="P16" s="903">
        <v>-0.7825215653906028</v>
      </c>
      <c r="Q16" s="901">
        <v>2.5858875632577742</v>
      </c>
    </row>
    <row r="17" spans="1:17" ht="15.75" thickBot="1" x14ac:dyDescent="0.3">
      <c r="A17" s="898">
        <f>A16+1</f>
        <v>13</v>
      </c>
      <c r="B17" s="830" t="s">
        <v>743</v>
      </c>
      <c r="C17" s="976">
        <v>2.1844523760805612</v>
      </c>
      <c r="D17" s="976">
        <v>2.2081761327264857</v>
      </c>
      <c r="E17" s="976">
        <v>2.4781035210526281</v>
      </c>
      <c r="F17" s="976">
        <v>2.0622144556478381</v>
      </c>
      <c r="G17" s="976">
        <v>1.9958283567353168</v>
      </c>
      <c r="H17" s="831">
        <f>G17-F17</f>
        <v>-6.6386098912521341E-2</v>
      </c>
      <c r="I17" s="831">
        <f>G17-C17</f>
        <v>-0.18862401934524442</v>
      </c>
      <c r="K17" s="976">
        <v>2.2182068688481928</v>
      </c>
      <c r="L17" s="904">
        <v>-5.6731726298497875E-2</v>
      </c>
      <c r="M17" s="904">
        <v>-0.10293229005735904</v>
      </c>
      <c r="O17" s="976">
        <v>0.64098817787161688</v>
      </c>
      <c r="P17" s="904">
        <v>-4.1765936230526268E-2</v>
      </c>
      <c r="Q17" s="904">
        <v>-5.3976575150386896E-2</v>
      </c>
    </row>
    <row r="18" spans="1:17" s="599" customFormat="1" ht="16.5" thickTop="1" x14ac:dyDescent="0.25">
      <c r="B18" s="719" t="s">
        <v>744</v>
      </c>
      <c r="C18" s="720"/>
      <c r="D18" s="720"/>
      <c r="E18" s="720"/>
      <c r="F18" s="720"/>
      <c r="G18" s="721">
        <f>+G5+G6+G8+G7+G9</f>
        <v>35.402030566095256</v>
      </c>
      <c r="K18" s="721">
        <f>+K5+K6+K8+K7+K10</f>
        <v>33.774110184683032</v>
      </c>
      <c r="L18" s="25"/>
      <c r="M18" s="25"/>
      <c r="N18" s="25"/>
      <c r="O18" s="721">
        <f>+O5+O6+O9+O16+O8</f>
        <v>59.879150516219902</v>
      </c>
    </row>
    <row r="19" spans="1:17" x14ac:dyDescent="0.25">
      <c r="C19" s="715"/>
      <c r="D19" s="715"/>
      <c r="E19" s="715"/>
      <c r="F19" s="715"/>
      <c r="G19" s="715"/>
      <c r="K19" s="715"/>
      <c r="O19" s="715"/>
    </row>
    <row r="20" spans="1:17" x14ac:dyDescent="0.25">
      <c r="B20" s="661" t="s">
        <v>745</v>
      </c>
    </row>
  </sheetData>
  <phoneticPr fontId="84"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9E60-79FA-4C2B-8F66-9DB65E08843E}">
  <sheetPr>
    <tabColor rgb="FFFF0000"/>
  </sheetPr>
  <dimension ref="A1:R57"/>
  <sheetViews>
    <sheetView showGridLines="0" zoomScale="80" zoomScaleNormal="80" workbookViewId="0">
      <pane xSplit="2" ySplit="3" topLeftCell="C45" activePane="bottomRight" state="frozen"/>
      <selection pane="topRight" activeCell="C1" sqref="C1"/>
      <selection pane="bottomLeft" activeCell="A5" sqref="A5"/>
      <selection pane="bottomRight" activeCell="T70" sqref="T70"/>
    </sheetView>
  </sheetViews>
  <sheetFormatPr defaultColWidth="9.140625" defaultRowHeight="15.75" x14ac:dyDescent="0.25"/>
  <cols>
    <col min="1" max="1" width="10.7109375" style="13" customWidth="1"/>
    <col min="2" max="2" width="12.5703125" style="13" customWidth="1"/>
    <col min="3" max="3" width="12.140625" style="13" customWidth="1"/>
    <col min="4" max="4" width="32.140625" style="13" customWidth="1"/>
    <col min="5" max="12" width="11.140625" style="13" customWidth="1"/>
    <col min="13" max="18" width="10.85546875" style="13" bestFit="1" customWidth="1"/>
    <col min="19" max="16384" width="9.140625" style="13"/>
  </cols>
  <sheetData>
    <row r="1" spans="1:18" ht="21" x14ac:dyDescent="0.35">
      <c r="A1" s="16" t="str">
        <f>+'Indice-Index'!C17</f>
        <v xml:space="preserve">2.10   Utenti unici dei siti/app dei principali operatori - Main websites/app unique users </v>
      </c>
      <c r="B1" s="284"/>
      <c r="C1" s="284"/>
      <c r="D1" s="284"/>
      <c r="E1" s="96"/>
      <c r="F1" s="96"/>
      <c r="G1" s="435"/>
      <c r="H1" s="96"/>
      <c r="I1" s="50"/>
      <c r="J1" s="50"/>
      <c r="K1" s="50"/>
      <c r="L1" s="50"/>
      <c r="M1" s="50"/>
      <c r="N1" s="50"/>
      <c r="O1" s="50"/>
      <c r="P1" s="50"/>
      <c r="Q1" s="50"/>
      <c r="R1" s="50"/>
    </row>
    <row r="2" spans="1:18" x14ac:dyDescent="0.25">
      <c r="A2" s="6"/>
      <c r="B2" s="6"/>
      <c r="C2" s="6"/>
      <c r="D2" s="6"/>
      <c r="E2" s="6"/>
    </row>
    <row r="3" spans="1:18" x14ac:dyDescent="0.25">
      <c r="A3" s="293" t="s">
        <v>304</v>
      </c>
    </row>
    <row r="4" spans="1:18" x14ac:dyDescent="0.25">
      <c r="A4" s="350">
        <v>43466</v>
      </c>
      <c r="B4" s="328">
        <v>41.992874999999998</v>
      </c>
      <c r="C4" s="50"/>
    </row>
    <row r="5" spans="1:18" x14ac:dyDescent="0.25">
      <c r="A5" s="350">
        <v>43497</v>
      </c>
      <c r="B5" s="328">
        <v>41.616146000000001</v>
      </c>
      <c r="C5" s="50"/>
    </row>
    <row r="6" spans="1:18" x14ac:dyDescent="0.25">
      <c r="A6" s="350">
        <v>43525</v>
      </c>
      <c r="B6" s="328">
        <v>42.323006999999997</v>
      </c>
      <c r="C6" s="50"/>
    </row>
    <row r="7" spans="1:18" x14ac:dyDescent="0.25">
      <c r="A7" s="350">
        <v>43556</v>
      </c>
      <c r="B7" s="328">
        <v>41.916683999999997</v>
      </c>
      <c r="C7" s="50"/>
    </row>
    <row r="8" spans="1:18" x14ac:dyDescent="0.25">
      <c r="A8" s="350">
        <v>43586</v>
      </c>
      <c r="B8" s="328">
        <v>42.240712000000002</v>
      </c>
      <c r="C8" s="50"/>
    </row>
    <row r="9" spans="1:18" x14ac:dyDescent="0.25">
      <c r="A9" s="832">
        <v>43617</v>
      </c>
      <c r="B9" s="833">
        <v>41.331107000000003</v>
      </c>
      <c r="C9" s="50"/>
    </row>
    <row r="10" spans="1:18" x14ac:dyDescent="0.25">
      <c r="A10" s="350">
        <v>43647</v>
      </c>
      <c r="B10" s="328">
        <v>40.524585999999999</v>
      </c>
      <c r="C10" s="50"/>
    </row>
    <row r="11" spans="1:18" x14ac:dyDescent="0.25">
      <c r="A11" s="350">
        <v>43678</v>
      </c>
      <c r="B11" s="328">
        <v>40.729568999999998</v>
      </c>
      <c r="C11" s="50"/>
    </row>
    <row r="12" spans="1:18" x14ac:dyDescent="0.25">
      <c r="A12" s="350">
        <v>43709</v>
      </c>
      <c r="B12" s="328">
        <v>41.594318999999999</v>
      </c>
      <c r="C12" s="50"/>
    </row>
    <row r="13" spans="1:18" x14ac:dyDescent="0.25">
      <c r="A13" s="350">
        <v>43739</v>
      </c>
      <c r="B13" s="328">
        <v>41.873142999999999</v>
      </c>
      <c r="C13" s="50"/>
    </row>
    <row r="14" spans="1:18" x14ac:dyDescent="0.25">
      <c r="A14" s="350">
        <v>43770</v>
      </c>
      <c r="B14" s="328">
        <v>41.565874000000001</v>
      </c>
      <c r="C14" s="50"/>
    </row>
    <row r="15" spans="1:18" x14ac:dyDescent="0.25">
      <c r="A15" s="350">
        <v>43800</v>
      </c>
      <c r="B15" s="328">
        <v>41.546782</v>
      </c>
      <c r="C15" s="50"/>
    </row>
    <row r="16" spans="1:18" x14ac:dyDescent="0.25">
      <c r="A16" s="350">
        <v>43831</v>
      </c>
      <c r="B16" s="328">
        <v>43.272182000000001</v>
      </c>
      <c r="C16" s="50"/>
    </row>
    <row r="17" spans="1:3" x14ac:dyDescent="0.25">
      <c r="A17" s="350">
        <v>43862</v>
      </c>
      <c r="B17" s="328">
        <v>43.317723999999998</v>
      </c>
      <c r="C17" s="50"/>
    </row>
    <row r="18" spans="1:3" x14ac:dyDescent="0.25">
      <c r="A18" s="350">
        <v>43891</v>
      </c>
      <c r="B18" s="328">
        <v>44.739888999999998</v>
      </c>
      <c r="C18" s="50"/>
    </row>
    <row r="19" spans="1:3" x14ac:dyDescent="0.25">
      <c r="A19" s="350">
        <v>43922</v>
      </c>
      <c r="B19" s="328">
        <v>44.151803999999998</v>
      </c>
      <c r="C19" s="50"/>
    </row>
    <row r="20" spans="1:3" x14ac:dyDescent="0.25">
      <c r="A20" s="350">
        <v>43952</v>
      </c>
      <c r="B20" s="328">
        <v>44.130982000000003</v>
      </c>
      <c r="C20" s="50"/>
    </row>
    <row r="21" spans="1:3" x14ac:dyDescent="0.25">
      <c r="A21" s="832">
        <v>43983</v>
      </c>
      <c r="B21" s="833">
        <v>42.952989000000002</v>
      </c>
      <c r="C21" s="50"/>
    </row>
    <row r="22" spans="1:3" x14ac:dyDescent="0.25">
      <c r="A22" s="350">
        <v>44013</v>
      </c>
      <c r="B22" s="328">
        <v>42.061624999999999</v>
      </c>
      <c r="C22" s="50"/>
    </row>
    <row r="23" spans="1:3" x14ac:dyDescent="0.25">
      <c r="A23" s="350">
        <v>44044</v>
      </c>
      <c r="B23" s="328">
        <v>41.936124</v>
      </c>
      <c r="C23" s="50"/>
    </row>
    <row r="24" spans="1:3" x14ac:dyDescent="0.25">
      <c r="A24" s="350">
        <v>44075</v>
      </c>
      <c r="B24" s="328">
        <v>42.245092999999997</v>
      </c>
      <c r="C24" s="50"/>
    </row>
    <row r="25" spans="1:3" x14ac:dyDescent="0.25">
      <c r="A25" s="350">
        <v>44105</v>
      </c>
      <c r="B25" s="328">
        <v>44.131616999999999</v>
      </c>
      <c r="C25" s="50"/>
    </row>
    <row r="26" spans="1:3" x14ac:dyDescent="0.25">
      <c r="A26" s="350">
        <v>44136</v>
      </c>
      <c r="B26" s="328">
        <v>44.75123</v>
      </c>
      <c r="C26" s="50"/>
    </row>
    <row r="27" spans="1:3" x14ac:dyDescent="0.25">
      <c r="A27" s="350">
        <v>44166</v>
      </c>
      <c r="B27" s="328">
        <v>44.657080999999998</v>
      </c>
      <c r="C27" s="50"/>
    </row>
    <row r="28" spans="1:3" x14ac:dyDescent="0.25">
      <c r="A28" s="350">
        <v>44197</v>
      </c>
      <c r="B28" s="328">
        <v>44.525007000000002</v>
      </c>
      <c r="C28" s="50"/>
    </row>
    <row r="29" spans="1:3" x14ac:dyDescent="0.25">
      <c r="A29" s="350">
        <v>44228</v>
      </c>
      <c r="B29" s="328">
        <v>44.407611000000003</v>
      </c>
      <c r="C29" s="50"/>
    </row>
    <row r="30" spans="1:3" x14ac:dyDescent="0.25">
      <c r="A30" s="350">
        <v>44256</v>
      </c>
      <c r="B30" s="328">
        <v>44.881346000000001</v>
      </c>
      <c r="C30" s="50"/>
    </row>
    <row r="31" spans="1:3" x14ac:dyDescent="0.25">
      <c r="A31" s="350">
        <v>44287</v>
      </c>
      <c r="B31" s="328">
        <v>44.425511</v>
      </c>
      <c r="C31" s="50"/>
    </row>
    <row r="32" spans="1:3" x14ac:dyDescent="0.25">
      <c r="A32" s="350">
        <v>44317</v>
      </c>
      <c r="B32" s="328">
        <v>43.944003000000002</v>
      </c>
      <c r="C32" s="50"/>
    </row>
    <row r="33" spans="1:13" x14ac:dyDescent="0.25">
      <c r="A33" s="832">
        <v>44348</v>
      </c>
      <c r="B33" s="833">
        <v>44.545304999999999</v>
      </c>
      <c r="C33" s="50"/>
    </row>
    <row r="34" spans="1:13" x14ac:dyDescent="0.25">
      <c r="A34" s="350">
        <v>44378</v>
      </c>
      <c r="B34" s="328">
        <v>44.103985999999999</v>
      </c>
      <c r="C34" s="50"/>
    </row>
    <row r="35" spans="1:13" x14ac:dyDescent="0.25">
      <c r="A35" s="350">
        <v>44409</v>
      </c>
      <c r="B35" s="328">
        <v>43.658223</v>
      </c>
      <c r="C35" s="50"/>
    </row>
    <row r="36" spans="1:13" x14ac:dyDescent="0.25">
      <c r="A36" s="348">
        <v>44440</v>
      </c>
      <c r="B36" s="349">
        <v>44.524890999999997</v>
      </c>
      <c r="C36" s="50"/>
    </row>
    <row r="37" spans="1:13" x14ac:dyDescent="0.25">
      <c r="A37" s="348">
        <v>44471</v>
      </c>
      <c r="B37" s="349">
        <v>44.091391999999999</v>
      </c>
      <c r="C37" s="50"/>
    </row>
    <row r="38" spans="1:13" x14ac:dyDescent="0.25">
      <c r="A38" s="348">
        <v>44503</v>
      </c>
      <c r="B38" s="349">
        <v>44.346634999999999</v>
      </c>
      <c r="C38" s="50"/>
    </row>
    <row r="39" spans="1:13" x14ac:dyDescent="0.25">
      <c r="A39" s="348">
        <v>44534</v>
      </c>
      <c r="B39" s="349">
        <v>44.585620999999996</v>
      </c>
      <c r="C39" s="50"/>
    </row>
    <row r="40" spans="1:13" x14ac:dyDescent="0.25">
      <c r="A40" s="351">
        <v>44562</v>
      </c>
      <c r="B40" s="328">
        <v>45.000440000000005</v>
      </c>
      <c r="C40" s="50"/>
    </row>
    <row r="41" spans="1:13" x14ac:dyDescent="0.25">
      <c r="A41" s="351">
        <v>44593</v>
      </c>
      <c r="B41" s="328">
        <v>44.515167999999996</v>
      </c>
      <c r="C41" s="50"/>
    </row>
    <row r="42" spans="1:13" x14ac:dyDescent="0.25">
      <c r="A42" s="351">
        <v>44621</v>
      </c>
      <c r="B42" s="328">
        <v>44.260033</v>
      </c>
      <c r="C42" s="50"/>
    </row>
    <row r="43" spans="1:13" x14ac:dyDescent="0.25">
      <c r="A43" s="350">
        <v>44652</v>
      </c>
      <c r="B43" s="328">
        <v>43.997148000000003</v>
      </c>
      <c r="C43" s="50"/>
    </row>
    <row r="44" spans="1:13" x14ac:dyDescent="0.25">
      <c r="A44" s="350">
        <v>44682</v>
      </c>
      <c r="B44" s="328">
        <v>44.166453000000004</v>
      </c>
      <c r="C44" s="50"/>
      <c r="J44" s="322"/>
      <c r="K44" s="322"/>
      <c r="L44" s="322"/>
      <c r="M44" s="322"/>
    </row>
    <row r="45" spans="1:13" x14ac:dyDescent="0.25">
      <c r="A45" s="832">
        <v>44713</v>
      </c>
      <c r="B45" s="833">
        <v>43.827818000000001</v>
      </c>
      <c r="C45" s="50"/>
      <c r="J45" s="945"/>
      <c r="K45" s="946"/>
      <c r="L45" s="946"/>
      <c r="M45" s="946"/>
    </row>
    <row r="46" spans="1:13" x14ac:dyDescent="0.25">
      <c r="A46" s="350">
        <v>44743</v>
      </c>
      <c r="B46" s="328">
        <v>43.572658000000004</v>
      </c>
      <c r="C46" s="50"/>
      <c r="D46" s="426" t="s">
        <v>303</v>
      </c>
      <c r="E46" s="352">
        <v>43983</v>
      </c>
      <c r="F46" s="352">
        <v>44348</v>
      </c>
      <c r="G46" s="352">
        <v>44713</v>
      </c>
      <c r="H46" s="352">
        <v>45078</v>
      </c>
      <c r="J46" s="945"/>
      <c r="K46" s="946"/>
      <c r="L46" s="946"/>
      <c r="M46" s="946"/>
    </row>
    <row r="47" spans="1:13" x14ac:dyDescent="0.25">
      <c r="A47" s="350">
        <v>44774</v>
      </c>
      <c r="B47" s="328">
        <v>43.339641</v>
      </c>
      <c r="C47" s="50"/>
      <c r="D47" s="363" t="s">
        <v>296</v>
      </c>
      <c r="E47" s="834">
        <v>42.057000000000002</v>
      </c>
      <c r="F47" s="834">
        <v>43.594000000000001</v>
      </c>
      <c r="G47" s="834">
        <v>42.764000000000003</v>
      </c>
      <c r="H47" s="834">
        <v>42.582000000000001</v>
      </c>
      <c r="J47" s="945"/>
      <c r="K47" s="946"/>
      <c r="L47" s="946"/>
      <c r="M47" s="946"/>
    </row>
    <row r="48" spans="1:13" x14ac:dyDescent="0.25">
      <c r="A48" s="348">
        <v>44805</v>
      </c>
      <c r="B48" s="349">
        <v>44.138095</v>
      </c>
      <c r="C48" s="50"/>
      <c r="D48" s="363" t="s">
        <v>803</v>
      </c>
      <c r="E48" s="834">
        <v>38.600999999999999</v>
      </c>
      <c r="F48" s="834">
        <v>39.456000000000003</v>
      </c>
      <c r="G48" s="834">
        <v>39.14</v>
      </c>
      <c r="H48" s="834">
        <v>38.886000000000003</v>
      </c>
      <c r="J48" s="945"/>
      <c r="K48" s="946"/>
      <c r="L48" s="946"/>
      <c r="M48" s="946"/>
    </row>
    <row r="49" spans="1:13" x14ac:dyDescent="0.25">
      <c r="A49" s="348">
        <v>44836</v>
      </c>
      <c r="B49" s="349">
        <v>43.934137999999997</v>
      </c>
      <c r="C49" s="50"/>
      <c r="D49" s="363" t="s">
        <v>290</v>
      </c>
      <c r="E49" s="834">
        <v>32.295999999999999</v>
      </c>
      <c r="F49" s="834">
        <v>33.253</v>
      </c>
      <c r="G49" s="834">
        <v>34.808999999999997</v>
      </c>
      <c r="H49" s="834">
        <v>35.356999999999999</v>
      </c>
      <c r="J49" s="945"/>
      <c r="K49" s="946"/>
      <c r="L49" s="946"/>
      <c r="M49" s="946"/>
    </row>
    <row r="50" spans="1:13" x14ac:dyDescent="0.25">
      <c r="A50" s="348">
        <v>44868</v>
      </c>
      <c r="B50" s="349">
        <v>43.828113999999999</v>
      </c>
      <c r="C50" s="50"/>
      <c r="D50" s="363" t="s">
        <v>301</v>
      </c>
      <c r="E50" s="834">
        <v>31.2</v>
      </c>
      <c r="F50" s="834">
        <v>32.704999999999998</v>
      </c>
      <c r="G50" s="834">
        <v>32.540999999999997</v>
      </c>
      <c r="H50" s="834">
        <v>33.244</v>
      </c>
      <c r="J50" s="945"/>
      <c r="K50" s="946"/>
      <c r="L50" s="946"/>
      <c r="M50" s="946"/>
    </row>
    <row r="51" spans="1:13" x14ac:dyDescent="0.25">
      <c r="A51" s="348">
        <v>44899</v>
      </c>
      <c r="B51" s="349">
        <v>43.766737999999997</v>
      </c>
      <c r="C51" s="50"/>
      <c r="D51" s="363" t="s">
        <v>325</v>
      </c>
      <c r="E51" s="834">
        <v>28.096</v>
      </c>
      <c r="F51" s="834">
        <v>32.417000000000002</v>
      </c>
      <c r="G51" s="834">
        <v>31.542999999999999</v>
      </c>
      <c r="H51" s="834">
        <v>31.341000000000001</v>
      </c>
      <c r="J51" s="945"/>
      <c r="K51" s="946"/>
      <c r="L51" s="946"/>
      <c r="M51" s="946"/>
    </row>
    <row r="52" spans="1:13" x14ac:dyDescent="0.25">
      <c r="A52" s="350">
        <v>44927</v>
      </c>
      <c r="B52" s="328">
        <v>43.979275000000001</v>
      </c>
      <c r="D52" s="363" t="s">
        <v>125</v>
      </c>
      <c r="E52" s="834">
        <v>26.856999999999999</v>
      </c>
      <c r="F52" s="834">
        <v>25.4</v>
      </c>
      <c r="G52" s="834">
        <v>25.286999999999999</v>
      </c>
      <c r="H52" s="834">
        <v>30.43</v>
      </c>
      <c r="J52" s="945"/>
      <c r="K52" s="946"/>
      <c r="L52" s="946"/>
      <c r="M52" s="946"/>
    </row>
    <row r="53" spans="1:13" x14ac:dyDescent="0.25">
      <c r="A53" s="350">
        <v>44958</v>
      </c>
      <c r="B53" s="328">
        <v>43.834378999999998</v>
      </c>
      <c r="D53" s="363" t="s">
        <v>996</v>
      </c>
      <c r="E53" s="834">
        <v>24.771999999999998</v>
      </c>
      <c r="F53" s="834">
        <v>22.404</v>
      </c>
      <c r="G53" s="834">
        <v>18.53</v>
      </c>
      <c r="H53" s="834">
        <v>28.416</v>
      </c>
      <c r="J53" s="945"/>
      <c r="K53" s="946"/>
      <c r="L53" s="946"/>
      <c r="M53" s="946"/>
    </row>
    <row r="54" spans="1:13" x14ac:dyDescent="0.25">
      <c r="A54" s="350">
        <v>44986</v>
      </c>
      <c r="B54" s="328">
        <v>43.757841999999997</v>
      </c>
      <c r="D54" s="363" t="s">
        <v>997</v>
      </c>
      <c r="E54" s="834">
        <v>17.422000000000001</v>
      </c>
      <c r="F54" s="834">
        <v>22.596</v>
      </c>
      <c r="G54" s="834">
        <v>25.71</v>
      </c>
      <c r="H54" s="834">
        <v>25.677</v>
      </c>
      <c r="J54" s="945"/>
      <c r="K54" s="946"/>
      <c r="L54" s="946"/>
      <c r="M54" s="946"/>
    </row>
    <row r="55" spans="1:13" x14ac:dyDescent="0.25">
      <c r="A55" s="350">
        <v>45017</v>
      </c>
      <c r="B55" s="328">
        <v>43.798999999999999</v>
      </c>
      <c r="D55" s="363" t="s">
        <v>1</v>
      </c>
      <c r="E55" s="834">
        <v>26.722999999999999</v>
      </c>
      <c r="F55" s="834">
        <v>28.709</v>
      </c>
      <c r="G55" s="834">
        <v>23.835999999999999</v>
      </c>
      <c r="H55" s="834">
        <v>25.459</v>
      </c>
    </row>
    <row r="56" spans="1:13" x14ac:dyDescent="0.25">
      <c r="A56" s="350">
        <v>45047</v>
      </c>
      <c r="B56" s="328">
        <v>43.945</v>
      </c>
      <c r="D56" s="363" t="s">
        <v>302</v>
      </c>
      <c r="E56" s="834">
        <v>26.835999999999999</v>
      </c>
      <c r="F56" s="834">
        <v>26.942</v>
      </c>
      <c r="G56" s="834">
        <v>26.024000000000001</v>
      </c>
      <c r="H56" s="834">
        <v>25.143999999999998</v>
      </c>
    </row>
    <row r="57" spans="1:13" x14ac:dyDescent="0.25">
      <c r="A57" s="832">
        <v>45078</v>
      </c>
      <c r="B57" s="833">
        <v>43.616</v>
      </c>
      <c r="D57" s="420" t="s">
        <v>309</v>
      </c>
    </row>
  </sheetData>
  <phoneticPr fontId="84"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300E-DE19-4439-927F-78E425A813D6}">
  <sheetPr>
    <tabColor rgb="FFFF0000"/>
  </sheetPr>
  <dimension ref="A1:K59"/>
  <sheetViews>
    <sheetView showGridLines="0" zoomScale="80" zoomScaleNormal="80" workbookViewId="0">
      <pane xSplit="2" ySplit="3" topLeftCell="C45" activePane="bottomRight" state="frozen"/>
      <selection activeCell="I44" sqref="I44"/>
      <selection pane="topRight" activeCell="I44" sqref="I44"/>
      <selection pane="bottomLeft" activeCell="I44" sqref="I44"/>
      <selection pane="bottomRight" activeCell="R38" sqref="R38"/>
    </sheetView>
  </sheetViews>
  <sheetFormatPr defaultColWidth="9.140625" defaultRowHeight="15.75" x14ac:dyDescent="0.25"/>
  <cols>
    <col min="1" max="1" width="10.7109375" style="117" customWidth="1"/>
    <col min="2" max="2" width="12.5703125" style="117" customWidth="1"/>
    <col min="3" max="3" width="11" style="117" customWidth="1"/>
    <col min="4" max="4" width="29" style="117" customWidth="1"/>
    <col min="5" max="12" width="11.140625" style="117" customWidth="1"/>
    <col min="13" max="16384" width="9.140625" style="117"/>
  </cols>
  <sheetData>
    <row r="1" spans="1:11" ht="21" x14ac:dyDescent="0.25">
      <c r="A1" s="298" t="str">
        <f>+'Indice-Index'!C18</f>
        <v>2.11   Utenti unici dei siti/app di informazione generalista - General press websites/app unique users</v>
      </c>
      <c r="B1" s="298"/>
      <c r="C1" s="298"/>
      <c r="D1" s="495"/>
      <c r="E1" s="495"/>
      <c r="F1" s="847"/>
      <c r="G1" s="847"/>
      <c r="H1" s="847"/>
      <c r="I1" s="847"/>
      <c r="J1" s="847"/>
      <c r="K1" s="495"/>
    </row>
    <row r="2" spans="1:11" x14ac:dyDescent="0.25">
      <c r="E2" s="24"/>
    </row>
    <row r="3" spans="1:11" ht="21" customHeight="1" x14ac:dyDescent="0.25">
      <c r="A3" s="227" t="s">
        <v>807</v>
      </c>
      <c r="B3" s="183"/>
    </row>
    <row r="4" spans="1:11" ht="18" customHeight="1" x14ac:dyDescent="0.25">
      <c r="A4" s="502">
        <v>43466</v>
      </c>
      <c r="B4" s="341">
        <v>35.515000000000001</v>
      </c>
    </row>
    <row r="5" spans="1:11" x14ac:dyDescent="0.25">
      <c r="A5" s="502">
        <v>43497</v>
      </c>
      <c r="B5" s="341">
        <v>35.043999999999997</v>
      </c>
    </row>
    <row r="6" spans="1:11" x14ac:dyDescent="0.25">
      <c r="A6" s="502">
        <v>43525</v>
      </c>
      <c r="B6" s="341">
        <v>35.448</v>
      </c>
    </row>
    <row r="7" spans="1:11" x14ac:dyDescent="0.25">
      <c r="A7" s="502">
        <v>43556</v>
      </c>
      <c r="B7" s="341">
        <v>35.130000000000003</v>
      </c>
    </row>
    <row r="8" spans="1:11" x14ac:dyDescent="0.25">
      <c r="A8" s="502">
        <v>43586</v>
      </c>
      <c r="B8" s="341">
        <v>35.866999999999997</v>
      </c>
    </row>
    <row r="9" spans="1:11" x14ac:dyDescent="0.25">
      <c r="A9" s="844">
        <v>43617</v>
      </c>
      <c r="B9" s="845">
        <v>35.154000000000003</v>
      </c>
    </row>
    <row r="10" spans="1:11" x14ac:dyDescent="0.25">
      <c r="A10" s="502">
        <v>43647</v>
      </c>
      <c r="B10" s="341">
        <v>34.432000000000002</v>
      </c>
    </row>
    <row r="11" spans="1:11" x14ac:dyDescent="0.25">
      <c r="A11" s="502">
        <v>43678</v>
      </c>
      <c r="B11" s="341">
        <v>34.786000000000001</v>
      </c>
    </row>
    <row r="12" spans="1:11" x14ac:dyDescent="0.25">
      <c r="A12" s="502">
        <v>43709</v>
      </c>
      <c r="B12" s="341">
        <v>35.360999999999997</v>
      </c>
    </row>
    <row r="13" spans="1:11" x14ac:dyDescent="0.25">
      <c r="A13" s="502">
        <v>43739</v>
      </c>
      <c r="B13" s="341">
        <v>36.197000000000003</v>
      </c>
    </row>
    <row r="14" spans="1:11" x14ac:dyDescent="0.25">
      <c r="A14" s="502">
        <v>43770</v>
      </c>
      <c r="B14" s="341">
        <v>36.081000000000003</v>
      </c>
      <c r="C14" s="480"/>
    </row>
    <row r="15" spans="1:11" x14ac:dyDescent="0.25">
      <c r="A15" s="502">
        <v>43800</v>
      </c>
      <c r="B15" s="341">
        <v>35.673000000000002</v>
      </c>
      <c r="C15" s="480"/>
    </row>
    <row r="16" spans="1:11" x14ac:dyDescent="0.25">
      <c r="A16" s="502">
        <v>43831</v>
      </c>
      <c r="B16" s="341">
        <v>37.414000000000001</v>
      </c>
      <c r="C16" s="480"/>
    </row>
    <row r="17" spans="1:10" x14ac:dyDescent="0.25">
      <c r="A17" s="502">
        <v>43862</v>
      </c>
      <c r="B17" s="341">
        <v>38.234000000000002</v>
      </c>
      <c r="C17" s="480"/>
    </row>
    <row r="18" spans="1:10" x14ac:dyDescent="0.25">
      <c r="A18" s="502">
        <v>43891</v>
      </c>
      <c r="B18" s="341">
        <v>40.774000000000001</v>
      </c>
      <c r="C18" s="499"/>
    </row>
    <row r="19" spans="1:10" x14ac:dyDescent="0.25">
      <c r="A19" s="502">
        <v>43922</v>
      </c>
      <c r="B19" s="341">
        <v>39.234000000000002</v>
      </c>
      <c r="C19" s="480"/>
    </row>
    <row r="20" spans="1:10" x14ac:dyDescent="0.25">
      <c r="A20" s="502">
        <v>43952</v>
      </c>
      <c r="B20" s="341">
        <v>38.386000000000003</v>
      </c>
      <c r="C20" s="480"/>
    </row>
    <row r="21" spans="1:10" x14ac:dyDescent="0.25">
      <c r="A21" s="844">
        <v>43983</v>
      </c>
      <c r="B21" s="845">
        <v>36.664999999999999</v>
      </c>
      <c r="C21" s="480"/>
    </row>
    <row r="22" spans="1:10" ht="15.75" customHeight="1" x14ac:dyDescent="0.25">
      <c r="A22" s="502">
        <v>44013</v>
      </c>
      <c r="B22" s="341">
        <v>35.747999999999998</v>
      </c>
      <c r="C22" s="480"/>
      <c r="H22" s="848"/>
      <c r="I22" s="848"/>
      <c r="J22" s="848"/>
    </row>
    <row r="23" spans="1:10" x14ac:dyDescent="0.25">
      <c r="A23" s="502">
        <v>44044</v>
      </c>
      <c r="B23" s="341">
        <v>36.302</v>
      </c>
      <c r="C23" s="480"/>
      <c r="H23" s="848"/>
      <c r="I23" s="848"/>
      <c r="J23" s="848"/>
    </row>
    <row r="24" spans="1:10" x14ac:dyDescent="0.25">
      <c r="A24" s="502">
        <v>44075</v>
      </c>
      <c r="B24" s="341">
        <v>36.435000000000002</v>
      </c>
      <c r="C24" s="480"/>
      <c r="H24" s="848"/>
      <c r="I24" s="848"/>
      <c r="J24" s="848"/>
    </row>
    <row r="25" spans="1:10" x14ac:dyDescent="0.25">
      <c r="A25" s="502">
        <v>44105</v>
      </c>
      <c r="B25" s="341">
        <v>38.530999999999999</v>
      </c>
      <c r="C25" s="480"/>
    </row>
    <row r="26" spans="1:10" x14ac:dyDescent="0.25">
      <c r="A26" s="502">
        <v>44136</v>
      </c>
      <c r="B26" s="341">
        <v>39.481000000000002</v>
      </c>
      <c r="C26" s="480"/>
    </row>
    <row r="27" spans="1:10" x14ac:dyDescent="0.25">
      <c r="A27" s="502">
        <v>44166</v>
      </c>
      <c r="B27" s="341">
        <v>39.273000000000003</v>
      </c>
      <c r="C27" s="480"/>
    </row>
    <row r="28" spans="1:10" x14ac:dyDescent="0.25">
      <c r="A28" s="502">
        <v>44197</v>
      </c>
      <c r="B28" s="341">
        <v>39.463000000000001</v>
      </c>
      <c r="C28" s="480"/>
    </row>
    <row r="29" spans="1:10" x14ac:dyDescent="0.25">
      <c r="A29" s="502">
        <v>44228</v>
      </c>
      <c r="B29" s="341">
        <v>38.883000000000003</v>
      </c>
      <c r="C29" s="480"/>
    </row>
    <row r="30" spans="1:10" x14ac:dyDescent="0.25">
      <c r="A30" s="502">
        <v>44256</v>
      </c>
      <c r="B30" s="341">
        <v>39.893000000000001</v>
      </c>
      <c r="C30" s="499"/>
    </row>
    <row r="31" spans="1:10" x14ac:dyDescent="0.25">
      <c r="A31" s="502">
        <v>44287</v>
      </c>
      <c r="B31" s="341">
        <v>39.340000000000003</v>
      </c>
      <c r="C31" s="480"/>
    </row>
    <row r="32" spans="1:10" x14ac:dyDescent="0.25">
      <c r="A32" s="502">
        <v>44317</v>
      </c>
      <c r="B32" s="341">
        <v>38.890999999999998</v>
      </c>
      <c r="C32" s="480"/>
    </row>
    <row r="33" spans="1:8" x14ac:dyDescent="0.25">
      <c r="A33" s="844">
        <v>44348</v>
      </c>
      <c r="B33" s="845">
        <v>38.183999999999997</v>
      </c>
      <c r="C33" s="480"/>
    </row>
    <row r="34" spans="1:8" x14ac:dyDescent="0.25">
      <c r="A34" s="502">
        <v>44378</v>
      </c>
      <c r="B34" s="341">
        <v>37.854999999999997</v>
      </c>
      <c r="C34" s="480"/>
    </row>
    <row r="35" spans="1:8" x14ac:dyDescent="0.25">
      <c r="A35" s="502">
        <v>44409</v>
      </c>
      <c r="B35" s="341">
        <v>37.514000000000003</v>
      </c>
      <c r="C35" s="480"/>
    </row>
    <row r="36" spans="1:8" x14ac:dyDescent="0.25">
      <c r="A36" s="502">
        <v>44440</v>
      </c>
      <c r="B36" s="341">
        <v>37.744999999999997</v>
      </c>
      <c r="C36" s="480"/>
    </row>
    <row r="37" spans="1:8" x14ac:dyDescent="0.25">
      <c r="A37" s="502">
        <v>44470</v>
      </c>
      <c r="B37" s="341">
        <v>37.459000000000003</v>
      </c>
      <c r="C37" s="480"/>
    </row>
    <row r="38" spans="1:8" x14ac:dyDescent="0.25">
      <c r="A38" s="502">
        <v>44501</v>
      </c>
      <c r="B38" s="341">
        <v>37.188000000000002</v>
      </c>
      <c r="C38" s="480"/>
    </row>
    <row r="39" spans="1:8" x14ac:dyDescent="0.25">
      <c r="A39" s="502">
        <v>44531</v>
      </c>
      <c r="B39" s="341">
        <v>36.97</v>
      </c>
      <c r="C39" s="480"/>
    </row>
    <row r="40" spans="1:8" x14ac:dyDescent="0.25">
      <c r="A40" s="502">
        <v>44562</v>
      </c>
      <c r="B40" s="341">
        <v>38.381</v>
      </c>
      <c r="C40" s="480"/>
    </row>
    <row r="41" spans="1:8" x14ac:dyDescent="0.25">
      <c r="A41" s="502">
        <v>44593</v>
      </c>
      <c r="B41" s="341">
        <v>38.582999999999998</v>
      </c>
    </row>
    <row r="42" spans="1:8" x14ac:dyDescent="0.25">
      <c r="A42" s="502">
        <v>44621</v>
      </c>
      <c r="B42" s="341">
        <v>39.459000000000003</v>
      </c>
    </row>
    <row r="43" spans="1:8" x14ac:dyDescent="0.25">
      <c r="A43" s="503">
        <v>44652</v>
      </c>
      <c r="B43" s="341">
        <v>38.32</v>
      </c>
    </row>
    <row r="44" spans="1:8" x14ac:dyDescent="0.25">
      <c r="A44" s="503">
        <v>44682</v>
      </c>
      <c r="B44" s="341">
        <v>39.018999999999998</v>
      </c>
      <c r="C44" s="480"/>
    </row>
    <row r="45" spans="1:8" x14ac:dyDescent="0.25">
      <c r="A45" s="846">
        <v>44713</v>
      </c>
      <c r="B45" s="845">
        <v>39.445999999999998</v>
      </c>
      <c r="C45" s="499"/>
    </row>
    <row r="46" spans="1:8" x14ac:dyDescent="0.25">
      <c r="A46" s="503">
        <v>44743</v>
      </c>
      <c r="B46" s="837">
        <v>38.601999999999997</v>
      </c>
      <c r="C46" s="480"/>
      <c r="D46" s="433" t="s">
        <v>805</v>
      </c>
      <c r="E46" s="352">
        <f>+'2.10'!E46</f>
        <v>43983</v>
      </c>
      <c r="F46" s="352">
        <f>+'2.10'!F46</f>
        <v>44348</v>
      </c>
      <c r="G46" s="352">
        <f>+'2.10'!G46</f>
        <v>44713</v>
      </c>
      <c r="H46" s="352">
        <f>+'2.10'!H46</f>
        <v>45078</v>
      </c>
    </row>
    <row r="47" spans="1:8" x14ac:dyDescent="0.25">
      <c r="A47" s="503">
        <v>44774</v>
      </c>
      <c r="B47" s="837">
        <v>38.140999999999998</v>
      </c>
      <c r="D47" s="849" t="s">
        <v>326</v>
      </c>
      <c r="E47" s="835">
        <v>26.827999999999999</v>
      </c>
      <c r="F47" s="835">
        <v>29.064</v>
      </c>
      <c r="G47" s="835">
        <v>27.745000000000001</v>
      </c>
      <c r="H47" s="835">
        <v>29.84</v>
      </c>
    </row>
    <row r="48" spans="1:8" x14ac:dyDescent="0.25">
      <c r="A48" s="838">
        <v>44805</v>
      </c>
      <c r="B48" s="839">
        <v>39.274000000000001</v>
      </c>
      <c r="D48" s="849" t="s">
        <v>327</v>
      </c>
      <c r="E48" s="835">
        <v>22.919</v>
      </c>
      <c r="F48" s="835">
        <v>21.489000000000001</v>
      </c>
      <c r="G48" s="835">
        <v>22.283999999999999</v>
      </c>
      <c r="H48" s="835">
        <v>29.308</v>
      </c>
    </row>
    <row r="49" spans="1:8" x14ac:dyDescent="0.25">
      <c r="A49" s="838">
        <v>44836</v>
      </c>
      <c r="B49" s="839">
        <v>38.543999999999997</v>
      </c>
      <c r="D49" s="849" t="s">
        <v>288</v>
      </c>
      <c r="E49" s="835">
        <v>23.907</v>
      </c>
      <c r="F49" s="835">
        <v>26.869</v>
      </c>
      <c r="G49" s="835">
        <v>21.963000000000001</v>
      </c>
      <c r="H49" s="835">
        <v>22.765999999999998</v>
      </c>
    </row>
    <row r="50" spans="1:8" x14ac:dyDescent="0.25">
      <c r="A50" s="838">
        <v>44868</v>
      </c>
      <c r="B50" s="839">
        <v>38.335999999999999</v>
      </c>
      <c r="D50" s="849" t="s">
        <v>289</v>
      </c>
      <c r="E50" s="835">
        <v>18.574999999999999</v>
      </c>
      <c r="F50" s="835">
        <v>21.263000000000002</v>
      </c>
      <c r="G50" s="835">
        <v>33.152000000000001</v>
      </c>
      <c r="H50" s="835">
        <v>22.75</v>
      </c>
    </row>
    <row r="51" spans="1:8" x14ac:dyDescent="0.25">
      <c r="A51" s="838">
        <v>44899</v>
      </c>
      <c r="B51" s="839">
        <v>38</v>
      </c>
      <c r="D51" s="849" t="s">
        <v>328</v>
      </c>
      <c r="E51" s="835">
        <v>21.696999999999999</v>
      </c>
      <c r="F51" s="835">
        <v>15.375999999999999</v>
      </c>
      <c r="G51" s="835">
        <v>19.195</v>
      </c>
      <c r="H51" s="835">
        <v>19.693999999999999</v>
      </c>
    </row>
    <row r="52" spans="1:8" x14ac:dyDescent="0.25">
      <c r="A52" s="503">
        <v>44927</v>
      </c>
      <c r="B52" s="839">
        <v>38.441000000000003</v>
      </c>
      <c r="D52" s="849" t="s">
        <v>683</v>
      </c>
      <c r="E52" s="835">
        <v>6.9470000000000001</v>
      </c>
      <c r="F52" s="835">
        <v>12.676</v>
      </c>
      <c r="G52" s="835">
        <v>18.094000000000001</v>
      </c>
      <c r="H52" s="835">
        <v>18.960999999999999</v>
      </c>
    </row>
    <row r="53" spans="1:8" x14ac:dyDescent="0.25">
      <c r="A53" s="503">
        <v>44958</v>
      </c>
      <c r="B53" s="839">
        <v>38.450000000000003</v>
      </c>
      <c r="D53" s="849" t="s">
        <v>448</v>
      </c>
      <c r="E53" s="835" t="s">
        <v>999</v>
      </c>
      <c r="F53" s="835" t="s">
        <v>999</v>
      </c>
      <c r="G53" s="835">
        <v>26.308</v>
      </c>
      <c r="H53" s="835">
        <v>18.696000000000002</v>
      </c>
    </row>
    <row r="54" spans="1:8" x14ac:dyDescent="0.25">
      <c r="A54" s="503">
        <v>44986</v>
      </c>
      <c r="B54" s="839">
        <v>38.317</v>
      </c>
      <c r="D54" s="849" t="s">
        <v>684</v>
      </c>
      <c r="E54" s="835">
        <v>9.5609999999999999</v>
      </c>
      <c r="F54" s="835">
        <v>13.116</v>
      </c>
      <c r="G54" s="835">
        <v>14.715999999999999</v>
      </c>
      <c r="H54" s="835">
        <v>16.37</v>
      </c>
    </row>
    <row r="55" spans="1:8" x14ac:dyDescent="0.25">
      <c r="A55" s="350">
        <v>45017</v>
      </c>
      <c r="B55" s="328">
        <v>37.966000000000001</v>
      </c>
      <c r="D55" s="849" t="s">
        <v>329</v>
      </c>
      <c r="E55" s="835">
        <v>16.143999999999998</v>
      </c>
      <c r="F55" s="835">
        <v>14.884</v>
      </c>
      <c r="G55" s="835">
        <v>15.731999999999999</v>
      </c>
      <c r="H55" s="835">
        <v>15.493</v>
      </c>
    </row>
    <row r="56" spans="1:8" x14ac:dyDescent="0.25">
      <c r="A56" s="350">
        <v>45047</v>
      </c>
      <c r="B56" s="328">
        <v>38.558</v>
      </c>
      <c r="D56" s="849" t="s">
        <v>998</v>
      </c>
      <c r="E56" s="835">
        <v>5.6989999999999998</v>
      </c>
      <c r="F56" s="835">
        <v>1.873</v>
      </c>
      <c r="G56" s="835">
        <v>2.9140000000000001</v>
      </c>
      <c r="H56" s="835">
        <v>14.106</v>
      </c>
    </row>
    <row r="57" spans="1:8" x14ac:dyDescent="0.25">
      <c r="A57" s="832">
        <v>45078</v>
      </c>
      <c r="B57" s="833">
        <v>38.003999999999998</v>
      </c>
      <c r="D57" s="850" t="s">
        <v>309</v>
      </c>
    </row>
    <row r="58" spans="1:8" x14ac:dyDescent="0.25">
      <c r="D58" s="851" t="s">
        <v>686</v>
      </c>
    </row>
    <row r="59" spans="1:8" x14ac:dyDescent="0.25">
      <c r="D59" s="852" t="s">
        <v>685</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5CB4-A760-4BFE-9ACD-CB8EAC344B2D}">
  <sheetPr>
    <tabColor rgb="FFFF0000"/>
  </sheetPr>
  <dimension ref="A1:I57"/>
  <sheetViews>
    <sheetView showGridLines="0" zoomScale="90" zoomScaleNormal="90" workbookViewId="0">
      <pane xSplit="1" ySplit="3" topLeftCell="B45" activePane="bottomRight" state="frozen"/>
      <selection activeCell="I44" sqref="I44"/>
      <selection pane="topRight" activeCell="I44" sqref="I44"/>
      <selection pane="bottomLeft" activeCell="I44" sqref="I44"/>
      <selection pane="bottomRight" activeCell="N53" sqref="N53"/>
    </sheetView>
  </sheetViews>
  <sheetFormatPr defaultColWidth="9.140625" defaultRowHeight="15.75" x14ac:dyDescent="0.25"/>
  <cols>
    <col min="1" max="1" width="10.7109375" style="117" customWidth="1"/>
    <col min="2" max="2" width="12.5703125" style="117" customWidth="1"/>
    <col min="3" max="3" width="13.42578125" style="117" customWidth="1"/>
    <col min="4" max="4" width="28.28515625" style="117" customWidth="1"/>
    <col min="5" max="12" width="11.140625" style="117" customWidth="1"/>
    <col min="13" max="22" width="8.28515625" style="117" customWidth="1"/>
    <col min="23" max="16384" width="9.140625" style="117"/>
  </cols>
  <sheetData>
    <row r="1" spans="1:9" ht="21" x14ac:dyDescent="0.25">
      <c r="A1" s="717" t="str">
        <f>+'Indice-Index'!C19</f>
        <v>2.12 Utenti unici dei siti/app di e-commerce - E-commerce websites/app unique users</v>
      </c>
      <c r="B1" s="494"/>
      <c r="C1" s="495"/>
      <c r="D1" s="495"/>
      <c r="E1" s="495"/>
      <c r="F1" s="494"/>
      <c r="G1" s="494"/>
      <c r="H1" s="494"/>
      <c r="I1" s="495"/>
    </row>
    <row r="2" spans="1:9" ht="10.5" customHeight="1" x14ac:dyDescent="0.25">
      <c r="A2" s="480"/>
      <c r="B2" s="480"/>
      <c r="E2" s="24"/>
      <c r="F2" s="24"/>
      <c r="G2" s="24"/>
      <c r="H2" s="24"/>
    </row>
    <row r="3" spans="1:9" ht="21.75" customHeight="1" x14ac:dyDescent="0.25">
      <c r="A3" s="853" t="s">
        <v>807</v>
      </c>
      <c r="B3" s="190"/>
    </row>
    <row r="4" spans="1:9" x14ac:dyDescent="0.25">
      <c r="A4" s="430">
        <v>43466</v>
      </c>
      <c r="B4" s="431">
        <v>36.097999999999999</v>
      </c>
    </row>
    <row r="5" spans="1:9" x14ac:dyDescent="0.25">
      <c r="A5" s="430">
        <v>43497</v>
      </c>
      <c r="B5" s="431">
        <v>35.404000000000003</v>
      </c>
    </row>
    <row r="6" spans="1:9" x14ac:dyDescent="0.25">
      <c r="A6" s="430">
        <v>43525</v>
      </c>
      <c r="B6" s="431">
        <v>35.741</v>
      </c>
      <c r="C6" s="499"/>
    </row>
    <row r="7" spans="1:9" x14ac:dyDescent="0.25">
      <c r="A7" s="430">
        <v>43556</v>
      </c>
      <c r="B7" s="431">
        <v>35.597000000000001</v>
      </c>
    </row>
    <row r="8" spans="1:9" x14ac:dyDescent="0.25">
      <c r="A8" s="430">
        <v>43586</v>
      </c>
      <c r="B8" s="431">
        <v>35.975000000000001</v>
      </c>
    </row>
    <row r="9" spans="1:9" x14ac:dyDescent="0.25">
      <c r="A9" s="842">
        <v>43617</v>
      </c>
      <c r="B9" s="843">
        <v>35.216999999999999</v>
      </c>
    </row>
    <row r="10" spans="1:9" x14ac:dyDescent="0.25">
      <c r="A10" s="430">
        <v>43647</v>
      </c>
      <c r="B10" s="431">
        <v>34.86</v>
      </c>
    </row>
    <row r="11" spans="1:9" x14ac:dyDescent="0.25">
      <c r="A11" s="430">
        <v>43678</v>
      </c>
      <c r="B11" s="431">
        <v>34.658999999999999</v>
      </c>
    </row>
    <row r="12" spans="1:9" x14ac:dyDescent="0.25">
      <c r="A12" s="430">
        <v>43709</v>
      </c>
      <c r="B12" s="431">
        <v>35.619</v>
      </c>
    </row>
    <row r="13" spans="1:9" x14ac:dyDescent="0.25">
      <c r="A13" s="430">
        <v>43739</v>
      </c>
      <c r="B13" s="431">
        <v>36.305999999999997</v>
      </c>
    </row>
    <row r="14" spans="1:9" x14ac:dyDescent="0.25">
      <c r="A14" s="430">
        <v>43770</v>
      </c>
      <c r="B14" s="431">
        <v>36.591999999999999</v>
      </c>
    </row>
    <row r="15" spans="1:9" x14ac:dyDescent="0.25">
      <c r="A15" s="430">
        <v>43800</v>
      </c>
      <c r="B15" s="431">
        <v>36.298000000000002</v>
      </c>
    </row>
    <row r="16" spans="1:9" x14ac:dyDescent="0.25">
      <c r="A16" s="430">
        <v>43831</v>
      </c>
      <c r="B16" s="431">
        <v>37.191000000000003</v>
      </c>
      <c r="C16" s="480"/>
    </row>
    <row r="17" spans="1:8" x14ac:dyDescent="0.25">
      <c r="A17" s="430">
        <v>43862</v>
      </c>
      <c r="B17" s="431">
        <v>37.148000000000003</v>
      </c>
      <c r="C17" s="480"/>
    </row>
    <row r="18" spans="1:8" x14ac:dyDescent="0.25">
      <c r="A18" s="430">
        <v>43891</v>
      </c>
      <c r="B18" s="431">
        <v>38.234000000000002</v>
      </c>
      <c r="C18" s="499"/>
    </row>
    <row r="19" spans="1:8" x14ac:dyDescent="0.25">
      <c r="A19" s="430">
        <v>43922</v>
      </c>
      <c r="B19" s="431">
        <v>37.537999999999997</v>
      </c>
      <c r="C19" s="480"/>
    </row>
    <row r="20" spans="1:8" x14ac:dyDescent="0.25">
      <c r="A20" s="430">
        <v>43952</v>
      </c>
      <c r="B20" s="431">
        <v>37.488</v>
      </c>
      <c r="C20" s="480"/>
    </row>
    <row r="21" spans="1:8" x14ac:dyDescent="0.25">
      <c r="A21" s="842">
        <v>43983</v>
      </c>
      <c r="B21" s="843">
        <v>36.579000000000001</v>
      </c>
      <c r="C21" s="480"/>
      <c r="D21" s="848"/>
      <c r="E21" s="854"/>
      <c r="F21" s="854"/>
      <c r="G21" s="854"/>
      <c r="H21" s="854"/>
    </row>
    <row r="22" spans="1:8" ht="17.25" customHeight="1" x14ac:dyDescent="0.25">
      <c r="A22" s="430">
        <v>44013</v>
      </c>
      <c r="B22" s="431">
        <v>35.329000000000001</v>
      </c>
      <c r="C22" s="480"/>
      <c r="D22" s="854"/>
      <c r="E22" s="854"/>
      <c r="F22" s="854"/>
      <c r="G22" s="854"/>
      <c r="H22" s="854"/>
    </row>
    <row r="23" spans="1:8" x14ac:dyDescent="0.25">
      <c r="A23" s="430">
        <v>44044</v>
      </c>
      <c r="B23" s="431">
        <v>35.755000000000003</v>
      </c>
      <c r="C23" s="480"/>
      <c r="H23" s="854"/>
    </row>
    <row r="24" spans="1:8" x14ac:dyDescent="0.25">
      <c r="A24" s="430">
        <v>44075</v>
      </c>
      <c r="B24" s="431">
        <v>35.506999999999998</v>
      </c>
      <c r="C24" s="480"/>
      <c r="H24" s="854"/>
    </row>
    <row r="25" spans="1:8" x14ac:dyDescent="0.25">
      <c r="A25" s="430">
        <v>44105</v>
      </c>
      <c r="B25" s="431">
        <v>36.851999999999997</v>
      </c>
      <c r="C25" s="480"/>
      <c r="H25" s="854"/>
    </row>
    <row r="26" spans="1:8" x14ac:dyDescent="0.25">
      <c r="A26" s="430">
        <v>44136</v>
      </c>
      <c r="B26" s="431">
        <v>38.128999999999998</v>
      </c>
      <c r="C26" s="480"/>
      <c r="H26" s="854"/>
    </row>
    <row r="27" spans="1:8" x14ac:dyDescent="0.25">
      <c r="A27" s="430">
        <v>44166</v>
      </c>
      <c r="B27" s="431">
        <v>38.344000000000001</v>
      </c>
      <c r="C27" s="480"/>
    </row>
    <row r="28" spans="1:8" x14ac:dyDescent="0.25">
      <c r="A28" s="430">
        <v>44197</v>
      </c>
      <c r="B28" s="431">
        <v>37.564999999999998</v>
      </c>
      <c r="C28" s="480"/>
    </row>
    <row r="29" spans="1:8" x14ac:dyDescent="0.25">
      <c r="A29" s="430">
        <v>44228</v>
      </c>
      <c r="B29" s="431">
        <v>37.255000000000003</v>
      </c>
      <c r="C29" s="480"/>
    </row>
    <row r="30" spans="1:8" x14ac:dyDescent="0.25">
      <c r="A30" s="430">
        <v>44256</v>
      </c>
      <c r="B30" s="431">
        <v>37.484000000000002</v>
      </c>
      <c r="C30" s="499"/>
    </row>
    <row r="31" spans="1:8" x14ac:dyDescent="0.25">
      <c r="A31" s="430">
        <v>44287</v>
      </c>
      <c r="B31" s="431">
        <v>36.966999999999999</v>
      </c>
      <c r="C31" s="480"/>
    </row>
    <row r="32" spans="1:8" x14ac:dyDescent="0.25">
      <c r="A32" s="430">
        <v>44317</v>
      </c>
      <c r="B32" s="431">
        <v>36.521000000000001</v>
      </c>
      <c r="C32" s="480"/>
    </row>
    <row r="33" spans="1:9" x14ac:dyDescent="0.25">
      <c r="A33" s="842">
        <v>44348</v>
      </c>
      <c r="B33" s="843">
        <v>37.328000000000003</v>
      </c>
      <c r="C33" s="480"/>
    </row>
    <row r="34" spans="1:9" x14ac:dyDescent="0.25">
      <c r="A34" s="430">
        <v>44378</v>
      </c>
      <c r="B34" s="431">
        <v>36.987000000000002</v>
      </c>
      <c r="C34" s="480"/>
    </row>
    <row r="35" spans="1:9" x14ac:dyDescent="0.25">
      <c r="A35" s="430">
        <v>44409</v>
      </c>
      <c r="B35" s="431">
        <v>36.682000000000002</v>
      </c>
      <c r="C35" s="480"/>
    </row>
    <row r="36" spans="1:9" x14ac:dyDescent="0.25">
      <c r="A36" s="430">
        <v>44440</v>
      </c>
      <c r="B36" s="431">
        <v>37.616</v>
      </c>
      <c r="C36" s="480"/>
    </row>
    <row r="37" spans="1:9" x14ac:dyDescent="0.25">
      <c r="A37" s="430">
        <v>44471</v>
      </c>
      <c r="B37" s="431">
        <v>36.448</v>
      </c>
      <c r="C37" s="480"/>
    </row>
    <row r="38" spans="1:9" x14ac:dyDescent="0.25">
      <c r="A38" s="430">
        <v>44503</v>
      </c>
      <c r="B38" s="431">
        <v>36.668999999999997</v>
      </c>
      <c r="C38" s="480"/>
    </row>
    <row r="39" spans="1:9" x14ac:dyDescent="0.25">
      <c r="A39" s="430">
        <v>44534</v>
      </c>
      <c r="B39" s="431">
        <v>36.460999999999999</v>
      </c>
      <c r="C39" s="480"/>
    </row>
    <row r="40" spans="1:9" x14ac:dyDescent="0.25">
      <c r="A40" s="502">
        <v>44562</v>
      </c>
      <c r="B40" s="341">
        <v>36.798000000000002</v>
      </c>
      <c r="C40" s="480"/>
    </row>
    <row r="41" spans="1:9" x14ac:dyDescent="0.25">
      <c r="A41" s="502">
        <v>44593</v>
      </c>
      <c r="B41" s="341">
        <v>36.43</v>
      </c>
      <c r="C41" s="480"/>
    </row>
    <row r="42" spans="1:9" x14ac:dyDescent="0.25">
      <c r="A42" s="502">
        <v>44621</v>
      </c>
      <c r="B42" s="341">
        <v>37.207999999999998</v>
      </c>
      <c r="C42" s="499"/>
    </row>
    <row r="43" spans="1:9" x14ac:dyDescent="0.25">
      <c r="A43" s="503">
        <v>44652</v>
      </c>
      <c r="B43" s="431">
        <v>36.915999999999997</v>
      </c>
      <c r="C43" s="480"/>
    </row>
    <row r="44" spans="1:9" x14ac:dyDescent="0.25">
      <c r="A44" s="503">
        <v>44682</v>
      </c>
      <c r="B44" s="431">
        <v>37.241999999999997</v>
      </c>
      <c r="C44" s="500"/>
    </row>
    <row r="45" spans="1:9" x14ac:dyDescent="0.25">
      <c r="A45" s="846">
        <v>44713</v>
      </c>
      <c r="B45" s="843">
        <v>37.258000000000003</v>
      </c>
      <c r="C45" s="500"/>
      <c r="D45" s="433" t="s">
        <v>690</v>
      </c>
      <c r="E45" s="324">
        <f>+'2.10'!E46</f>
        <v>43983</v>
      </c>
      <c r="F45" s="324">
        <f>+'2.10'!F46</f>
        <v>44348</v>
      </c>
      <c r="G45" s="324">
        <f>+'2.10'!G46</f>
        <v>44713</v>
      </c>
      <c r="H45" s="324">
        <f>+'2.10'!H46</f>
        <v>45078</v>
      </c>
      <c r="I45" s="774"/>
    </row>
    <row r="46" spans="1:9" x14ac:dyDescent="0.25">
      <c r="A46" s="503">
        <v>44743</v>
      </c>
      <c r="B46" s="837">
        <v>38.103999999999999</v>
      </c>
      <c r="C46" s="480"/>
      <c r="D46" s="501" t="s">
        <v>290</v>
      </c>
      <c r="E46" s="835">
        <v>32.253999999999998</v>
      </c>
      <c r="F46" s="835">
        <v>33.192999999999998</v>
      </c>
      <c r="G46" s="835">
        <v>34.789000000000001</v>
      </c>
      <c r="H46" s="835">
        <v>35.124000000000002</v>
      </c>
      <c r="I46" s="774"/>
    </row>
    <row r="47" spans="1:9" x14ac:dyDescent="0.25">
      <c r="A47" s="503">
        <v>44774</v>
      </c>
      <c r="B47" s="837">
        <v>37.814</v>
      </c>
      <c r="D47" s="501" t="s">
        <v>291</v>
      </c>
      <c r="E47" s="835">
        <v>17.646999999999998</v>
      </c>
      <c r="F47" s="835">
        <v>15.984999999999999</v>
      </c>
      <c r="G47" s="835">
        <v>15.768000000000001</v>
      </c>
      <c r="H47" s="835">
        <v>16.337</v>
      </c>
      <c r="I47" s="774"/>
    </row>
    <row r="48" spans="1:9" x14ac:dyDescent="0.25">
      <c r="A48" s="838">
        <v>44805</v>
      </c>
      <c r="B48" s="839">
        <v>38.064</v>
      </c>
      <c r="D48" s="501" t="s">
        <v>292</v>
      </c>
      <c r="E48" s="835">
        <v>10.763</v>
      </c>
      <c r="F48" s="835">
        <v>11.353</v>
      </c>
      <c r="G48" s="835">
        <v>10.523999999999999</v>
      </c>
      <c r="H48" s="835">
        <v>11.534000000000001</v>
      </c>
      <c r="I48" s="774"/>
    </row>
    <row r="49" spans="1:9" x14ac:dyDescent="0.25">
      <c r="A49" s="838">
        <v>44836</v>
      </c>
      <c r="B49" s="839">
        <v>38.000999999999998</v>
      </c>
      <c r="D49" s="501" t="s">
        <v>293</v>
      </c>
      <c r="E49" s="835">
        <v>9.0649999999999995</v>
      </c>
      <c r="F49" s="835">
        <v>8.1809999999999992</v>
      </c>
      <c r="G49" s="835">
        <v>9.3390000000000004</v>
      </c>
      <c r="H49" s="835">
        <v>11.183999999999999</v>
      </c>
      <c r="I49" s="774"/>
    </row>
    <row r="50" spans="1:9" x14ac:dyDescent="0.25">
      <c r="A50" s="838">
        <v>44868</v>
      </c>
      <c r="B50" s="839">
        <v>38.326000000000001</v>
      </c>
      <c r="D50" s="501" t="s">
        <v>1000</v>
      </c>
      <c r="E50" s="835" t="s">
        <v>1001</v>
      </c>
      <c r="F50" s="835" t="s">
        <v>1001</v>
      </c>
      <c r="G50" s="835" t="s">
        <v>1001</v>
      </c>
      <c r="H50" s="835">
        <v>10.757999999999999</v>
      </c>
      <c r="I50" s="774"/>
    </row>
    <row r="51" spans="1:9" x14ac:dyDescent="0.25">
      <c r="A51" s="838">
        <v>44899</v>
      </c>
      <c r="B51" s="839">
        <v>38.277000000000001</v>
      </c>
      <c r="D51" s="501" t="s">
        <v>294</v>
      </c>
      <c r="E51" s="835">
        <v>4.5709999999999997</v>
      </c>
      <c r="F51" s="835">
        <v>8.1679999999999993</v>
      </c>
      <c r="G51" s="835">
        <v>8.5229999999999997</v>
      </c>
      <c r="H51" s="835">
        <v>9.2430000000000003</v>
      </c>
      <c r="I51" s="774"/>
    </row>
    <row r="52" spans="1:9" x14ac:dyDescent="0.25">
      <c r="A52" s="503">
        <v>44927</v>
      </c>
      <c r="B52" s="839">
        <v>38.040999999999997</v>
      </c>
      <c r="D52" s="501" t="s">
        <v>295</v>
      </c>
      <c r="E52" s="835">
        <v>6.5869999999999997</v>
      </c>
      <c r="F52" s="835">
        <v>7.46</v>
      </c>
      <c r="G52" s="835">
        <v>6.7249999999999996</v>
      </c>
      <c r="H52" s="835">
        <v>6.4269999999999996</v>
      </c>
      <c r="I52" s="774"/>
    </row>
    <row r="53" spans="1:9" x14ac:dyDescent="0.25">
      <c r="A53" s="503">
        <v>44958</v>
      </c>
      <c r="B53" s="839">
        <v>37.685000000000002</v>
      </c>
      <c r="D53" s="501" t="s">
        <v>330</v>
      </c>
      <c r="E53" s="835">
        <v>7.5330000000000004</v>
      </c>
      <c r="F53" s="835">
        <v>6.5460000000000003</v>
      </c>
      <c r="G53" s="835">
        <v>6.2610000000000001</v>
      </c>
      <c r="H53" s="835">
        <v>6.3959999999999999</v>
      </c>
      <c r="I53" s="774"/>
    </row>
    <row r="54" spans="1:9" x14ac:dyDescent="0.25">
      <c r="A54" s="503">
        <v>44986</v>
      </c>
      <c r="B54" s="839">
        <v>37.761000000000003</v>
      </c>
      <c r="D54" s="501" t="s">
        <v>687</v>
      </c>
      <c r="E54" s="835">
        <v>1.3979999999999999</v>
      </c>
      <c r="F54" s="835">
        <v>1.891</v>
      </c>
      <c r="G54" s="835">
        <v>3.4060000000000001</v>
      </c>
      <c r="H54" s="835">
        <v>5.1420000000000003</v>
      </c>
      <c r="I54" s="774"/>
    </row>
    <row r="55" spans="1:9" x14ac:dyDescent="0.25">
      <c r="A55" s="350">
        <v>45017</v>
      </c>
      <c r="B55" s="328">
        <v>37.683</v>
      </c>
      <c r="D55" s="501" t="s">
        <v>449</v>
      </c>
      <c r="E55" s="835">
        <v>5.282</v>
      </c>
      <c r="F55" s="835">
        <v>5.415</v>
      </c>
      <c r="G55" s="835">
        <v>4.1849999999999996</v>
      </c>
      <c r="H55" s="835">
        <v>4.9349999999999996</v>
      </c>
    </row>
    <row r="56" spans="1:9" x14ac:dyDescent="0.25">
      <c r="A56" s="350">
        <v>45047</v>
      </c>
      <c r="B56" s="328">
        <v>38.003999999999998</v>
      </c>
      <c r="D56" s="562" t="s">
        <v>309</v>
      </c>
    </row>
    <row r="57" spans="1:9" x14ac:dyDescent="0.25">
      <c r="A57" s="832">
        <v>45078</v>
      </c>
      <c r="B57" s="833">
        <v>37.68</v>
      </c>
      <c r="D57" s="852" t="s">
        <v>688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P24"/>
  <sheetViews>
    <sheetView showGridLines="0" zoomScale="80" zoomScaleNormal="80" workbookViewId="0">
      <selection activeCell="K17" sqref="K17"/>
    </sheetView>
  </sheetViews>
  <sheetFormatPr defaultColWidth="9.140625" defaultRowHeight="15.75" x14ac:dyDescent="0.25"/>
  <cols>
    <col min="1" max="1" width="20.140625" style="6" customWidth="1"/>
    <col min="2" max="9" width="9.85546875" style="6" customWidth="1"/>
    <col min="10" max="10" width="1.42578125" style="6" customWidth="1"/>
    <col min="11" max="11" width="20.5703125" style="6" customWidth="1"/>
    <col min="12" max="12" width="13.5703125" style="6" customWidth="1"/>
    <col min="13" max="13" width="2.28515625" style="6" customWidth="1"/>
    <col min="14" max="14" width="5.5703125" style="6" customWidth="1"/>
    <col min="15" max="15" width="13.5703125" style="6" customWidth="1"/>
    <col min="16" max="16384" width="9.140625" style="6"/>
  </cols>
  <sheetData>
    <row r="1" spans="1:16" ht="21" x14ac:dyDescent="0.35">
      <c r="A1" s="2" t="str">
        <f>+'Indice-Index'!A8</f>
        <v>1.2   Accessi diretti complessivi  - Total access lines</v>
      </c>
      <c r="B1" s="54"/>
      <c r="C1" s="54"/>
      <c r="D1" s="54"/>
      <c r="E1" s="54"/>
      <c r="F1" s="54"/>
      <c r="G1" s="54"/>
      <c r="H1" s="54"/>
      <c r="I1" s="54"/>
      <c r="J1" s="54"/>
      <c r="K1" s="54"/>
      <c r="L1" s="54"/>
      <c r="M1" s="54"/>
      <c r="N1" s="54"/>
      <c r="O1" s="54"/>
      <c r="P1" s="54"/>
    </row>
    <row r="2" spans="1:16" x14ac:dyDescent="0.25">
      <c r="B2" s="4"/>
      <c r="C2" s="4"/>
      <c r="D2" s="4"/>
      <c r="E2" s="4"/>
      <c r="F2" s="4"/>
      <c r="G2" s="4"/>
      <c r="H2" s="4"/>
      <c r="I2" s="4"/>
    </row>
    <row r="3" spans="1:16" x14ac:dyDescent="0.25">
      <c r="B3" s="478">
        <v>43617</v>
      </c>
      <c r="C3" s="478">
        <v>43983</v>
      </c>
      <c r="D3" s="478">
        <v>44348</v>
      </c>
      <c r="E3" s="478">
        <v>44713</v>
      </c>
      <c r="F3" s="478">
        <v>44805</v>
      </c>
      <c r="G3" s="478">
        <v>44896</v>
      </c>
      <c r="H3" s="478">
        <v>44986</v>
      </c>
      <c r="I3" s="478">
        <v>45078</v>
      </c>
      <c r="K3" s="5" t="s">
        <v>136</v>
      </c>
      <c r="L3" s="71" t="s">
        <v>943</v>
      </c>
      <c r="M3" s="27"/>
      <c r="N3" s="27"/>
      <c r="O3" s="76" t="s">
        <v>944</v>
      </c>
    </row>
    <row r="4" spans="1:16" x14ac:dyDescent="0.25">
      <c r="B4" s="268" t="s">
        <v>945</v>
      </c>
      <c r="C4" s="268" t="s">
        <v>946</v>
      </c>
      <c r="D4" s="268" t="s">
        <v>947</v>
      </c>
      <c r="E4" s="268" t="s">
        <v>384</v>
      </c>
      <c r="F4" s="268" t="s">
        <v>427</v>
      </c>
      <c r="G4" s="268" t="s">
        <v>453</v>
      </c>
      <c r="H4" s="268">
        <v>44986</v>
      </c>
      <c r="I4" s="268" t="s">
        <v>948</v>
      </c>
      <c r="K4" s="103" t="s">
        <v>137</v>
      </c>
      <c r="L4" s="72"/>
      <c r="M4" s="104"/>
      <c r="N4" s="27"/>
      <c r="O4" s="105"/>
    </row>
    <row r="5" spans="1:16" x14ac:dyDescent="0.25">
      <c r="B5" s="4"/>
      <c r="C5" s="4"/>
      <c r="D5" s="4"/>
      <c r="E5" s="4"/>
      <c r="F5" s="4"/>
      <c r="G5" s="4"/>
      <c r="H5" s="4"/>
      <c r="I5" s="4"/>
      <c r="L5" s="33"/>
      <c r="O5" s="13"/>
    </row>
    <row r="6" spans="1:16" x14ac:dyDescent="0.25">
      <c r="A6" s="67" t="s">
        <v>135</v>
      </c>
      <c r="B6" s="61">
        <v>20.03631188</v>
      </c>
      <c r="C6" s="61">
        <v>19.66504898685735</v>
      </c>
      <c r="D6" s="61">
        <v>20.001103067999992</v>
      </c>
      <c r="E6" s="61">
        <v>20.061586463064405</v>
      </c>
      <c r="F6" s="61">
        <v>20.073237000000002</v>
      </c>
      <c r="G6" s="61">
        <v>19.975952840000001</v>
      </c>
      <c r="H6" s="61">
        <v>19.980904559999999</v>
      </c>
      <c r="I6" s="61">
        <v>19.899524</v>
      </c>
      <c r="J6" s="23"/>
      <c r="K6" s="64" t="s">
        <v>55</v>
      </c>
      <c r="L6" s="48">
        <v>40.903350250990933</v>
      </c>
      <c r="M6" s="62"/>
      <c r="N6" s="62"/>
      <c r="O6" s="48">
        <v>-1.174433654791784</v>
      </c>
    </row>
    <row r="7" spans="1:16" x14ac:dyDescent="0.25">
      <c r="B7" s="4"/>
      <c r="C7" s="4"/>
      <c r="D7" s="4"/>
      <c r="E7" s="4"/>
      <c r="F7" s="4"/>
      <c r="G7" s="4"/>
      <c r="H7" s="4"/>
      <c r="I7" s="4"/>
      <c r="K7" s="65" t="s">
        <v>3</v>
      </c>
      <c r="L7" s="48">
        <v>16.19279938555314</v>
      </c>
      <c r="M7" s="62"/>
      <c r="N7" s="62"/>
      <c r="O7" s="48">
        <v>0.11483130627282279</v>
      </c>
    </row>
    <row r="8" spans="1:16" x14ac:dyDescent="0.25">
      <c r="A8" s="5" t="s">
        <v>6</v>
      </c>
      <c r="J8" s="23"/>
      <c r="K8" s="66" t="s">
        <v>54</v>
      </c>
      <c r="L8" s="48">
        <v>14.151082206790475</v>
      </c>
      <c r="M8" s="62"/>
      <c r="N8" s="62"/>
      <c r="O8" s="48">
        <v>-0.12464818277027767</v>
      </c>
    </row>
    <row r="9" spans="1:16" x14ac:dyDescent="0.25">
      <c r="A9" s="64" t="s">
        <v>92</v>
      </c>
      <c r="B9" s="62">
        <v>51.68363849604841</v>
      </c>
      <c r="C9" s="62">
        <v>41.475787858199688</v>
      </c>
      <c r="D9" s="62">
        <v>31.175015591895061</v>
      </c>
      <c r="E9" s="62">
        <v>23.96538284173964</v>
      </c>
      <c r="F9" s="62">
        <v>22.983129228235587</v>
      </c>
      <c r="G9" s="62">
        <v>21.869144540891899</v>
      </c>
      <c r="H9" s="62">
        <v>20.713236418161436</v>
      </c>
      <c r="I9" s="62">
        <v>19.726155258789106</v>
      </c>
      <c r="J9" s="23"/>
      <c r="K9" s="65" t="s">
        <v>2</v>
      </c>
      <c r="L9" s="48">
        <v>13.923262687087391</v>
      </c>
      <c r="M9" s="62"/>
      <c r="N9" s="62"/>
      <c r="O9" s="48">
        <v>-8.3436160849972296E-2</v>
      </c>
    </row>
    <row r="10" spans="1:16" x14ac:dyDescent="0.25">
      <c r="A10" s="65" t="s">
        <v>4</v>
      </c>
      <c r="B10" s="62">
        <v>6.3283203395614152</v>
      </c>
      <c r="C10" s="62">
        <v>7.2269995409104713</v>
      </c>
      <c r="D10" s="62">
        <v>8.1756790835012367</v>
      </c>
      <c r="E10" s="62">
        <v>8.7982068999511078</v>
      </c>
      <c r="F10" s="62">
        <v>8.9850530833666742</v>
      </c>
      <c r="G10" s="62">
        <v>9.1644239184136964</v>
      </c>
      <c r="H10" s="62">
        <v>9.3968118128081386</v>
      </c>
      <c r="I10" s="62">
        <v>9.6201346323660815</v>
      </c>
      <c r="J10" s="23"/>
      <c r="K10" s="65" t="s">
        <v>435</v>
      </c>
      <c r="L10" s="48">
        <v>3.9187269002012304</v>
      </c>
      <c r="M10" s="62"/>
      <c r="N10" s="62"/>
      <c r="O10" s="48">
        <v>-0.72145946648457659</v>
      </c>
    </row>
    <row r="11" spans="1:16" x14ac:dyDescent="0.25">
      <c r="A11" s="65" t="s">
        <v>84</v>
      </c>
      <c r="B11" s="62">
        <v>36.708028124385535</v>
      </c>
      <c r="C11" s="62">
        <v>43.723609800742942</v>
      </c>
      <c r="D11" s="62">
        <v>49.140464736292202</v>
      </c>
      <c r="E11" s="62">
        <v>51.712170271293836</v>
      </c>
      <c r="F11" s="62">
        <v>51.578273100646399</v>
      </c>
      <c r="G11" s="62">
        <v>51.369499528714357</v>
      </c>
      <c r="H11" s="62">
        <v>51.055679333068205</v>
      </c>
      <c r="I11" s="62">
        <v>50.690398423600477</v>
      </c>
      <c r="J11" s="23"/>
      <c r="K11" s="49" t="s">
        <v>115</v>
      </c>
      <c r="L11" s="48">
        <v>3.2273988061221961</v>
      </c>
      <c r="M11" s="62"/>
      <c r="N11" s="62"/>
      <c r="O11" s="48">
        <v>0.19698044355000865</v>
      </c>
    </row>
    <row r="12" spans="1:16" x14ac:dyDescent="0.25">
      <c r="A12" s="66" t="s">
        <v>85</v>
      </c>
      <c r="B12" s="62">
        <v>5.2800130400046452</v>
      </c>
      <c r="C12" s="62">
        <v>7.5736028001469027</v>
      </c>
      <c r="D12" s="62">
        <v>11.508840588311497</v>
      </c>
      <c r="E12" s="62">
        <v>15.524239987015411</v>
      </c>
      <c r="F12" s="62">
        <v>16.453544587751342</v>
      </c>
      <c r="G12" s="62">
        <v>17.596932011980059</v>
      </c>
      <c r="H12" s="62">
        <v>18.83427243596223</v>
      </c>
      <c r="I12" s="62">
        <v>19.963311685244332</v>
      </c>
      <c r="J12" s="23"/>
      <c r="K12" s="49" t="s">
        <v>348</v>
      </c>
      <c r="L12" s="48">
        <v>2.8682444866520425</v>
      </c>
      <c r="M12" s="62"/>
      <c r="N12" s="62"/>
      <c r="O12" s="48">
        <v>0.91850336961651569</v>
      </c>
    </row>
    <row r="13" spans="1:16" x14ac:dyDescent="0.25">
      <c r="A13" s="56" t="s">
        <v>138</v>
      </c>
      <c r="B13" s="63">
        <f t="shared" ref="B13:I13" si="0">+B10+B12+B11+B9</f>
        <v>100</v>
      </c>
      <c r="C13" s="63">
        <f t="shared" si="0"/>
        <v>100</v>
      </c>
      <c r="D13" s="63">
        <f t="shared" si="0"/>
        <v>100</v>
      </c>
      <c r="E13" s="63">
        <f t="shared" si="0"/>
        <v>99.999999999999986</v>
      </c>
      <c r="F13" s="63">
        <f t="shared" si="0"/>
        <v>100</v>
      </c>
      <c r="G13" s="63">
        <f t="shared" si="0"/>
        <v>100.00000000000001</v>
      </c>
      <c r="H13" s="63">
        <f t="shared" si="0"/>
        <v>100</v>
      </c>
      <c r="I13" s="63">
        <f t="shared" si="0"/>
        <v>100</v>
      </c>
      <c r="J13" s="23"/>
      <c r="K13" s="49" t="s">
        <v>61</v>
      </c>
      <c r="L13" s="48">
        <v>4.8151352766025877</v>
      </c>
      <c r="M13" s="62"/>
      <c r="N13" s="62"/>
      <c r="O13" s="48">
        <v>0.8736623454572614</v>
      </c>
    </row>
    <row r="14" spans="1:16" x14ac:dyDescent="0.25">
      <c r="K14" s="56" t="s">
        <v>434</v>
      </c>
      <c r="L14" s="53">
        <f>SUM(L6:L13)</f>
        <v>100</v>
      </c>
      <c r="M14" s="113"/>
      <c r="N14" s="113"/>
      <c r="O14" s="53">
        <f>SUM(O6:O13)</f>
        <v>-1.9984014443252818E-15</v>
      </c>
    </row>
    <row r="15" spans="1:16" x14ac:dyDescent="0.25">
      <c r="I15" s="7"/>
    </row>
    <row r="16" spans="1:16" x14ac:dyDescent="0.25">
      <c r="B16" s="24"/>
      <c r="C16" s="24"/>
      <c r="D16" s="24"/>
      <c r="E16" s="24"/>
      <c r="F16" s="24"/>
      <c r="G16" s="183" t="s">
        <v>1006</v>
      </c>
      <c r="H16" s="183" t="s">
        <v>696</v>
      </c>
      <c r="I16" s="322"/>
      <c r="K16" s="6" t="s">
        <v>436</v>
      </c>
    </row>
    <row r="17" spans="2:9" x14ac:dyDescent="0.25">
      <c r="B17" s="24"/>
      <c r="C17" s="24"/>
      <c r="D17" s="24"/>
      <c r="E17" s="24"/>
      <c r="F17" s="24"/>
      <c r="G17" s="24"/>
      <c r="H17" s="24"/>
      <c r="I17" s="7"/>
    </row>
    <row r="18" spans="2:9" x14ac:dyDescent="0.25">
      <c r="B18" s="600" t="s">
        <v>692</v>
      </c>
      <c r="C18" s="600"/>
      <c r="D18" s="600"/>
      <c r="E18" s="600"/>
      <c r="F18" s="940"/>
      <c r="G18" s="953">
        <f>(I6-H6)*1000</f>
        <v>-81.380559999999491</v>
      </c>
      <c r="H18" s="554">
        <f>G18/(H6*1000)*100</f>
        <v>-0.40729167068299882</v>
      </c>
      <c r="I18" s="7"/>
    </row>
    <row r="19" spans="2:9" x14ac:dyDescent="0.25">
      <c r="G19" s="13"/>
      <c r="H19" s="13"/>
      <c r="I19" s="7"/>
    </row>
    <row r="20" spans="2:9" x14ac:dyDescent="0.25">
      <c r="B20" s="600" t="s">
        <v>693</v>
      </c>
      <c r="C20" s="600"/>
      <c r="D20" s="600"/>
      <c r="E20" s="600"/>
      <c r="F20" s="600"/>
      <c r="G20" s="953">
        <f>(I6-E6)*1000</f>
        <v>-162.06246306440519</v>
      </c>
      <c r="H20" s="554">
        <f>G20/(E6*1000)*100</f>
        <v>-0.80782476182918073</v>
      </c>
    </row>
    <row r="21" spans="2:9" x14ac:dyDescent="0.25">
      <c r="I21" s="7"/>
    </row>
    <row r="22" spans="2:9" x14ac:dyDescent="0.25">
      <c r="G22" s="941"/>
      <c r="I22" s="7"/>
    </row>
    <row r="23" spans="2:9" x14ac:dyDescent="0.25">
      <c r="I23" s="7"/>
    </row>
    <row r="24" spans="2:9" x14ac:dyDescent="0.25">
      <c r="I24" s="7"/>
    </row>
  </sheetData>
  <phoneticPr fontId="23"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25FA-1234-4C5E-AEE8-16C2BE420D23}">
  <sheetPr>
    <tabColor rgb="FFFF0000"/>
  </sheetPr>
  <dimension ref="A1:T57"/>
  <sheetViews>
    <sheetView showGridLines="0" zoomScale="90" zoomScaleNormal="90" workbookViewId="0">
      <pane xSplit="2" ySplit="3" topLeftCell="C45" activePane="bottomRight" state="frozen"/>
      <selection activeCell="I44" sqref="I44"/>
      <selection pane="topRight" activeCell="I44" sqref="I44"/>
      <selection pane="bottomLeft" activeCell="I44" sqref="I44"/>
      <selection pane="bottomRight" activeCell="D59" sqref="D59"/>
    </sheetView>
  </sheetViews>
  <sheetFormatPr defaultColWidth="9.140625" defaultRowHeight="15.75" x14ac:dyDescent="0.25"/>
  <cols>
    <col min="1" max="1" width="10.7109375" style="117" customWidth="1"/>
    <col min="2" max="2" width="12.5703125" style="117" customWidth="1"/>
    <col min="3" max="3" width="12.140625" style="117" customWidth="1"/>
    <col min="4" max="4" width="40.28515625" style="117" customWidth="1"/>
    <col min="5" max="12" width="11.140625" style="117" customWidth="1"/>
    <col min="13" max="14" width="14.85546875" style="117" customWidth="1"/>
    <col min="15" max="20" width="10.85546875" style="117" bestFit="1" customWidth="1"/>
    <col min="21" max="16384" width="9.140625" style="117"/>
  </cols>
  <sheetData>
    <row r="1" spans="1:20" ht="21" x14ac:dyDescent="0.25">
      <c r="A1" s="298" t="str">
        <f>+'Indice-Index'!C20</f>
        <v>2.13 Utenti unici delle piattaforme di servizi VOD a pagamento - Pay video on demand platforms unique users</v>
      </c>
      <c r="B1" s="494"/>
      <c r="C1" s="494"/>
      <c r="D1" s="494"/>
      <c r="E1" s="495"/>
      <c r="F1" s="495"/>
      <c r="G1" s="495"/>
      <c r="H1" s="495"/>
      <c r="I1" s="495"/>
      <c r="J1" s="495"/>
      <c r="K1" s="480"/>
      <c r="L1" s="480"/>
      <c r="M1" s="480"/>
      <c r="N1" s="480"/>
      <c r="O1" s="480"/>
      <c r="P1" s="480"/>
      <c r="Q1" s="480"/>
      <c r="R1" s="480"/>
      <c r="S1" s="480"/>
      <c r="T1" s="480"/>
    </row>
    <row r="2" spans="1:20" ht="11.25" customHeight="1" x14ac:dyDescent="0.25">
      <c r="A2" s="24"/>
      <c r="B2" s="24"/>
      <c r="C2" s="24"/>
      <c r="D2" s="24"/>
      <c r="E2" s="24"/>
      <c r="F2" s="24"/>
      <c r="G2" s="24"/>
    </row>
    <row r="3" spans="1:20" ht="24" customHeight="1" x14ac:dyDescent="0.25">
      <c r="A3" s="227" t="s">
        <v>806</v>
      </c>
      <c r="B3" s="183"/>
    </row>
    <row r="4" spans="1:20" ht="15.75" customHeight="1" x14ac:dyDescent="0.25">
      <c r="A4" s="430">
        <v>43466</v>
      </c>
      <c r="B4" s="431">
        <v>9.2973459999999992</v>
      </c>
    </row>
    <row r="5" spans="1:20" ht="15.75" customHeight="1" x14ac:dyDescent="0.25">
      <c r="A5" s="430">
        <v>43497</v>
      </c>
      <c r="B5" s="431">
        <v>8.6349070000000001</v>
      </c>
    </row>
    <row r="6" spans="1:20" ht="15.75" customHeight="1" x14ac:dyDescent="0.25">
      <c r="A6" s="430">
        <v>43525</v>
      </c>
      <c r="B6" s="431">
        <v>10.94969</v>
      </c>
    </row>
    <row r="7" spans="1:20" ht="15.75" customHeight="1" x14ac:dyDescent="0.25">
      <c r="A7" s="430">
        <v>43556</v>
      </c>
      <c r="B7" s="431">
        <v>11.722258</v>
      </c>
    </row>
    <row r="8" spans="1:20" ht="15.75" customHeight="1" x14ac:dyDescent="0.25">
      <c r="A8" s="430">
        <v>43586</v>
      </c>
      <c r="B8" s="431">
        <v>11.059702999999999</v>
      </c>
    </row>
    <row r="9" spans="1:20" ht="15.75" customHeight="1" x14ac:dyDescent="0.25">
      <c r="A9" s="842">
        <v>43617</v>
      </c>
      <c r="B9" s="843">
        <v>10.883068</v>
      </c>
      <c r="D9" s="496"/>
      <c r="E9" s="497"/>
      <c r="F9" s="497"/>
      <c r="G9" s="497"/>
    </row>
    <row r="10" spans="1:20" ht="15.75" customHeight="1" x14ac:dyDescent="0.25">
      <c r="A10" s="430">
        <v>43647</v>
      </c>
      <c r="B10" s="431">
        <v>11.182644</v>
      </c>
      <c r="E10" s="497"/>
      <c r="F10" s="497"/>
      <c r="G10" s="497"/>
    </row>
    <row r="11" spans="1:20" ht="15.75" customHeight="1" x14ac:dyDescent="0.25">
      <c r="A11" s="430">
        <v>43678</v>
      </c>
      <c r="B11" s="431">
        <v>11.754752</v>
      </c>
      <c r="E11" s="497"/>
      <c r="F11" s="497"/>
      <c r="G11" s="497"/>
    </row>
    <row r="12" spans="1:20" ht="15.75" customHeight="1" x14ac:dyDescent="0.25">
      <c r="A12" s="430">
        <v>43709</v>
      </c>
      <c r="B12" s="431">
        <v>12.535223</v>
      </c>
      <c r="D12" s="496"/>
      <c r="E12" s="497"/>
      <c r="F12" s="497"/>
      <c r="G12" s="497"/>
    </row>
    <row r="13" spans="1:20" ht="15.75" customHeight="1" x14ac:dyDescent="0.25">
      <c r="A13" s="430">
        <v>43739</v>
      </c>
      <c r="B13" s="431">
        <v>11.111949000000001</v>
      </c>
      <c r="D13" s="221"/>
      <c r="E13" s="498"/>
      <c r="F13" s="498"/>
      <c r="G13" s="498"/>
    </row>
    <row r="14" spans="1:20" ht="15.75" customHeight="1" x14ac:dyDescent="0.25">
      <c r="A14" s="430">
        <v>43770</v>
      </c>
      <c r="B14" s="431">
        <v>12.293075999999999</v>
      </c>
    </row>
    <row r="15" spans="1:20" ht="15.75" customHeight="1" x14ac:dyDescent="0.25">
      <c r="A15" s="430">
        <v>43800</v>
      </c>
      <c r="B15" s="431">
        <v>12.734403</v>
      </c>
    </row>
    <row r="16" spans="1:20" ht="15.75" customHeight="1" x14ac:dyDescent="0.25">
      <c r="A16" s="430">
        <v>43831</v>
      </c>
      <c r="B16" s="431">
        <v>12.800088000000001</v>
      </c>
    </row>
    <row r="17" spans="1:3" ht="15.75" customHeight="1" x14ac:dyDescent="0.25">
      <c r="A17" s="430">
        <v>43862</v>
      </c>
      <c r="B17" s="431">
        <v>12.374662000000001</v>
      </c>
    </row>
    <row r="18" spans="1:3" ht="15.75" customHeight="1" x14ac:dyDescent="0.25">
      <c r="A18" s="430">
        <v>43891</v>
      </c>
      <c r="B18" s="431">
        <v>18.687280999999999</v>
      </c>
    </row>
    <row r="19" spans="1:3" ht="15.75" customHeight="1" x14ac:dyDescent="0.25">
      <c r="A19" s="430">
        <v>43922</v>
      </c>
      <c r="B19" s="431">
        <v>17.223195</v>
      </c>
    </row>
    <row r="20" spans="1:3" ht="15.75" customHeight="1" x14ac:dyDescent="0.25">
      <c r="A20" s="430">
        <v>43952</v>
      </c>
      <c r="B20" s="431">
        <v>14.605675</v>
      </c>
    </row>
    <row r="21" spans="1:3" ht="15.75" customHeight="1" x14ac:dyDescent="0.25">
      <c r="A21" s="842">
        <v>43983</v>
      </c>
      <c r="B21" s="843">
        <v>13.943572</v>
      </c>
    </row>
    <row r="22" spans="1:3" ht="15.75" customHeight="1" x14ac:dyDescent="0.25">
      <c r="A22" s="430">
        <v>44013</v>
      </c>
      <c r="B22" s="431">
        <v>13.916053</v>
      </c>
    </row>
    <row r="23" spans="1:3" ht="15.75" customHeight="1" x14ac:dyDescent="0.25">
      <c r="A23" s="430">
        <v>44044</v>
      </c>
      <c r="B23" s="431">
        <v>11.916306000000001</v>
      </c>
    </row>
    <row r="24" spans="1:3" ht="15.75" customHeight="1" x14ac:dyDescent="0.25">
      <c r="A24" s="430">
        <v>44075</v>
      </c>
      <c r="B24" s="431">
        <v>13.276194</v>
      </c>
    </row>
    <row r="25" spans="1:3" ht="15.75" customHeight="1" x14ac:dyDescent="0.25">
      <c r="A25" s="430">
        <v>44105</v>
      </c>
      <c r="B25" s="431">
        <v>12.77764</v>
      </c>
    </row>
    <row r="26" spans="1:3" ht="15.75" customHeight="1" x14ac:dyDescent="0.25">
      <c r="A26" s="430">
        <v>44136</v>
      </c>
      <c r="B26" s="431">
        <v>14.329906000000001</v>
      </c>
    </row>
    <row r="27" spans="1:3" ht="15.75" customHeight="1" x14ac:dyDescent="0.25">
      <c r="A27" s="430">
        <v>44166</v>
      </c>
      <c r="B27" s="431">
        <v>15.666143</v>
      </c>
    </row>
    <row r="28" spans="1:3" ht="15.75" customHeight="1" x14ac:dyDescent="0.25">
      <c r="A28" s="430">
        <v>44197</v>
      </c>
      <c r="B28" s="431">
        <v>15.275159</v>
      </c>
      <c r="C28" s="480"/>
    </row>
    <row r="29" spans="1:3" ht="15.75" customHeight="1" x14ac:dyDescent="0.25">
      <c r="A29" s="430">
        <v>44228</v>
      </c>
      <c r="B29" s="431">
        <v>13.913032999999999</v>
      </c>
      <c r="C29" s="480"/>
    </row>
    <row r="30" spans="1:3" ht="15.75" customHeight="1" x14ac:dyDescent="0.25">
      <c r="A30" s="430">
        <v>44256</v>
      </c>
      <c r="B30" s="431">
        <v>14.487174000000001</v>
      </c>
      <c r="C30" s="499"/>
    </row>
    <row r="31" spans="1:3" ht="15.75" customHeight="1" x14ac:dyDescent="0.25">
      <c r="A31" s="430">
        <v>44287</v>
      </c>
      <c r="B31" s="431">
        <v>15.011998</v>
      </c>
      <c r="C31" s="500"/>
    </row>
    <row r="32" spans="1:3" ht="15.75" customHeight="1" x14ac:dyDescent="0.25">
      <c r="A32" s="430">
        <v>44317</v>
      </c>
      <c r="B32" s="431">
        <v>14.624717</v>
      </c>
      <c r="C32" s="500"/>
    </row>
    <row r="33" spans="1:13" ht="15.75" customHeight="1" x14ac:dyDescent="0.25">
      <c r="A33" s="842">
        <v>44348</v>
      </c>
      <c r="B33" s="843">
        <v>13.430223</v>
      </c>
      <c r="C33" s="500"/>
    </row>
    <row r="34" spans="1:13" ht="15.75" customHeight="1" x14ac:dyDescent="0.25">
      <c r="A34" s="430">
        <v>44378</v>
      </c>
      <c r="B34" s="431">
        <v>13.910091</v>
      </c>
      <c r="C34" s="500"/>
    </row>
    <row r="35" spans="1:13" ht="15.75" customHeight="1" x14ac:dyDescent="0.25">
      <c r="A35" s="430">
        <v>44409</v>
      </c>
      <c r="B35" s="431">
        <v>15.145593999999999</v>
      </c>
      <c r="C35" s="500"/>
    </row>
    <row r="36" spans="1:13" ht="15.75" customHeight="1" x14ac:dyDescent="0.25">
      <c r="A36" s="430">
        <v>44441</v>
      </c>
      <c r="B36" s="431">
        <v>15.609155000000001</v>
      </c>
      <c r="C36" s="500"/>
    </row>
    <row r="37" spans="1:13" ht="15.75" customHeight="1" x14ac:dyDescent="0.25">
      <c r="A37" s="430">
        <v>44472</v>
      </c>
      <c r="B37" s="431">
        <v>15.489666</v>
      </c>
      <c r="C37" s="500"/>
    </row>
    <row r="38" spans="1:13" ht="15.75" customHeight="1" x14ac:dyDescent="0.25">
      <c r="A38" s="430">
        <v>44504</v>
      </c>
      <c r="B38" s="431">
        <v>15.739955</v>
      </c>
      <c r="C38" s="500"/>
    </row>
    <row r="39" spans="1:13" ht="15.75" customHeight="1" x14ac:dyDescent="0.25">
      <c r="A39" s="430">
        <v>44535</v>
      </c>
      <c r="B39" s="431">
        <v>16.416414</v>
      </c>
      <c r="C39" s="500"/>
    </row>
    <row r="40" spans="1:13" ht="15.75" customHeight="1" x14ac:dyDescent="0.25">
      <c r="A40" s="502">
        <v>44562</v>
      </c>
      <c r="B40" s="341">
        <v>15.869505999999999</v>
      </c>
      <c r="C40" s="480"/>
    </row>
    <row r="41" spans="1:13" ht="15.75" customHeight="1" x14ac:dyDescent="0.25">
      <c r="A41" s="502">
        <v>44593</v>
      </c>
      <c r="B41" s="341">
        <v>15.242522000000001</v>
      </c>
      <c r="C41" s="480"/>
      <c r="J41" s="836"/>
      <c r="K41" s="836"/>
      <c r="L41" s="836"/>
      <c r="M41" s="836"/>
    </row>
    <row r="42" spans="1:13" ht="15.75" customHeight="1" x14ac:dyDescent="0.25">
      <c r="A42" s="502">
        <v>44621</v>
      </c>
      <c r="B42" s="341">
        <v>16.145607999999999</v>
      </c>
      <c r="C42" s="499"/>
      <c r="J42" s="836"/>
      <c r="K42" s="836"/>
      <c r="L42" s="836"/>
      <c r="M42" s="836"/>
    </row>
    <row r="43" spans="1:13" ht="15.75" customHeight="1" x14ac:dyDescent="0.25">
      <c r="A43" s="503">
        <v>44652</v>
      </c>
      <c r="B43" s="431">
        <v>15.606259</v>
      </c>
      <c r="C43" s="480"/>
      <c r="J43" s="836"/>
      <c r="K43" s="836"/>
      <c r="L43" s="836"/>
      <c r="M43" s="836"/>
    </row>
    <row r="44" spans="1:13" ht="15.75" customHeight="1" x14ac:dyDescent="0.25">
      <c r="A44" s="503">
        <v>44682</v>
      </c>
      <c r="B44" s="431">
        <v>14.690668000000001</v>
      </c>
      <c r="J44" s="836"/>
      <c r="K44" s="836"/>
      <c r="L44" s="836"/>
      <c r="M44" s="836"/>
    </row>
    <row r="45" spans="1:13" ht="15.75" customHeight="1" x14ac:dyDescent="0.25">
      <c r="A45" s="846">
        <v>44713</v>
      </c>
      <c r="B45" s="843">
        <v>13.662205</v>
      </c>
      <c r="J45" s="836"/>
      <c r="K45" s="836"/>
      <c r="L45" s="836"/>
      <c r="M45" s="836"/>
    </row>
    <row r="46" spans="1:13" ht="15.75" customHeight="1" x14ac:dyDescent="0.25">
      <c r="A46" s="350">
        <v>44743</v>
      </c>
      <c r="B46" s="328">
        <v>13.338218000000001</v>
      </c>
    </row>
    <row r="47" spans="1:13" ht="15.75" customHeight="1" x14ac:dyDescent="0.25">
      <c r="A47" s="350">
        <v>44774</v>
      </c>
      <c r="B47" s="328">
        <v>16.011431000000002</v>
      </c>
    </row>
    <row r="48" spans="1:13" ht="15.75" customHeight="1" x14ac:dyDescent="0.25">
      <c r="A48" s="348">
        <v>44805</v>
      </c>
      <c r="B48" s="349">
        <v>15.322322</v>
      </c>
    </row>
    <row r="49" spans="1:9" ht="15.75" customHeight="1" x14ac:dyDescent="0.25">
      <c r="A49" s="348">
        <v>44836</v>
      </c>
      <c r="B49" s="349">
        <v>15.217238</v>
      </c>
      <c r="D49" s="434" t="s">
        <v>689</v>
      </c>
      <c r="E49" s="558" t="s">
        <v>858</v>
      </c>
      <c r="F49" s="558" t="s">
        <v>859</v>
      </c>
      <c r="G49" s="558" t="s">
        <v>860</v>
      </c>
      <c r="H49" s="558" t="s">
        <v>861</v>
      </c>
    </row>
    <row r="50" spans="1:9" ht="15.75" customHeight="1" x14ac:dyDescent="0.25">
      <c r="A50" s="348">
        <v>44868</v>
      </c>
      <c r="B50" s="349">
        <v>14.501279</v>
      </c>
      <c r="D50" s="434" t="s">
        <v>358</v>
      </c>
      <c r="E50" s="324"/>
      <c r="F50" s="324"/>
      <c r="G50" s="324"/>
      <c r="H50" s="324"/>
    </row>
    <row r="51" spans="1:9" ht="15.75" customHeight="1" x14ac:dyDescent="0.25">
      <c r="A51" s="348">
        <v>44899</v>
      </c>
      <c r="B51" s="349">
        <v>14.924004999999999</v>
      </c>
      <c r="D51" s="501" t="s">
        <v>411</v>
      </c>
      <c r="E51" s="835">
        <v>7.4959453333333332</v>
      </c>
      <c r="F51" s="835">
        <v>8.5990536666666646</v>
      </c>
      <c r="G51" s="835">
        <v>9.0050985000000008</v>
      </c>
      <c r="H51" s="835">
        <v>8.9653596666666679</v>
      </c>
      <c r="I51" s="774"/>
    </row>
    <row r="52" spans="1:9" ht="15.75" customHeight="1" x14ac:dyDescent="0.25">
      <c r="A52" s="350">
        <v>44927</v>
      </c>
      <c r="B52" s="349">
        <v>15.445744000000001</v>
      </c>
      <c r="D52" s="501" t="s">
        <v>331</v>
      </c>
      <c r="E52" s="835">
        <v>6.8605843333333327</v>
      </c>
      <c r="F52" s="835">
        <v>5.7286140000000003</v>
      </c>
      <c r="G52" s="835">
        <v>6.4391074999999995</v>
      </c>
      <c r="H52" s="835">
        <v>6.4973528333333332</v>
      </c>
      <c r="I52" s="774"/>
    </row>
    <row r="53" spans="1:9" ht="15.75" customHeight="1" x14ac:dyDescent="0.25">
      <c r="A53" s="350">
        <v>44958</v>
      </c>
      <c r="B53" s="349">
        <v>15.323017</v>
      </c>
      <c r="D53" s="501" t="s">
        <v>332</v>
      </c>
      <c r="E53" s="835">
        <v>4.4010005000000003</v>
      </c>
      <c r="F53" s="835">
        <v>2.3833793333333335</v>
      </c>
      <c r="G53" s="835">
        <v>3.4061020000000002</v>
      </c>
      <c r="H53" s="835">
        <v>3.4184999999999999</v>
      </c>
      <c r="I53" s="774"/>
    </row>
    <row r="54" spans="1:9" ht="15.75" customHeight="1" x14ac:dyDescent="0.25">
      <c r="A54" s="350">
        <v>44986</v>
      </c>
      <c r="B54" s="349">
        <v>15.275485</v>
      </c>
      <c r="D54" s="501" t="s">
        <v>307</v>
      </c>
      <c r="E54" s="835">
        <v>1.0740419999999997</v>
      </c>
      <c r="F54" s="835">
        <v>1.9030215000000001</v>
      </c>
      <c r="G54" s="835">
        <v>2.3132345000000001</v>
      </c>
      <c r="H54" s="835">
        <v>2.1069435000000003</v>
      </c>
      <c r="I54" s="774"/>
    </row>
    <row r="55" spans="1:9" x14ac:dyDescent="0.25">
      <c r="A55" s="350">
        <v>45017</v>
      </c>
      <c r="B55" s="328">
        <v>15.707090000000001</v>
      </c>
      <c r="D55" s="501" t="s">
        <v>804</v>
      </c>
      <c r="E55" s="835">
        <v>1.5267123333333332</v>
      </c>
      <c r="F55" s="835">
        <v>1.2131198333333335</v>
      </c>
      <c r="G55" s="835">
        <v>0.97033483333333337</v>
      </c>
      <c r="H55" s="835">
        <v>1.1297836666666665</v>
      </c>
      <c r="I55" s="774"/>
    </row>
    <row r="56" spans="1:9" x14ac:dyDescent="0.25">
      <c r="A56" s="350">
        <v>45047</v>
      </c>
      <c r="B56" s="328">
        <v>15.592138</v>
      </c>
      <c r="D56" s="562" t="s">
        <v>412</v>
      </c>
    </row>
    <row r="57" spans="1:9" x14ac:dyDescent="0.25">
      <c r="A57" s="832">
        <v>45078</v>
      </c>
      <c r="B57" s="833">
        <v>14.137696999999999</v>
      </c>
      <c r="D57" s="680" t="s">
        <v>1014</v>
      </c>
    </row>
  </sheetData>
  <phoneticPr fontId="84"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945C-D421-4D7C-80E3-EAC09DD99485}">
  <sheetPr>
    <tabColor rgb="FFFF0000"/>
  </sheetPr>
  <dimension ref="A1:R57"/>
  <sheetViews>
    <sheetView showGridLines="0" zoomScale="80" zoomScaleNormal="80" workbookViewId="0">
      <pane xSplit="2" ySplit="3" topLeftCell="C45" activePane="bottomRight" state="frozen"/>
      <selection activeCell="I44" sqref="I44"/>
      <selection pane="topRight" activeCell="I44" sqref="I44"/>
      <selection pane="bottomLeft" activeCell="I44" sqref="I44"/>
      <selection pane="bottomRight" activeCell="P51" sqref="P51"/>
    </sheetView>
  </sheetViews>
  <sheetFormatPr defaultColWidth="9.140625" defaultRowHeight="15.75" x14ac:dyDescent="0.25"/>
  <cols>
    <col min="1" max="1" width="10.7109375" style="117" customWidth="1"/>
    <col min="2" max="2" width="12.5703125" style="117" customWidth="1"/>
    <col min="3" max="3" width="12.140625" style="117" customWidth="1"/>
    <col min="4" max="4" width="45.85546875" style="117" customWidth="1"/>
    <col min="5" max="12" width="11.140625" style="117" customWidth="1"/>
    <col min="13" max="13" width="12.42578125" style="117" bestFit="1" customWidth="1"/>
    <col min="14" max="14" width="11.28515625" style="117" bestFit="1" customWidth="1"/>
    <col min="15" max="16" width="10.85546875" style="117" bestFit="1" customWidth="1"/>
    <col min="17" max="17" width="9.140625" style="117"/>
    <col min="18" max="18" width="12.85546875" style="117" customWidth="1"/>
    <col min="19" max="16384" width="9.140625" style="117"/>
  </cols>
  <sheetData>
    <row r="1" spans="1:16" ht="21" x14ac:dyDescent="0.25">
      <c r="A1" s="298" t="str">
        <f>'Indice-Index'!C21</f>
        <v>2.14 Tempo speso sulle piattaforme di servizi VOD a pagamento - Time spent on pay video on demand  platforms</v>
      </c>
      <c r="B1" s="494"/>
      <c r="C1" s="494"/>
      <c r="D1" s="495"/>
      <c r="E1" s="495"/>
      <c r="F1" s="495"/>
      <c r="G1" s="495"/>
      <c r="H1" s="495"/>
      <c r="I1" s="495"/>
      <c r="J1" s="495"/>
      <c r="K1" s="480"/>
      <c r="L1" s="480"/>
      <c r="M1" s="480"/>
      <c r="N1" s="480"/>
      <c r="O1" s="480"/>
      <c r="P1" s="480"/>
    </row>
    <row r="2" spans="1:16" x14ac:dyDescent="0.25">
      <c r="A2" s="24"/>
      <c r="B2" s="24"/>
      <c r="C2" s="24"/>
      <c r="D2" s="24"/>
      <c r="E2" s="24"/>
      <c r="F2" s="24"/>
    </row>
    <row r="3" spans="1:16" ht="22.5" customHeight="1" x14ac:dyDescent="0.25">
      <c r="A3" s="227" t="s">
        <v>808</v>
      </c>
      <c r="B3" s="183"/>
    </row>
    <row r="4" spans="1:16" x14ac:dyDescent="0.25">
      <c r="A4" s="430">
        <v>43466</v>
      </c>
      <c r="B4" s="431">
        <v>34.188033333333337</v>
      </c>
    </row>
    <row r="5" spans="1:16" x14ac:dyDescent="0.25">
      <c r="A5" s="430">
        <v>43497</v>
      </c>
      <c r="B5" s="431">
        <v>32.5779</v>
      </c>
    </row>
    <row r="6" spans="1:16" x14ac:dyDescent="0.25">
      <c r="A6" s="430">
        <v>43525</v>
      </c>
      <c r="B6" s="431">
        <v>32.459366666666668</v>
      </c>
    </row>
    <row r="7" spans="1:16" x14ac:dyDescent="0.25">
      <c r="A7" s="430">
        <v>43556</v>
      </c>
      <c r="B7" s="431">
        <v>32.730933333333333</v>
      </c>
    </row>
    <row r="8" spans="1:16" x14ac:dyDescent="0.25">
      <c r="A8" s="430">
        <v>43586</v>
      </c>
      <c r="B8" s="431">
        <v>30.636866666666666</v>
      </c>
    </row>
    <row r="9" spans="1:16" x14ac:dyDescent="0.25">
      <c r="A9" s="842">
        <v>43617</v>
      </c>
      <c r="B9" s="843">
        <v>29.905283333333333</v>
      </c>
    </row>
    <row r="10" spans="1:16" x14ac:dyDescent="0.25">
      <c r="A10" s="430">
        <v>43647</v>
      </c>
      <c r="B10" s="431">
        <v>35.97325</v>
      </c>
    </row>
    <row r="11" spans="1:16" x14ac:dyDescent="0.25">
      <c r="A11" s="430">
        <v>43678</v>
      </c>
      <c r="B11" s="431">
        <v>37.718433333333337</v>
      </c>
    </row>
    <row r="12" spans="1:16" x14ac:dyDescent="0.25">
      <c r="A12" s="430">
        <v>43709</v>
      </c>
      <c r="B12" s="431">
        <v>36.047966666666667</v>
      </c>
    </row>
    <row r="13" spans="1:16" x14ac:dyDescent="0.25">
      <c r="A13" s="430">
        <v>43739</v>
      </c>
      <c r="B13" s="431">
        <v>36.280966666666664</v>
      </c>
    </row>
    <row r="14" spans="1:16" x14ac:dyDescent="0.25">
      <c r="A14" s="430">
        <v>43770</v>
      </c>
      <c r="B14" s="431">
        <v>36.267116666666659</v>
      </c>
      <c r="C14" s="774"/>
    </row>
    <row r="15" spans="1:16" x14ac:dyDescent="0.25">
      <c r="A15" s="430">
        <v>43800</v>
      </c>
      <c r="B15" s="431">
        <v>36.668983333333323</v>
      </c>
      <c r="C15" s="774"/>
    </row>
    <row r="16" spans="1:16" x14ac:dyDescent="0.25">
      <c r="A16" s="430">
        <v>43831</v>
      </c>
      <c r="B16" s="431">
        <v>39.398283333333339</v>
      </c>
    </row>
    <row r="17" spans="1:3" x14ac:dyDescent="0.25">
      <c r="A17" s="430">
        <v>43862</v>
      </c>
      <c r="B17" s="431">
        <v>34.907766666666674</v>
      </c>
    </row>
    <row r="18" spans="1:3" x14ac:dyDescent="0.25">
      <c r="A18" s="430">
        <v>43891</v>
      </c>
      <c r="B18" s="431">
        <v>48.073266666666676</v>
      </c>
    </row>
    <row r="19" spans="1:3" x14ac:dyDescent="0.25">
      <c r="A19" s="430">
        <v>43922</v>
      </c>
      <c r="B19" s="431">
        <v>57.9726</v>
      </c>
    </row>
    <row r="20" spans="1:3" x14ac:dyDescent="0.25">
      <c r="A20" s="430">
        <v>43952</v>
      </c>
      <c r="B20" s="431">
        <v>44.860933333333335</v>
      </c>
    </row>
    <row r="21" spans="1:3" x14ac:dyDescent="0.25">
      <c r="A21" s="842">
        <v>43983</v>
      </c>
      <c r="B21" s="843">
        <v>38.475099999999998</v>
      </c>
    </row>
    <row r="22" spans="1:3" x14ac:dyDescent="0.25">
      <c r="A22" s="430">
        <v>44013</v>
      </c>
      <c r="B22" s="431">
        <v>36.721866666666678</v>
      </c>
    </row>
    <row r="23" spans="1:3" x14ac:dyDescent="0.25">
      <c r="A23" s="430">
        <v>44044</v>
      </c>
      <c r="B23" s="431">
        <v>38.827649999999998</v>
      </c>
    </row>
    <row r="24" spans="1:3" x14ac:dyDescent="0.25">
      <c r="A24" s="430">
        <v>44075</v>
      </c>
      <c r="B24" s="431">
        <v>40.423066666666649</v>
      </c>
    </row>
    <row r="25" spans="1:3" x14ac:dyDescent="0.25">
      <c r="A25" s="430">
        <v>44105</v>
      </c>
      <c r="B25" s="431">
        <v>39.580583333333337</v>
      </c>
    </row>
    <row r="26" spans="1:3" x14ac:dyDescent="0.25">
      <c r="A26" s="430">
        <v>44136</v>
      </c>
      <c r="B26" s="431">
        <v>43.757183333333344</v>
      </c>
      <c r="C26" s="774"/>
    </row>
    <row r="27" spans="1:3" x14ac:dyDescent="0.25">
      <c r="A27" s="430">
        <v>44166</v>
      </c>
      <c r="B27" s="431">
        <v>45.278933333333342</v>
      </c>
      <c r="C27" s="774"/>
    </row>
    <row r="28" spans="1:3" x14ac:dyDescent="0.25">
      <c r="A28" s="430">
        <v>44197</v>
      </c>
      <c r="B28" s="431">
        <v>47.384450000000001</v>
      </c>
    </row>
    <row r="29" spans="1:3" x14ac:dyDescent="0.25">
      <c r="A29" s="430">
        <v>44228</v>
      </c>
      <c r="B29" s="431">
        <v>42.718966666666667</v>
      </c>
    </row>
    <row r="30" spans="1:3" x14ac:dyDescent="0.25">
      <c r="A30" s="430">
        <v>44256</v>
      </c>
      <c r="B30" s="431">
        <v>48.434416666666678</v>
      </c>
    </row>
    <row r="31" spans="1:3" x14ac:dyDescent="0.25">
      <c r="A31" s="430">
        <v>44287</v>
      </c>
      <c r="B31" s="431">
        <v>46.837183333333336</v>
      </c>
    </row>
    <row r="32" spans="1:3" x14ac:dyDescent="0.25">
      <c r="A32" s="430">
        <v>44317</v>
      </c>
      <c r="B32" s="431">
        <v>43.644116666666676</v>
      </c>
    </row>
    <row r="33" spans="1:14" x14ac:dyDescent="0.25">
      <c r="A33" s="842">
        <v>44348</v>
      </c>
      <c r="B33" s="843">
        <v>43.53026666666667</v>
      </c>
    </row>
    <row r="34" spans="1:14" x14ac:dyDescent="0.25">
      <c r="A34" s="430">
        <v>44378</v>
      </c>
      <c r="B34" s="431">
        <v>40.287916666666675</v>
      </c>
    </row>
    <row r="35" spans="1:14" ht="20.45" customHeight="1" x14ac:dyDescent="0.25">
      <c r="A35" s="430">
        <v>44409</v>
      </c>
      <c r="B35" s="431">
        <v>39.784699999999987</v>
      </c>
    </row>
    <row r="36" spans="1:14" x14ac:dyDescent="0.25">
      <c r="A36" s="430">
        <v>44441</v>
      </c>
      <c r="B36" s="431">
        <v>46.451149999999998</v>
      </c>
    </row>
    <row r="37" spans="1:14" x14ac:dyDescent="0.25">
      <c r="A37" s="430">
        <v>44472</v>
      </c>
      <c r="B37" s="431">
        <v>44.454650000000008</v>
      </c>
    </row>
    <row r="38" spans="1:14" x14ac:dyDescent="0.25">
      <c r="A38" s="430">
        <v>44504</v>
      </c>
      <c r="B38" s="431">
        <v>40.488900000000015</v>
      </c>
      <c r="C38" s="774"/>
    </row>
    <row r="39" spans="1:14" x14ac:dyDescent="0.25">
      <c r="A39" s="430">
        <v>44535</v>
      </c>
      <c r="B39" s="431">
        <v>47.038549999999994</v>
      </c>
      <c r="C39" s="774"/>
    </row>
    <row r="40" spans="1:14" x14ac:dyDescent="0.25">
      <c r="A40" s="502">
        <v>44562</v>
      </c>
      <c r="B40" s="341">
        <v>48.437349999999988</v>
      </c>
    </row>
    <row r="41" spans="1:14" x14ac:dyDescent="0.25">
      <c r="A41" s="502">
        <v>44593</v>
      </c>
      <c r="B41" s="341">
        <v>42.319483333333345</v>
      </c>
    </row>
    <row r="42" spans="1:14" x14ac:dyDescent="0.25">
      <c r="A42" s="502">
        <v>44621</v>
      </c>
      <c r="B42" s="341">
        <v>42.986133333333299</v>
      </c>
    </row>
    <row r="43" spans="1:14" x14ac:dyDescent="0.25">
      <c r="A43" s="503">
        <v>44652</v>
      </c>
      <c r="B43" s="431">
        <v>41.630733333333346</v>
      </c>
    </row>
    <row r="44" spans="1:14" x14ac:dyDescent="0.25">
      <c r="A44" s="503">
        <v>44682</v>
      </c>
      <c r="B44" s="431">
        <v>43.436016666666674</v>
      </c>
    </row>
    <row r="45" spans="1:14" x14ac:dyDescent="0.25">
      <c r="A45" s="846">
        <v>44713</v>
      </c>
      <c r="B45" s="843">
        <v>37.147016666666687</v>
      </c>
    </row>
    <row r="46" spans="1:14" x14ac:dyDescent="0.25">
      <c r="A46" s="503">
        <v>44743</v>
      </c>
      <c r="B46" s="837">
        <v>37.769449999999999</v>
      </c>
    </row>
    <row r="47" spans="1:14" x14ac:dyDescent="0.25">
      <c r="A47" s="503">
        <v>44774</v>
      </c>
      <c r="B47" s="837">
        <v>45.673766666666687</v>
      </c>
      <c r="M47" s="220"/>
      <c r="N47" s="220"/>
    </row>
    <row r="48" spans="1:14" ht="16.5" customHeight="1" x14ac:dyDescent="0.25">
      <c r="A48" s="838">
        <v>44805</v>
      </c>
      <c r="B48" s="431">
        <v>39.353366666666666</v>
      </c>
      <c r="M48" s="220"/>
      <c r="N48" s="220"/>
    </row>
    <row r="49" spans="1:18" x14ac:dyDescent="0.25">
      <c r="A49" s="430">
        <v>44837</v>
      </c>
      <c r="B49" s="431">
        <v>40.023633333333336</v>
      </c>
      <c r="D49" s="434" t="s">
        <v>689</v>
      </c>
      <c r="E49" s="432" t="str">
        <f>+'2.13'!E49</f>
        <v>6M20</v>
      </c>
      <c r="F49" s="432" t="str">
        <f>+'2.13'!F49</f>
        <v>6M21</v>
      </c>
      <c r="G49" s="432" t="str">
        <f>+'2.13'!G49</f>
        <v>6M22</v>
      </c>
      <c r="H49" s="432" t="str">
        <f>+'2.13'!H49</f>
        <v>6M23</v>
      </c>
      <c r="M49" s="220"/>
      <c r="N49" s="220"/>
      <c r="R49" s="220"/>
    </row>
    <row r="50" spans="1:18" x14ac:dyDescent="0.25">
      <c r="A50" s="430">
        <v>44869</v>
      </c>
      <c r="B50" s="431">
        <v>38.165516666666669</v>
      </c>
      <c r="D50" s="434" t="s">
        <v>359</v>
      </c>
      <c r="E50" s="324"/>
      <c r="F50" s="324"/>
      <c r="G50" s="324"/>
      <c r="H50" s="324"/>
      <c r="I50" s="774"/>
    </row>
    <row r="51" spans="1:18" x14ac:dyDescent="0.25">
      <c r="A51" s="430">
        <v>44900</v>
      </c>
      <c r="B51" s="431">
        <v>36.057866666666676</v>
      </c>
      <c r="D51" s="501" t="s">
        <v>411</v>
      </c>
      <c r="E51" s="947">
        <v>209.06838333333334</v>
      </c>
      <c r="F51" s="947">
        <v>226.40226666666663</v>
      </c>
      <c r="G51" s="947">
        <v>195.50619999999998</v>
      </c>
      <c r="H51" s="947">
        <v>184.70003333333335</v>
      </c>
      <c r="I51" s="774"/>
    </row>
    <row r="52" spans="1:18" x14ac:dyDescent="0.25">
      <c r="A52" s="503">
        <v>44927</v>
      </c>
      <c r="B52" s="431">
        <v>38.110849999999999</v>
      </c>
      <c r="D52" s="501" t="s">
        <v>331</v>
      </c>
      <c r="E52" s="947">
        <v>33.562366666666669</v>
      </c>
      <c r="F52" s="947">
        <v>29.47603333333333</v>
      </c>
      <c r="G52" s="947">
        <v>35.849583333333335</v>
      </c>
      <c r="H52" s="947">
        <v>26.415600000000001</v>
      </c>
      <c r="I52" s="774"/>
    </row>
    <row r="53" spans="1:18" x14ac:dyDescent="0.25">
      <c r="A53" s="503">
        <v>44958</v>
      </c>
      <c r="B53" s="431">
        <v>36.925349999999995</v>
      </c>
      <c r="D53" s="501" t="s">
        <v>332</v>
      </c>
      <c r="E53" s="947">
        <v>9.4748166666666673</v>
      </c>
      <c r="F53" s="947">
        <v>7.6263666666666667</v>
      </c>
      <c r="G53" s="947">
        <v>14.937283333333333</v>
      </c>
      <c r="H53" s="947">
        <v>10.855766666666666</v>
      </c>
      <c r="I53" s="774"/>
    </row>
    <row r="54" spans="1:18" x14ac:dyDescent="0.25">
      <c r="A54" s="503">
        <v>44986</v>
      </c>
      <c r="B54" s="431">
        <v>37.491733333333329</v>
      </c>
      <c r="D54" s="501" t="s">
        <v>307</v>
      </c>
      <c r="E54" s="947">
        <v>1.6791666666666667</v>
      </c>
      <c r="F54" s="947">
        <v>2.7385999999999999</v>
      </c>
      <c r="G54" s="947">
        <v>5.1396333333333333</v>
      </c>
      <c r="H54" s="947">
        <v>4.1964500000000005</v>
      </c>
      <c r="I54" s="774"/>
    </row>
    <row r="55" spans="1:18" x14ac:dyDescent="0.25">
      <c r="A55" s="350">
        <v>45017</v>
      </c>
      <c r="B55" s="328">
        <v>38.965666666666664</v>
      </c>
      <c r="D55" s="501" t="s">
        <v>804</v>
      </c>
      <c r="E55" s="947">
        <v>0.6125666666666667</v>
      </c>
      <c r="F55" s="947">
        <v>1.9148499999999999</v>
      </c>
      <c r="G55" s="947">
        <v>1.4542333333333333</v>
      </c>
      <c r="H55" s="947">
        <v>1.4415666666666669</v>
      </c>
    </row>
    <row r="56" spans="1:18" x14ac:dyDescent="0.25">
      <c r="A56" s="350">
        <v>45047</v>
      </c>
      <c r="B56" s="328">
        <v>39.861199999999997</v>
      </c>
      <c r="D56" s="562" t="s">
        <v>412</v>
      </c>
    </row>
    <row r="57" spans="1:18" x14ac:dyDescent="0.25">
      <c r="A57" s="832">
        <v>45078</v>
      </c>
      <c r="B57" s="843">
        <v>39.386199999999995</v>
      </c>
      <c r="D57" s="680" t="s">
        <v>1015</v>
      </c>
      <c r="E57" s="190"/>
      <c r="F57" s="190"/>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AB6AC-C83F-40EC-835F-C895434C9203}">
  <sheetPr>
    <tabColor rgb="FFFF0000"/>
  </sheetPr>
  <dimension ref="A1:O55"/>
  <sheetViews>
    <sheetView showGridLines="0" zoomScale="90" zoomScaleNormal="90" workbookViewId="0">
      <pane xSplit="2" ySplit="3" topLeftCell="C33" activePane="bottomRight" state="frozen"/>
      <selection activeCell="I44" sqref="I44"/>
      <selection pane="topRight" activeCell="I44" sqref="I44"/>
      <selection pane="bottomLeft" activeCell="I44" sqref="I44"/>
      <selection pane="bottomRight" activeCell="D49" sqref="D49"/>
    </sheetView>
  </sheetViews>
  <sheetFormatPr defaultColWidth="9.140625" defaultRowHeight="15.75" x14ac:dyDescent="0.25"/>
  <cols>
    <col min="1" max="1" width="10.7109375" style="117" customWidth="1"/>
    <col min="2" max="2" width="12.5703125" style="117" customWidth="1"/>
    <col min="3" max="3" width="12.140625" style="117" customWidth="1"/>
    <col min="4" max="4" width="40.5703125" style="117" customWidth="1"/>
    <col min="5" max="12" width="11.140625" style="117" customWidth="1"/>
    <col min="13" max="15" width="10.85546875" style="117" bestFit="1" customWidth="1"/>
    <col min="16" max="16384" width="9.140625" style="117"/>
  </cols>
  <sheetData>
    <row r="1" spans="1:15" ht="21" x14ac:dyDescent="0.25">
      <c r="A1" s="298" t="str">
        <f>+'Indice-Index'!C22</f>
        <v>2.15 Utenti unici delle piattaforme di servizi VOD gratuiti - Free video on demand platforms unique users</v>
      </c>
      <c r="B1" s="494"/>
      <c r="C1" s="494"/>
      <c r="D1" s="495"/>
      <c r="E1" s="495"/>
      <c r="F1" s="495"/>
      <c r="G1" s="495"/>
      <c r="H1" s="495"/>
      <c r="I1" s="495"/>
      <c r="J1" s="480"/>
      <c r="K1" s="480"/>
      <c r="L1" s="480"/>
      <c r="M1" s="480"/>
      <c r="N1" s="480"/>
      <c r="O1" s="480"/>
    </row>
    <row r="2" spans="1:15" x14ac:dyDescent="0.25">
      <c r="A2" s="24"/>
      <c r="B2" s="24"/>
      <c r="C2" s="24"/>
      <c r="D2" s="24"/>
      <c r="E2" s="24"/>
    </row>
    <row r="3" spans="1:15" ht="21.75" customHeight="1" x14ac:dyDescent="0.25">
      <c r="A3" s="227" t="s">
        <v>308</v>
      </c>
      <c r="B3" s="183"/>
    </row>
    <row r="4" spans="1:15" ht="15.6" customHeight="1" x14ac:dyDescent="0.25">
      <c r="A4" s="430">
        <v>43831</v>
      </c>
      <c r="B4" s="431">
        <v>31.74277</v>
      </c>
    </row>
    <row r="5" spans="1:15" ht="15.6" customHeight="1" x14ac:dyDescent="0.25">
      <c r="A5" s="430">
        <v>43862</v>
      </c>
      <c r="B5" s="431">
        <v>34.496758</v>
      </c>
    </row>
    <row r="6" spans="1:15" ht="15.6" customHeight="1" x14ac:dyDescent="0.25">
      <c r="A6" s="430">
        <v>43891</v>
      </c>
      <c r="B6" s="431">
        <v>36.317288999999995</v>
      </c>
    </row>
    <row r="7" spans="1:15" ht="15.6" customHeight="1" x14ac:dyDescent="0.25">
      <c r="A7" s="430">
        <v>43922</v>
      </c>
      <c r="B7" s="431">
        <v>35.078203000000002</v>
      </c>
    </row>
    <row r="8" spans="1:15" ht="15.6" customHeight="1" x14ac:dyDescent="0.25">
      <c r="A8" s="430">
        <v>43952</v>
      </c>
      <c r="B8" s="431">
        <v>34.556012000000003</v>
      </c>
    </row>
    <row r="9" spans="1:15" ht="15.6" customHeight="1" x14ac:dyDescent="0.25">
      <c r="A9" s="842">
        <v>43983</v>
      </c>
      <c r="B9" s="843">
        <v>33.647714999999998</v>
      </c>
    </row>
    <row r="10" spans="1:15" ht="15.6" customHeight="1" x14ac:dyDescent="0.25">
      <c r="A10" s="430">
        <v>44013</v>
      </c>
      <c r="B10" s="431">
        <v>34.882238000000001</v>
      </c>
    </row>
    <row r="11" spans="1:15" ht="15.6" customHeight="1" x14ac:dyDescent="0.25">
      <c r="A11" s="430">
        <v>44044</v>
      </c>
      <c r="B11" s="431">
        <v>34.940019999999997</v>
      </c>
    </row>
    <row r="12" spans="1:15" ht="15.6" customHeight="1" x14ac:dyDescent="0.25">
      <c r="A12" s="430">
        <v>44075</v>
      </c>
      <c r="B12" s="431">
        <v>36.186870999999996</v>
      </c>
    </row>
    <row r="13" spans="1:15" ht="15.6" customHeight="1" x14ac:dyDescent="0.25">
      <c r="A13" s="430">
        <v>44105</v>
      </c>
      <c r="B13" s="431">
        <v>36.625050999999999</v>
      </c>
    </row>
    <row r="14" spans="1:15" ht="15.6" customHeight="1" x14ac:dyDescent="0.25">
      <c r="A14" s="430">
        <v>44136</v>
      </c>
      <c r="B14" s="431">
        <v>37.534262000000005</v>
      </c>
    </row>
    <row r="15" spans="1:15" ht="15.6" customHeight="1" x14ac:dyDescent="0.25">
      <c r="A15" s="430">
        <v>44166</v>
      </c>
      <c r="B15" s="431">
        <v>37.794027</v>
      </c>
    </row>
    <row r="16" spans="1:15" ht="15.6" customHeight="1" x14ac:dyDescent="0.25">
      <c r="A16" s="430">
        <v>44197</v>
      </c>
      <c r="B16" s="431">
        <v>37.245406000000003</v>
      </c>
    </row>
    <row r="17" spans="1:13" ht="15.6" customHeight="1" x14ac:dyDescent="0.25">
      <c r="A17" s="430">
        <v>44228</v>
      </c>
      <c r="B17" s="431">
        <v>36.551406</v>
      </c>
    </row>
    <row r="18" spans="1:13" ht="15.6" customHeight="1" x14ac:dyDescent="0.25">
      <c r="A18" s="430">
        <v>44256</v>
      </c>
      <c r="B18" s="431">
        <v>36.561194999999998</v>
      </c>
    </row>
    <row r="19" spans="1:13" ht="15.6" customHeight="1" x14ac:dyDescent="0.25">
      <c r="A19" s="430">
        <v>44287</v>
      </c>
      <c r="B19" s="431">
        <v>36.365430000000003</v>
      </c>
    </row>
    <row r="20" spans="1:13" ht="15.6" customHeight="1" x14ac:dyDescent="0.25">
      <c r="A20" s="430">
        <v>44317</v>
      </c>
      <c r="B20" s="431">
        <v>37.753382999999999</v>
      </c>
    </row>
    <row r="21" spans="1:13" ht="15.6" customHeight="1" x14ac:dyDescent="0.25">
      <c r="A21" s="842">
        <v>44348</v>
      </c>
      <c r="B21" s="843">
        <v>37.046852000000001</v>
      </c>
    </row>
    <row r="22" spans="1:13" ht="15.6" customHeight="1" x14ac:dyDescent="0.25">
      <c r="A22" s="430">
        <v>44378</v>
      </c>
      <c r="B22" s="431">
        <v>37.376483999999998</v>
      </c>
    </row>
    <row r="23" spans="1:13" ht="15.6" customHeight="1" x14ac:dyDescent="0.25">
      <c r="A23" s="430">
        <v>44409</v>
      </c>
      <c r="B23" s="431">
        <v>36.916086</v>
      </c>
    </row>
    <row r="24" spans="1:13" ht="15.6" customHeight="1" x14ac:dyDescent="0.25">
      <c r="A24" s="430">
        <v>44441</v>
      </c>
      <c r="B24" s="431">
        <v>37.370737999999996</v>
      </c>
    </row>
    <row r="25" spans="1:13" ht="15.6" customHeight="1" x14ac:dyDescent="0.25">
      <c r="A25" s="430">
        <v>44472</v>
      </c>
      <c r="B25" s="431">
        <v>37.637983999999996</v>
      </c>
    </row>
    <row r="26" spans="1:13" ht="15.6" customHeight="1" x14ac:dyDescent="0.25">
      <c r="A26" s="430">
        <v>44504</v>
      </c>
      <c r="B26" s="431">
        <v>37.098438000000002</v>
      </c>
    </row>
    <row r="27" spans="1:13" ht="15.6" customHeight="1" x14ac:dyDescent="0.25">
      <c r="A27" s="430">
        <v>44535</v>
      </c>
      <c r="B27" s="431">
        <v>35.746574000000003</v>
      </c>
    </row>
    <row r="28" spans="1:13" ht="15.6" customHeight="1" x14ac:dyDescent="0.25">
      <c r="A28" s="502">
        <v>44562</v>
      </c>
      <c r="B28" s="341">
        <v>35.513093999999995</v>
      </c>
    </row>
    <row r="29" spans="1:13" ht="15.6" customHeight="1" x14ac:dyDescent="0.25">
      <c r="A29" s="502">
        <v>44593</v>
      </c>
      <c r="B29" s="341">
        <v>36.414535000000001</v>
      </c>
      <c r="K29" s="774"/>
      <c r="L29" s="774"/>
      <c r="M29" s="774"/>
    </row>
    <row r="30" spans="1:13" ht="15.6" customHeight="1" x14ac:dyDescent="0.25">
      <c r="A30" s="502">
        <v>44621</v>
      </c>
      <c r="B30" s="341">
        <v>36.512652000000003</v>
      </c>
      <c r="K30" s="774"/>
      <c r="L30" s="774"/>
      <c r="M30" s="774"/>
    </row>
    <row r="31" spans="1:13" ht="15.6" customHeight="1" x14ac:dyDescent="0.25">
      <c r="A31" s="503">
        <v>44652</v>
      </c>
      <c r="B31" s="431">
        <v>33.775272999999999</v>
      </c>
    </row>
    <row r="32" spans="1:13" ht="15.6" customHeight="1" x14ac:dyDescent="0.25">
      <c r="A32" s="503">
        <v>44682</v>
      </c>
      <c r="B32" s="431">
        <v>33.729644999999998</v>
      </c>
    </row>
    <row r="33" spans="1:10" ht="15.6" customHeight="1" x14ac:dyDescent="0.25">
      <c r="A33" s="846">
        <v>44713</v>
      </c>
      <c r="B33" s="843">
        <v>32.322448999999999</v>
      </c>
      <c r="J33" s="774"/>
    </row>
    <row r="34" spans="1:10" ht="15.6" customHeight="1" x14ac:dyDescent="0.25">
      <c r="A34" s="503">
        <v>44743</v>
      </c>
      <c r="B34" s="837">
        <v>33.070741999999996</v>
      </c>
      <c r="J34" s="774"/>
    </row>
    <row r="35" spans="1:10" ht="15.6" customHeight="1" x14ac:dyDescent="0.25">
      <c r="A35" s="503">
        <v>44774</v>
      </c>
      <c r="B35" s="837">
        <v>36.477620999999999</v>
      </c>
      <c r="J35" s="774"/>
    </row>
    <row r="36" spans="1:10" ht="15.6" customHeight="1" x14ac:dyDescent="0.25">
      <c r="A36" s="838">
        <v>44805</v>
      </c>
      <c r="B36" s="839">
        <v>38.379812999999999</v>
      </c>
      <c r="J36" s="774"/>
    </row>
    <row r="37" spans="1:10" ht="15.6" customHeight="1" x14ac:dyDescent="0.25">
      <c r="A37" s="430">
        <v>44837</v>
      </c>
      <c r="B37" s="431">
        <v>37.672737999999995</v>
      </c>
      <c r="D37" s="434" t="s">
        <v>689</v>
      </c>
      <c r="E37" s="432" t="str">
        <f>+'2.13'!E49</f>
        <v>6M20</v>
      </c>
      <c r="F37" s="432" t="str">
        <f>+'2.13'!F49</f>
        <v>6M21</v>
      </c>
      <c r="G37" s="432" t="str">
        <f>+'2.13'!G49</f>
        <v>6M22</v>
      </c>
      <c r="H37" s="432" t="str">
        <f>+'2.13'!H49</f>
        <v>6M23</v>
      </c>
      <c r="J37" s="774"/>
    </row>
    <row r="38" spans="1:10" ht="15.6" customHeight="1" x14ac:dyDescent="0.25">
      <c r="A38" s="430">
        <v>44869</v>
      </c>
      <c r="B38" s="431">
        <v>38.569531000000005</v>
      </c>
      <c r="D38" s="434" t="s">
        <v>358</v>
      </c>
      <c r="E38" s="324"/>
      <c r="F38" s="324"/>
      <c r="G38" s="324"/>
      <c r="H38" s="324"/>
      <c r="J38" s="774"/>
    </row>
    <row r="39" spans="1:10" ht="15.6" customHeight="1" x14ac:dyDescent="0.25">
      <c r="A39" s="430">
        <v>44900</v>
      </c>
      <c r="B39" s="431">
        <v>36.854281</v>
      </c>
      <c r="D39" s="501" t="s">
        <v>413</v>
      </c>
      <c r="E39" s="835">
        <v>23.079441000000003</v>
      </c>
      <c r="F39" s="835">
        <v>25.524174333333331</v>
      </c>
      <c r="G39" s="835">
        <v>22.566109666666666</v>
      </c>
      <c r="H39" s="835">
        <v>22.337531999999996</v>
      </c>
    </row>
    <row r="40" spans="1:10" ht="15.6" customHeight="1" x14ac:dyDescent="0.25">
      <c r="A40" s="503">
        <v>44927</v>
      </c>
      <c r="B40" s="431">
        <v>37.528207000000002</v>
      </c>
      <c r="D40" s="516" t="s">
        <v>418</v>
      </c>
      <c r="E40" s="835">
        <v>23.079441000000003</v>
      </c>
      <c r="F40" s="835">
        <v>25.524174333333331</v>
      </c>
      <c r="G40" s="835">
        <v>22.566109666666666</v>
      </c>
      <c r="H40" s="835">
        <v>22.337531999999996</v>
      </c>
    </row>
    <row r="41" spans="1:10" ht="15.6" customHeight="1" x14ac:dyDescent="0.25">
      <c r="A41" s="503">
        <v>44958</v>
      </c>
      <c r="B41" s="431">
        <v>37.616766000000005</v>
      </c>
      <c r="D41" s="501" t="s">
        <v>414</v>
      </c>
      <c r="E41" s="835">
        <v>16.364323166666669</v>
      </c>
      <c r="F41" s="835">
        <v>18.018236999999996</v>
      </c>
      <c r="G41" s="835">
        <v>15.046651833333332</v>
      </c>
      <c r="H41" s="835">
        <v>16.661516666666667</v>
      </c>
    </row>
    <row r="42" spans="1:10" ht="15.6" customHeight="1" x14ac:dyDescent="0.25">
      <c r="A42" s="503">
        <v>44986</v>
      </c>
      <c r="B42" s="431">
        <v>35.864297000000001</v>
      </c>
      <c r="D42" s="501" t="s">
        <v>415</v>
      </c>
      <c r="E42" s="835">
        <v>11.336503166666667</v>
      </c>
      <c r="F42" s="835">
        <v>11.5567475</v>
      </c>
      <c r="G42" s="835">
        <v>9.325388499999999</v>
      </c>
      <c r="H42" s="835">
        <v>9.6863303333333342</v>
      </c>
    </row>
    <row r="43" spans="1:10" ht="15.6" customHeight="1" x14ac:dyDescent="0.25">
      <c r="A43" s="350">
        <v>45017</v>
      </c>
      <c r="B43" s="328">
        <v>35.668652000000002</v>
      </c>
      <c r="D43" s="501" t="s">
        <v>416</v>
      </c>
      <c r="E43" s="835">
        <v>13.025829666666667</v>
      </c>
      <c r="F43" s="835">
        <v>12.600976833333334</v>
      </c>
      <c r="G43" s="835">
        <v>10.446757333333332</v>
      </c>
      <c r="H43" s="835">
        <v>11.445210500000002</v>
      </c>
    </row>
    <row r="44" spans="1:10" ht="15.6" customHeight="1" x14ac:dyDescent="0.25">
      <c r="A44" s="350">
        <v>45047</v>
      </c>
      <c r="B44" s="328">
        <v>36.698656</v>
      </c>
      <c r="D44" s="501" t="s">
        <v>417</v>
      </c>
      <c r="E44" s="835">
        <v>9.9470938333333336</v>
      </c>
      <c r="F44" s="835">
        <v>8.4645296666666674</v>
      </c>
      <c r="G44" s="835">
        <v>8.4947998333333334</v>
      </c>
      <c r="H44" s="835">
        <v>8.0331675000000011</v>
      </c>
    </row>
    <row r="45" spans="1:10" ht="15.6" customHeight="1" x14ac:dyDescent="0.25">
      <c r="A45" s="832">
        <v>45078</v>
      </c>
      <c r="B45" s="833">
        <v>36.390406000000006</v>
      </c>
      <c r="D45" s="562" t="s">
        <v>412</v>
      </c>
    </row>
    <row r="46" spans="1:10" ht="19.5" customHeight="1" x14ac:dyDescent="0.25">
      <c r="A46" s="480"/>
      <c r="B46" s="480"/>
    </row>
    <row r="47" spans="1:10" ht="19.5" customHeight="1" x14ac:dyDescent="0.25">
      <c r="A47" s="480"/>
      <c r="B47" s="480"/>
      <c r="D47" s="229" t="s">
        <v>1016</v>
      </c>
    </row>
    <row r="48" spans="1:10" ht="19.5" customHeight="1" x14ac:dyDescent="0.25">
      <c r="A48" s="480"/>
      <c r="B48" s="480"/>
      <c r="D48" s="229" t="s">
        <v>1019</v>
      </c>
    </row>
    <row r="49" spans="1:4" x14ac:dyDescent="0.25">
      <c r="A49" s="480"/>
      <c r="B49" s="480"/>
    </row>
    <row r="50" spans="1:4" x14ac:dyDescent="0.25">
      <c r="A50" s="480"/>
      <c r="B50" s="480"/>
      <c r="D50" s="229" t="s">
        <v>702</v>
      </c>
    </row>
    <row r="51" spans="1:4" x14ac:dyDescent="0.25">
      <c r="A51" s="480"/>
      <c r="B51" s="480"/>
      <c r="D51" s="840" t="s">
        <v>1002</v>
      </c>
    </row>
    <row r="52" spans="1:4" x14ac:dyDescent="0.25">
      <c r="A52" s="480"/>
      <c r="B52" s="480"/>
      <c r="D52" s="841" t="s">
        <v>703</v>
      </c>
    </row>
    <row r="53" spans="1:4" x14ac:dyDescent="0.25">
      <c r="A53" s="480"/>
      <c r="B53" s="480"/>
      <c r="D53" s="840" t="s">
        <v>1003</v>
      </c>
    </row>
    <row r="54" spans="1:4" x14ac:dyDescent="0.25">
      <c r="A54" s="480"/>
      <c r="B54" s="480"/>
    </row>
    <row r="55" spans="1:4" x14ac:dyDescent="0.25">
      <c r="A55" s="480"/>
      <c r="B55" s="480"/>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84F7-1BE9-4F40-8B75-DFF11A2BDA53}">
  <sheetPr>
    <tabColor rgb="FFFF0000"/>
  </sheetPr>
  <dimension ref="A1:P54"/>
  <sheetViews>
    <sheetView showGridLines="0" zoomScale="80" zoomScaleNormal="80" workbookViewId="0">
      <pane xSplit="2" ySplit="3" topLeftCell="C33" activePane="bottomRight" state="frozen"/>
      <selection activeCell="G33" sqref="G33"/>
      <selection pane="topRight" activeCell="G33" sqref="G33"/>
      <selection pane="bottomLeft" activeCell="G33" sqref="G33"/>
      <selection pane="bottomRight" activeCell="D49" sqref="D49"/>
    </sheetView>
  </sheetViews>
  <sheetFormatPr defaultColWidth="9.140625" defaultRowHeight="15.75" x14ac:dyDescent="0.25"/>
  <cols>
    <col min="1" max="1" width="10.7109375" style="117" customWidth="1"/>
    <col min="2" max="2" width="12.5703125" style="117" customWidth="1"/>
    <col min="3" max="3" width="12.140625" style="117" customWidth="1"/>
    <col min="4" max="4" width="43.5703125" style="117" customWidth="1"/>
    <col min="5" max="12" width="11.140625" style="117" customWidth="1"/>
    <col min="13" max="16" width="10.85546875" style="117" bestFit="1" customWidth="1"/>
    <col min="17" max="16384" width="9.140625" style="117"/>
  </cols>
  <sheetData>
    <row r="1" spans="1:16" ht="21" x14ac:dyDescent="0.25">
      <c r="A1" s="298" t="str">
        <f>+'Indice-Index'!C23</f>
        <v>2.16 Tempo speso sulle piattaforme di servizi VOD gratuiti - Time spent on free video on demand  platforms</v>
      </c>
      <c r="B1" s="494"/>
      <c r="C1" s="494"/>
      <c r="D1" s="495"/>
      <c r="E1" s="495"/>
      <c r="F1" s="495"/>
      <c r="G1" s="495"/>
      <c r="H1" s="495"/>
      <c r="I1" s="495"/>
      <c r="J1" s="495"/>
      <c r="K1" s="480"/>
      <c r="L1" s="480"/>
      <c r="M1" s="480"/>
      <c r="N1" s="480"/>
      <c r="O1" s="480"/>
      <c r="P1" s="480"/>
    </row>
    <row r="2" spans="1:16" x14ac:dyDescent="0.25">
      <c r="A2" s="24"/>
      <c r="B2" s="24"/>
      <c r="C2" s="24"/>
      <c r="D2" s="24"/>
      <c r="E2" s="24"/>
      <c r="F2" s="24"/>
    </row>
    <row r="3" spans="1:16" ht="19.5" customHeight="1" x14ac:dyDescent="0.25">
      <c r="A3" s="164" t="s">
        <v>809</v>
      </c>
      <c r="B3" s="164"/>
    </row>
    <row r="4" spans="1:16" ht="15.6" customHeight="1" x14ac:dyDescent="0.25">
      <c r="A4" s="430">
        <v>43831</v>
      </c>
      <c r="B4" s="431">
        <v>26.221816666666665</v>
      </c>
    </row>
    <row r="5" spans="1:16" ht="15.6" customHeight="1" x14ac:dyDescent="0.25">
      <c r="A5" s="430">
        <v>43862</v>
      </c>
      <c r="B5" s="431">
        <v>31.837550000000004</v>
      </c>
    </row>
    <row r="6" spans="1:16" ht="15.6" customHeight="1" x14ac:dyDescent="0.25">
      <c r="A6" s="430">
        <v>43891</v>
      </c>
      <c r="B6" s="431">
        <v>38.358850000000011</v>
      </c>
    </row>
    <row r="7" spans="1:16" ht="15.6" customHeight="1" x14ac:dyDescent="0.25">
      <c r="A7" s="430">
        <v>43922</v>
      </c>
      <c r="B7" s="431">
        <v>33.454149999999998</v>
      </c>
    </row>
    <row r="8" spans="1:16" ht="15.6" customHeight="1" x14ac:dyDescent="0.25">
      <c r="A8" s="430">
        <v>43952</v>
      </c>
      <c r="B8" s="431">
        <v>26.525849999999998</v>
      </c>
    </row>
    <row r="9" spans="1:16" ht="15.6" customHeight="1" x14ac:dyDescent="0.25">
      <c r="A9" s="842">
        <v>43983</v>
      </c>
      <c r="B9" s="843">
        <v>23.975466666666669</v>
      </c>
    </row>
    <row r="10" spans="1:16" ht="15.6" customHeight="1" x14ac:dyDescent="0.25">
      <c r="A10" s="430">
        <v>44013</v>
      </c>
      <c r="B10" s="431">
        <v>27.60348333333333</v>
      </c>
    </row>
    <row r="11" spans="1:16" ht="15.6" customHeight="1" x14ac:dyDescent="0.25">
      <c r="A11" s="430">
        <v>44044</v>
      </c>
      <c r="B11" s="431">
        <v>23.213966666666671</v>
      </c>
    </row>
    <row r="12" spans="1:16" ht="15.6" customHeight="1" x14ac:dyDescent="0.25">
      <c r="A12" s="430">
        <v>44075</v>
      </c>
      <c r="B12" s="431">
        <v>26.645766666666663</v>
      </c>
    </row>
    <row r="13" spans="1:16" ht="15.6" customHeight="1" x14ac:dyDescent="0.25">
      <c r="A13" s="430">
        <v>44105</v>
      </c>
      <c r="B13" s="431">
        <v>35.110350000000004</v>
      </c>
    </row>
    <row r="14" spans="1:16" ht="15.6" customHeight="1" x14ac:dyDescent="0.25">
      <c r="A14" s="430">
        <v>44136</v>
      </c>
      <c r="B14" s="431">
        <v>45.708949999999994</v>
      </c>
    </row>
    <row r="15" spans="1:16" ht="15.6" customHeight="1" x14ac:dyDescent="0.25">
      <c r="A15" s="430">
        <v>44166</v>
      </c>
      <c r="B15" s="431">
        <v>37.052100000000003</v>
      </c>
    </row>
    <row r="16" spans="1:16" ht="15.6" customHeight="1" x14ac:dyDescent="0.25">
      <c r="A16" s="430">
        <v>44197</v>
      </c>
      <c r="B16" s="431">
        <v>37.451983333333331</v>
      </c>
    </row>
    <row r="17" spans="1:2" ht="15.6" customHeight="1" x14ac:dyDescent="0.25">
      <c r="A17" s="430">
        <v>44228</v>
      </c>
      <c r="B17" s="431">
        <v>36.65414999999998</v>
      </c>
    </row>
    <row r="18" spans="1:2" ht="15.6" customHeight="1" x14ac:dyDescent="0.25">
      <c r="A18" s="430">
        <v>44256</v>
      </c>
      <c r="B18" s="431">
        <v>37.80803333333332</v>
      </c>
    </row>
    <row r="19" spans="1:2" ht="15.6" customHeight="1" x14ac:dyDescent="0.25">
      <c r="A19" s="430">
        <v>44287</v>
      </c>
      <c r="B19" s="431">
        <v>32.52878333333333</v>
      </c>
    </row>
    <row r="20" spans="1:2" ht="15.6" customHeight="1" x14ac:dyDescent="0.25">
      <c r="A20" s="430">
        <v>44317</v>
      </c>
      <c r="B20" s="431">
        <v>30.672966666666664</v>
      </c>
    </row>
    <row r="21" spans="1:2" ht="15.6" customHeight="1" x14ac:dyDescent="0.25">
      <c r="A21" s="842">
        <v>44348</v>
      </c>
      <c r="B21" s="843">
        <v>27.143733333333333</v>
      </c>
    </row>
    <row r="22" spans="1:2" ht="15.6" customHeight="1" x14ac:dyDescent="0.25">
      <c r="A22" s="430">
        <v>44378</v>
      </c>
      <c r="B22" s="431">
        <v>31.539633333333335</v>
      </c>
    </row>
    <row r="23" spans="1:2" ht="15.6" customHeight="1" x14ac:dyDescent="0.25">
      <c r="A23" s="430">
        <v>44409</v>
      </c>
      <c r="B23" s="431">
        <v>25.596316666666674</v>
      </c>
    </row>
    <row r="24" spans="1:2" ht="15.6" customHeight="1" x14ac:dyDescent="0.25">
      <c r="A24" s="430">
        <v>44441</v>
      </c>
      <c r="B24" s="431">
        <v>25.420983333333336</v>
      </c>
    </row>
    <row r="25" spans="1:2" ht="15.6" customHeight="1" x14ac:dyDescent="0.25">
      <c r="A25" s="430">
        <v>44472</v>
      </c>
      <c r="B25" s="431">
        <v>28.631449999999994</v>
      </c>
    </row>
    <row r="26" spans="1:2" ht="15.6" customHeight="1" x14ac:dyDescent="0.25">
      <c r="A26" s="430">
        <v>44504</v>
      </c>
      <c r="B26" s="431">
        <v>32.327916666666667</v>
      </c>
    </row>
    <row r="27" spans="1:2" ht="15.6" customHeight="1" x14ac:dyDescent="0.25">
      <c r="A27" s="430">
        <v>44535</v>
      </c>
      <c r="B27" s="431">
        <v>30.914033333333339</v>
      </c>
    </row>
    <row r="28" spans="1:2" ht="15.6" customHeight="1" x14ac:dyDescent="0.25">
      <c r="A28" s="502">
        <v>44562</v>
      </c>
      <c r="B28" s="341">
        <v>34.274999999999999</v>
      </c>
    </row>
    <row r="29" spans="1:2" ht="15.6" customHeight="1" x14ac:dyDescent="0.25">
      <c r="A29" s="502">
        <v>44593</v>
      </c>
      <c r="B29" s="341">
        <v>37.42263333333333</v>
      </c>
    </row>
    <row r="30" spans="1:2" ht="15.6" customHeight="1" x14ac:dyDescent="0.25">
      <c r="A30" s="502">
        <v>44621</v>
      </c>
      <c r="B30" s="341">
        <v>34.936966666666663</v>
      </c>
    </row>
    <row r="31" spans="1:2" ht="15.6" customHeight="1" x14ac:dyDescent="0.25">
      <c r="A31" s="503">
        <v>44652</v>
      </c>
      <c r="B31" s="431">
        <v>27.275783333333333</v>
      </c>
    </row>
    <row r="32" spans="1:2" ht="15.6" customHeight="1" x14ac:dyDescent="0.25">
      <c r="A32" s="503">
        <v>44682</v>
      </c>
      <c r="B32" s="431">
        <v>27.226283333333335</v>
      </c>
    </row>
    <row r="33" spans="1:8" ht="15.6" customHeight="1" x14ac:dyDescent="0.25">
      <c r="A33" s="846">
        <v>44713</v>
      </c>
      <c r="B33" s="843">
        <v>25.229083333333335</v>
      </c>
    </row>
    <row r="34" spans="1:8" ht="15.6" customHeight="1" x14ac:dyDescent="0.25">
      <c r="A34" s="503">
        <v>44743</v>
      </c>
      <c r="B34" s="837">
        <v>25.655216666666664</v>
      </c>
    </row>
    <row r="35" spans="1:8" ht="15.6" customHeight="1" x14ac:dyDescent="0.25">
      <c r="A35" s="503">
        <v>44774</v>
      </c>
      <c r="B35" s="837">
        <v>25.152666666666669</v>
      </c>
      <c r="D35" s="434" t="s">
        <v>689</v>
      </c>
      <c r="E35" s="432" t="str">
        <f>+'2.15'!E37</f>
        <v>6M20</v>
      </c>
      <c r="F35" s="432" t="str">
        <f>+'2.15'!F37</f>
        <v>6M21</v>
      </c>
      <c r="G35" s="432" t="str">
        <f>+'2.15'!G37</f>
        <v>6M22</v>
      </c>
      <c r="H35" s="432" t="str">
        <f>+'2.15'!H37</f>
        <v>6M23</v>
      </c>
    </row>
    <row r="36" spans="1:8" ht="15.6" customHeight="1" x14ac:dyDescent="0.25">
      <c r="A36" s="838">
        <v>44805</v>
      </c>
      <c r="B36" s="431">
        <v>27.45528333333333</v>
      </c>
      <c r="D36" s="434" t="s">
        <v>359</v>
      </c>
      <c r="E36" s="324"/>
      <c r="F36" s="324"/>
      <c r="G36" s="324"/>
      <c r="H36" s="324"/>
    </row>
    <row r="37" spans="1:8" ht="15.6" customHeight="1" x14ac:dyDescent="0.25">
      <c r="A37" s="430">
        <v>44837</v>
      </c>
      <c r="B37" s="431">
        <v>30.413866666666699</v>
      </c>
      <c r="D37" s="501" t="s">
        <v>416</v>
      </c>
      <c r="E37" s="947">
        <v>65.201216666666667</v>
      </c>
      <c r="F37" s="947">
        <v>71.224033333333338</v>
      </c>
      <c r="G37" s="947">
        <v>69.240050000000011</v>
      </c>
      <c r="H37" s="947">
        <v>61.168716666666661</v>
      </c>
    </row>
    <row r="38" spans="1:8" ht="15.6" customHeight="1" x14ac:dyDescent="0.25">
      <c r="A38" s="430">
        <v>44869</v>
      </c>
      <c r="B38" s="431">
        <v>28.865283333333331</v>
      </c>
      <c r="D38" s="516" t="s">
        <v>417</v>
      </c>
      <c r="E38" s="947">
        <v>60.452883333333332</v>
      </c>
      <c r="F38" s="947">
        <v>67.569333333333333</v>
      </c>
      <c r="G38" s="947">
        <v>66.822133333333326</v>
      </c>
      <c r="H38" s="947">
        <v>58.78306666666667</v>
      </c>
    </row>
    <row r="39" spans="1:8" ht="15.6" customHeight="1" x14ac:dyDescent="0.25">
      <c r="A39" s="430">
        <v>44900</v>
      </c>
      <c r="B39" s="431">
        <v>27.89651666666667</v>
      </c>
      <c r="D39" s="501" t="s">
        <v>413</v>
      </c>
      <c r="E39" s="947">
        <v>51.398516666666666</v>
      </c>
      <c r="F39" s="947">
        <v>41.2087</v>
      </c>
      <c r="G39" s="947">
        <v>33.689716666666669</v>
      </c>
      <c r="H39" s="947">
        <v>25.130466666666667</v>
      </c>
    </row>
    <row r="40" spans="1:8" ht="15.6" customHeight="1" x14ac:dyDescent="0.25">
      <c r="A40" s="503">
        <v>44927</v>
      </c>
      <c r="B40" s="431">
        <v>29.806850000000004</v>
      </c>
      <c r="D40" s="501" t="s">
        <v>418</v>
      </c>
      <c r="E40" s="947">
        <v>51.398516666666666</v>
      </c>
      <c r="F40" s="947">
        <v>41.2087</v>
      </c>
      <c r="G40" s="947">
        <v>33.689716666666669</v>
      </c>
      <c r="H40" s="947">
        <v>25.130466666666667</v>
      </c>
    </row>
    <row r="41" spans="1:8" ht="15.6" customHeight="1" x14ac:dyDescent="0.25">
      <c r="A41" s="503">
        <v>44958</v>
      </c>
      <c r="B41" s="431">
        <v>34.092599999999997</v>
      </c>
      <c r="D41" s="501" t="s">
        <v>414</v>
      </c>
      <c r="E41" s="947">
        <v>10.664983333333335</v>
      </c>
      <c r="F41" s="947">
        <v>11.498983333333333</v>
      </c>
      <c r="G41" s="947">
        <v>12.267066666666668</v>
      </c>
      <c r="H41" s="947">
        <v>7.2082833333333332</v>
      </c>
    </row>
    <row r="42" spans="1:8" ht="15.6" customHeight="1" x14ac:dyDescent="0.25">
      <c r="A42" s="503">
        <v>44986</v>
      </c>
      <c r="B42" s="431">
        <v>29.972733333333334</v>
      </c>
      <c r="D42" s="501" t="s">
        <v>415</v>
      </c>
      <c r="E42" s="947">
        <v>5.3876333333333344</v>
      </c>
      <c r="F42" s="947">
        <v>4.1729500000000002</v>
      </c>
      <c r="G42" s="947">
        <v>5.7073666666666671</v>
      </c>
      <c r="H42" s="947">
        <v>2.6891166666666666</v>
      </c>
    </row>
    <row r="43" spans="1:8" ht="15.6" customHeight="1" x14ac:dyDescent="0.25">
      <c r="A43" s="350">
        <v>45017</v>
      </c>
      <c r="B43" s="328">
        <v>26.888183333333327</v>
      </c>
      <c r="D43" s="562" t="s">
        <v>412</v>
      </c>
    </row>
    <row r="44" spans="1:8" ht="15.6" customHeight="1" x14ac:dyDescent="0.25">
      <c r="A44" s="350">
        <v>45047</v>
      </c>
      <c r="B44" s="328">
        <v>26.474749999999997</v>
      </c>
    </row>
    <row r="45" spans="1:8" ht="15.6" customHeight="1" x14ac:dyDescent="0.25">
      <c r="A45" s="832">
        <v>45078</v>
      </c>
      <c r="B45" s="843">
        <v>24.197116666666663</v>
      </c>
      <c r="D45" t="s">
        <v>1017</v>
      </c>
    </row>
    <row r="46" spans="1:8" x14ac:dyDescent="0.25">
      <c r="A46" s="480"/>
      <c r="B46" s="480"/>
      <c r="D46" s="229" t="s">
        <v>1018</v>
      </c>
    </row>
    <row r="47" spans="1:8" x14ac:dyDescent="0.25">
      <c r="A47" s="480"/>
      <c r="B47" s="480"/>
    </row>
    <row r="48" spans="1:8" x14ac:dyDescent="0.25">
      <c r="A48" s="480"/>
      <c r="B48" s="480"/>
    </row>
    <row r="49" spans="1:4" x14ac:dyDescent="0.25">
      <c r="A49" s="480"/>
      <c r="B49" s="480"/>
    </row>
    <row r="50" spans="1:4" x14ac:dyDescent="0.25">
      <c r="A50" s="480"/>
      <c r="B50" s="480"/>
    </row>
    <row r="51" spans="1:4" x14ac:dyDescent="0.25">
      <c r="A51" s="480"/>
      <c r="B51" s="480"/>
      <c r="D51" s="229" t="s">
        <v>704</v>
      </c>
    </row>
    <row r="52" spans="1:4" x14ac:dyDescent="0.25">
      <c r="A52" s="480"/>
      <c r="B52" s="480"/>
      <c r="D52" s="840" t="s">
        <v>1004</v>
      </c>
    </row>
    <row r="53" spans="1:4" x14ac:dyDescent="0.25">
      <c r="A53" s="480"/>
      <c r="B53" s="480"/>
      <c r="D53" s="229" t="s">
        <v>419</v>
      </c>
    </row>
    <row r="54" spans="1:4" x14ac:dyDescent="0.25">
      <c r="A54" s="480"/>
      <c r="B54" s="480"/>
      <c r="D54" s="229" t="s">
        <v>1005</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B11B4-4298-4182-BE00-3841BB7EB669}">
  <sheetPr>
    <tabColor rgb="FFFF0000"/>
  </sheetPr>
  <dimension ref="A1:CC192"/>
  <sheetViews>
    <sheetView showGridLines="0" zoomScale="80" zoomScaleNormal="80" workbookViewId="0">
      <pane xSplit="3" ySplit="4" topLeftCell="BQ5" activePane="bottomRight" state="frozen"/>
      <selection pane="topRight" activeCell="D1" sqref="D1"/>
      <selection pane="bottomLeft" activeCell="A4" sqref="A4"/>
      <selection pane="bottomRight" activeCell="B3" sqref="B3"/>
    </sheetView>
  </sheetViews>
  <sheetFormatPr defaultColWidth="9.140625" defaultRowHeight="15" x14ac:dyDescent="0.25"/>
  <cols>
    <col min="1" max="1" width="20" style="51" customWidth="1"/>
    <col min="2" max="2" width="22.28515625" style="51" customWidth="1"/>
    <col min="3" max="3" width="40.140625" style="51" customWidth="1"/>
    <col min="4" max="68" width="10.42578125" style="51" customWidth="1"/>
    <col min="69" max="101" width="9.7109375" style="51" customWidth="1"/>
    <col min="102" max="102" width="10.42578125" style="51" customWidth="1"/>
    <col min="103" max="16384" width="9.140625" style="51"/>
  </cols>
  <sheetData>
    <row r="1" spans="1:81" ht="21" x14ac:dyDescent="0.25">
      <c r="A1" s="717" t="str">
        <f>+'Indice-Index'!C24</f>
        <v>Principali indicatori/Serie storica - Main indicators/Time series</v>
      </c>
      <c r="B1" s="856"/>
      <c r="C1" s="856"/>
      <c r="D1" s="858"/>
      <c r="E1" s="858"/>
      <c r="F1" s="858"/>
      <c r="G1" s="858"/>
      <c r="H1" s="858"/>
      <c r="I1" s="858"/>
      <c r="J1" s="858"/>
    </row>
    <row r="2" spans="1:81" s="162" customFormat="1" ht="21" x14ac:dyDescent="0.25">
      <c r="A2" s="857"/>
      <c r="B2" s="858"/>
      <c r="C2" s="858"/>
      <c r="D2" s="858"/>
      <c r="E2" s="858"/>
      <c r="F2" s="858"/>
      <c r="G2" s="858"/>
      <c r="H2" s="858"/>
      <c r="I2" s="858"/>
      <c r="J2" s="858"/>
    </row>
    <row r="3" spans="1:81" s="318" customFormat="1" x14ac:dyDescent="0.25">
      <c r="D3" s="318" t="s">
        <v>866</v>
      </c>
      <c r="E3" s="318" t="s">
        <v>867</v>
      </c>
      <c r="F3" s="318" t="s">
        <v>868</v>
      </c>
      <c r="G3" s="318" t="s">
        <v>869</v>
      </c>
      <c r="H3" s="318" t="s">
        <v>870</v>
      </c>
      <c r="I3" s="318" t="s">
        <v>871</v>
      </c>
      <c r="J3" s="318" t="s">
        <v>872</v>
      </c>
      <c r="K3" s="318" t="s">
        <v>873</v>
      </c>
      <c r="L3" s="318" t="s">
        <v>874</v>
      </c>
      <c r="M3" s="318" t="s">
        <v>875</v>
      </c>
      <c r="N3" s="318" t="s">
        <v>876</v>
      </c>
      <c r="O3" s="318" t="s">
        <v>877</v>
      </c>
      <c r="P3" s="318" t="s">
        <v>878</v>
      </c>
      <c r="Q3" s="318" t="s">
        <v>879</v>
      </c>
      <c r="R3" s="318" t="s">
        <v>880</v>
      </c>
      <c r="S3" s="318" t="s">
        <v>881</v>
      </c>
      <c r="T3" s="318" t="s">
        <v>882</v>
      </c>
      <c r="U3" s="318" t="s">
        <v>883</v>
      </c>
      <c r="V3" s="318" t="s">
        <v>884</v>
      </c>
      <c r="W3" s="318" t="s">
        <v>885</v>
      </c>
      <c r="X3" s="318" t="s">
        <v>886</v>
      </c>
      <c r="Y3" s="318" t="s">
        <v>887</v>
      </c>
      <c r="Z3" s="318" t="s">
        <v>888</v>
      </c>
      <c r="AA3" s="318" t="s">
        <v>889</v>
      </c>
      <c r="AB3" s="318" t="s">
        <v>890</v>
      </c>
      <c r="AC3" s="318" t="s">
        <v>891</v>
      </c>
      <c r="AD3" s="318" t="s">
        <v>892</v>
      </c>
      <c r="AE3" s="318" t="s">
        <v>893</v>
      </c>
      <c r="AF3" s="318" t="s">
        <v>894</v>
      </c>
      <c r="AG3" s="318" t="s">
        <v>895</v>
      </c>
      <c r="AH3" s="318" t="s">
        <v>896</v>
      </c>
      <c r="AI3" s="318" t="s">
        <v>897</v>
      </c>
      <c r="AJ3" s="318" t="s">
        <v>898</v>
      </c>
      <c r="AK3" s="318" t="s">
        <v>899</v>
      </c>
      <c r="AL3" s="318" t="s">
        <v>900</v>
      </c>
      <c r="AM3" s="318" t="s">
        <v>901</v>
      </c>
      <c r="AN3" s="318" t="s">
        <v>902</v>
      </c>
      <c r="AO3" s="318" t="s">
        <v>903</v>
      </c>
      <c r="AP3" s="318" t="s">
        <v>904</v>
      </c>
      <c r="AQ3" s="318" t="s">
        <v>905</v>
      </c>
      <c r="AR3" s="318" t="s">
        <v>906</v>
      </c>
      <c r="AS3" s="318" t="s">
        <v>907</v>
      </c>
      <c r="AT3" s="318" t="s">
        <v>908</v>
      </c>
      <c r="AU3" s="318" t="s">
        <v>909</v>
      </c>
      <c r="AV3" s="318" t="s">
        <v>910</v>
      </c>
      <c r="AW3" s="318" t="s">
        <v>911</v>
      </c>
      <c r="AX3" s="318" t="s">
        <v>912</v>
      </c>
      <c r="AY3" s="318" t="s">
        <v>913</v>
      </c>
      <c r="AZ3" s="318" t="s">
        <v>914</v>
      </c>
      <c r="BA3" s="318" t="s">
        <v>915</v>
      </c>
      <c r="BB3" s="318" t="s">
        <v>916</v>
      </c>
      <c r="BC3" s="318" t="s">
        <v>917</v>
      </c>
      <c r="BD3" s="318" t="s">
        <v>918</v>
      </c>
      <c r="BE3" s="318" t="s">
        <v>919</v>
      </c>
      <c r="BF3" s="318" t="s">
        <v>920</v>
      </c>
      <c r="BG3" s="318" t="s">
        <v>921</v>
      </c>
      <c r="BH3" s="318" t="s">
        <v>922</v>
      </c>
      <c r="BI3" s="318" t="s">
        <v>923</v>
      </c>
      <c r="BJ3" s="318" t="s">
        <v>924</v>
      </c>
      <c r="BK3" s="318" t="s">
        <v>925</v>
      </c>
      <c r="BL3" s="318" t="s">
        <v>926</v>
      </c>
      <c r="BM3" s="318" t="s">
        <v>927</v>
      </c>
      <c r="BN3" s="318" t="s">
        <v>928</v>
      </c>
      <c r="BO3" s="318" t="s">
        <v>929</v>
      </c>
      <c r="BP3" s="318" t="s">
        <v>930</v>
      </c>
      <c r="BQ3" s="318" t="s">
        <v>931</v>
      </c>
      <c r="BR3" s="318" t="s">
        <v>932</v>
      </c>
      <c r="BS3" s="318" t="s">
        <v>933</v>
      </c>
      <c r="BT3" s="318" t="s">
        <v>934</v>
      </c>
      <c r="BU3" s="318" t="s">
        <v>935</v>
      </c>
      <c r="BV3" s="318" t="s">
        <v>936</v>
      </c>
      <c r="BW3" s="318" t="s">
        <v>937</v>
      </c>
      <c r="BX3" s="318" t="s">
        <v>938</v>
      </c>
      <c r="BY3" s="318" t="s">
        <v>939</v>
      </c>
      <c r="BZ3" s="318" t="s">
        <v>862</v>
      </c>
      <c r="CA3" s="318" t="s">
        <v>863</v>
      </c>
      <c r="CB3" s="318" t="s">
        <v>864</v>
      </c>
      <c r="CC3" s="318" t="s">
        <v>865</v>
      </c>
    </row>
    <row r="5" spans="1:81" ht="16.5" customHeight="1" x14ac:dyDescent="0.25"/>
    <row r="6" spans="1:81" ht="16.5" customHeight="1" x14ac:dyDescent="0.25">
      <c r="A6" s="1013" t="s">
        <v>777</v>
      </c>
      <c r="B6" s="754"/>
      <c r="C6" s="742" t="s">
        <v>437</v>
      </c>
      <c r="D6" s="743">
        <v>1977.13</v>
      </c>
      <c r="E6" s="743">
        <v>2161.1970000000001</v>
      </c>
      <c r="F6" s="743">
        <v>1812.3579999999999</v>
      </c>
      <c r="G6" s="743">
        <v>1681.76</v>
      </c>
      <c r="H6" s="743">
        <v>1579.8150000000001</v>
      </c>
      <c r="I6" s="743">
        <v>1401.8489999999999</v>
      </c>
      <c r="J6" s="743">
        <v>1216.9929999999999</v>
      </c>
      <c r="K6" s="743">
        <v>1229.3019999999999</v>
      </c>
      <c r="L6" s="743">
        <v>1592.6869999999999</v>
      </c>
      <c r="M6" s="743">
        <v>1623.28</v>
      </c>
      <c r="N6" s="743">
        <v>1837.127</v>
      </c>
      <c r="O6" s="743">
        <v>1809.5440000000001</v>
      </c>
      <c r="P6" s="743">
        <v>1942.6669999999999</v>
      </c>
      <c r="Q6" s="743">
        <v>2337.91</v>
      </c>
      <c r="R6" s="743">
        <v>1914.1</v>
      </c>
      <c r="S6" s="743">
        <v>1761.5309999999999</v>
      </c>
      <c r="T6" s="743">
        <v>1684.6969999999999</v>
      </c>
      <c r="U6" s="743">
        <v>1352.499</v>
      </c>
      <c r="V6" s="743">
        <v>1258.951</v>
      </c>
      <c r="W6" s="743">
        <v>1307.576</v>
      </c>
      <c r="X6" s="743">
        <v>1601.941</v>
      </c>
      <c r="Y6" s="743">
        <v>1680.0129999999999</v>
      </c>
      <c r="Z6" s="743">
        <v>1745.7360000000001</v>
      </c>
      <c r="AA6" s="743">
        <v>1724.0450000000001</v>
      </c>
      <c r="AB6" s="743">
        <v>1872.6759999999999</v>
      </c>
      <c r="AC6" s="743">
        <v>2158.21</v>
      </c>
      <c r="AD6" s="743">
        <v>1736.578</v>
      </c>
      <c r="AE6" s="743">
        <v>1696.2550000000001</v>
      </c>
      <c r="AF6" s="743">
        <v>1679.5309999999999</v>
      </c>
      <c r="AG6" s="743">
        <v>1372.415</v>
      </c>
      <c r="AH6" s="743">
        <v>1180.5889999999999</v>
      </c>
      <c r="AI6" s="743">
        <v>1131.5989999999999</v>
      </c>
      <c r="AJ6" s="743">
        <v>1477.0260000000001</v>
      </c>
      <c r="AK6" s="743">
        <v>1646.999</v>
      </c>
      <c r="AL6" s="743">
        <v>1781.1110000000001</v>
      </c>
      <c r="AM6" s="743">
        <v>1705.433</v>
      </c>
      <c r="AN6" s="743">
        <v>1882.9090000000001</v>
      </c>
      <c r="AO6" s="743">
        <v>2332.0160000000001</v>
      </c>
      <c r="AP6" s="743">
        <v>2365.9360000000001</v>
      </c>
      <c r="AQ6" s="743">
        <v>2187.5610000000001</v>
      </c>
      <c r="AR6" s="743">
        <v>1805.8579999999999</v>
      </c>
      <c r="AS6" s="743">
        <v>1594.6010000000001</v>
      </c>
      <c r="AT6" s="743">
        <v>1257.865</v>
      </c>
      <c r="AU6" s="743">
        <v>1206.8</v>
      </c>
      <c r="AV6" s="743">
        <v>1486.136</v>
      </c>
      <c r="AW6" s="743">
        <v>1803.8019999999999</v>
      </c>
      <c r="AX6" s="743">
        <v>2009.912</v>
      </c>
      <c r="AY6" s="743">
        <v>1953.8340000000001</v>
      </c>
      <c r="AZ6" s="743">
        <v>1973.633</v>
      </c>
      <c r="BA6" s="743">
        <v>1903.0429999999999</v>
      </c>
      <c r="BB6" s="743">
        <v>2195.5369999999998</v>
      </c>
      <c r="BC6" s="743">
        <v>1857.742</v>
      </c>
      <c r="BD6" s="743">
        <v>1720.069</v>
      </c>
      <c r="BE6" s="743">
        <v>1695.13</v>
      </c>
      <c r="BF6" s="743">
        <v>1444.829</v>
      </c>
      <c r="BG6" s="743">
        <v>1125.095</v>
      </c>
      <c r="BH6" s="743">
        <v>1443.982</v>
      </c>
      <c r="BI6" s="743">
        <v>1673.7</v>
      </c>
      <c r="BJ6" s="743">
        <v>1813.9870000000001</v>
      </c>
      <c r="BK6" s="743">
        <v>1785.4929999999999</v>
      </c>
      <c r="BL6" s="743">
        <v>1900.9190000000001</v>
      </c>
      <c r="BM6" s="743">
        <v>2275.732</v>
      </c>
      <c r="BN6" s="743">
        <v>1799.777</v>
      </c>
      <c r="BO6" s="743">
        <v>1634.2940000000001</v>
      </c>
      <c r="BP6" s="743">
        <v>1562.94</v>
      </c>
      <c r="BQ6" s="743">
        <v>1263.068</v>
      </c>
      <c r="BR6" s="743">
        <v>1103.181</v>
      </c>
      <c r="BS6" s="743">
        <v>1079.625</v>
      </c>
      <c r="BT6" s="743">
        <v>1468.922</v>
      </c>
      <c r="BU6" s="743">
        <v>1593.925</v>
      </c>
      <c r="BV6" s="743">
        <v>1696.8219999999999</v>
      </c>
      <c r="BW6" s="743">
        <v>1791.684</v>
      </c>
      <c r="BX6" s="743">
        <v>1781.3610000000001</v>
      </c>
      <c r="BY6" s="743">
        <v>2175.614</v>
      </c>
      <c r="BZ6" s="743">
        <v>1634.443</v>
      </c>
      <c r="CA6" s="755">
        <f>[2]Dataset!BY7/1000</f>
        <v>1495.037</v>
      </c>
      <c r="CB6" s="755">
        <f>[2]Dataset!BZ7/1000</f>
        <v>1526.5809999999999</v>
      </c>
      <c r="CC6" s="755">
        <f>[2]Dataset!CA7/1000</f>
        <v>1266.155</v>
      </c>
    </row>
    <row r="7" spans="1:81" ht="16.5" customHeight="1" x14ac:dyDescent="0.25">
      <c r="A7" s="1016"/>
      <c r="B7" s="741"/>
      <c r="C7" s="751" t="s">
        <v>438</v>
      </c>
      <c r="D7" s="745">
        <v>769.15300000000002</v>
      </c>
      <c r="E7" s="745">
        <v>690.05899999999997</v>
      </c>
      <c r="F7" s="745">
        <v>644.23800000000006</v>
      </c>
      <c r="G7" s="745">
        <v>588.56500000000005</v>
      </c>
      <c r="H7" s="745">
        <v>630.13900000000001</v>
      </c>
      <c r="I7" s="745">
        <v>494.29899999999998</v>
      </c>
      <c r="J7" s="745">
        <v>489.654</v>
      </c>
      <c r="K7" s="745">
        <v>524.34500000000003</v>
      </c>
      <c r="L7" s="745">
        <v>574.39800000000002</v>
      </c>
      <c r="M7" s="745">
        <v>579.322</v>
      </c>
      <c r="N7" s="745">
        <v>608.82100000000003</v>
      </c>
      <c r="O7" s="745">
        <v>677.29499999999996</v>
      </c>
      <c r="P7" s="745">
        <v>665.53099999999995</v>
      </c>
      <c r="Q7" s="745">
        <v>647.29700000000003</v>
      </c>
      <c r="R7" s="745">
        <v>653.93700000000001</v>
      </c>
      <c r="S7" s="745">
        <v>599.86</v>
      </c>
      <c r="T7" s="745">
        <v>628.42700000000002</v>
      </c>
      <c r="U7" s="745">
        <v>492.72199999999998</v>
      </c>
      <c r="V7" s="745">
        <v>471.70800000000003</v>
      </c>
      <c r="W7" s="745">
        <v>490.60599999999999</v>
      </c>
      <c r="X7" s="745">
        <v>571.11900000000003</v>
      </c>
      <c r="Y7" s="745">
        <v>614.23299999999995</v>
      </c>
      <c r="Z7" s="745">
        <v>588.46299999999997</v>
      </c>
      <c r="AA7" s="745">
        <v>626.34</v>
      </c>
      <c r="AB7" s="745">
        <v>669.29899999999998</v>
      </c>
      <c r="AC7" s="745">
        <v>610.41099999999994</v>
      </c>
      <c r="AD7" s="745">
        <v>616.24599999999998</v>
      </c>
      <c r="AE7" s="745">
        <v>571.54</v>
      </c>
      <c r="AF7" s="745">
        <v>663.82100000000003</v>
      </c>
      <c r="AG7" s="745">
        <v>483.51</v>
      </c>
      <c r="AH7" s="745">
        <v>477.738</v>
      </c>
      <c r="AI7" s="745">
        <v>429.54399999999998</v>
      </c>
      <c r="AJ7" s="745">
        <v>461.24400000000003</v>
      </c>
      <c r="AK7" s="745">
        <v>522.702</v>
      </c>
      <c r="AL7" s="745">
        <v>568.86900000000003</v>
      </c>
      <c r="AM7" s="745">
        <v>550.85400000000004</v>
      </c>
      <c r="AN7" s="745">
        <v>580.40700000000004</v>
      </c>
      <c r="AO7" s="745">
        <v>583.57000000000005</v>
      </c>
      <c r="AP7" s="745">
        <v>706.21100000000001</v>
      </c>
      <c r="AQ7" s="745">
        <v>687.30600000000004</v>
      </c>
      <c r="AR7" s="745">
        <v>555.43200000000002</v>
      </c>
      <c r="AS7" s="745">
        <v>466.65699999999998</v>
      </c>
      <c r="AT7" s="745">
        <v>424.14299999999997</v>
      </c>
      <c r="AU7" s="745">
        <v>415.32100000000003</v>
      </c>
      <c r="AV7" s="745">
        <v>485.80500000000001</v>
      </c>
      <c r="AW7" s="745">
        <v>561.428</v>
      </c>
      <c r="AX7" s="745">
        <v>531.47400000000005</v>
      </c>
      <c r="AY7" s="745">
        <v>575.70799999999997</v>
      </c>
      <c r="AZ7" s="745">
        <v>595.38400000000001</v>
      </c>
      <c r="BA7" s="745">
        <v>527.17999999999995</v>
      </c>
      <c r="BB7" s="745">
        <v>520.73400000000004</v>
      </c>
      <c r="BC7" s="745">
        <v>474.53100000000001</v>
      </c>
      <c r="BD7" s="745">
        <v>552.18700000000001</v>
      </c>
      <c r="BE7" s="745">
        <v>422.46300000000002</v>
      </c>
      <c r="BF7" s="745">
        <v>662.85299999999995</v>
      </c>
      <c r="BG7" s="745">
        <v>675.75099999999998</v>
      </c>
      <c r="BH7" s="745">
        <v>418.702</v>
      </c>
      <c r="BI7" s="745">
        <v>423.678</v>
      </c>
      <c r="BJ7" s="745">
        <v>443.40699999999998</v>
      </c>
      <c r="BK7" s="745">
        <v>446.70699999999999</v>
      </c>
      <c r="BL7" s="745">
        <v>471.55200000000002</v>
      </c>
      <c r="BM7" s="745">
        <v>471.99599999999998</v>
      </c>
      <c r="BN7" s="745">
        <v>456.16399999999999</v>
      </c>
      <c r="BO7" s="745">
        <v>420.40300000000002</v>
      </c>
      <c r="BP7" s="745">
        <v>490.56099999999998</v>
      </c>
      <c r="BQ7" s="745">
        <v>371.74299999999999</v>
      </c>
      <c r="BR7" s="745">
        <v>429.64400000000001</v>
      </c>
      <c r="BS7" s="745">
        <v>394.27499999999998</v>
      </c>
      <c r="BT7" s="745">
        <v>372.42200000000003</v>
      </c>
      <c r="BU7" s="745">
        <v>395.39800000000002</v>
      </c>
      <c r="BV7" s="745">
        <v>478.02</v>
      </c>
      <c r="BW7" s="745">
        <v>435.51499999999999</v>
      </c>
      <c r="BX7" s="745">
        <v>459.05900000000003</v>
      </c>
      <c r="BY7" s="745">
        <v>455.94</v>
      </c>
      <c r="BZ7" s="745">
        <v>462.57600000000002</v>
      </c>
      <c r="CA7" s="745">
        <f>[2]Dataset!BY8/1000</f>
        <v>447.15199999999999</v>
      </c>
      <c r="CB7" s="745">
        <f>[2]Dataset!BZ8/1000</f>
        <v>507.428</v>
      </c>
      <c r="CC7" s="745">
        <f>[2]Dataset!CA8/1000</f>
        <v>406.53300000000002</v>
      </c>
    </row>
    <row r="8" spans="1:81" ht="16.5" customHeight="1" x14ac:dyDescent="0.25">
      <c r="A8" s="1016"/>
      <c r="B8" s="741"/>
      <c r="C8" s="751" t="s">
        <v>439</v>
      </c>
      <c r="D8" s="745">
        <v>808.55899999999997</v>
      </c>
      <c r="E8" s="745">
        <v>732.53099999999995</v>
      </c>
      <c r="F8" s="745">
        <v>690.29899999999998</v>
      </c>
      <c r="G8" s="745">
        <v>643.41999999999996</v>
      </c>
      <c r="H8" s="745">
        <v>593.495</v>
      </c>
      <c r="I8" s="745">
        <v>523.81600000000003</v>
      </c>
      <c r="J8" s="745">
        <v>491.62099999999998</v>
      </c>
      <c r="K8" s="745">
        <v>417.14299999999997</v>
      </c>
      <c r="L8" s="745">
        <v>542.875</v>
      </c>
      <c r="M8" s="745">
        <v>633.77</v>
      </c>
      <c r="N8" s="745">
        <v>744.05200000000002</v>
      </c>
      <c r="O8" s="745">
        <v>746.41800000000001</v>
      </c>
      <c r="P8" s="745">
        <v>759.95899999999995</v>
      </c>
      <c r="Q8" s="745">
        <v>779.78399999999999</v>
      </c>
      <c r="R8" s="745">
        <v>781.28200000000004</v>
      </c>
      <c r="S8" s="745">
        <v>673.48599999999999</v>
      </c>
      <c r="T8" s="745">
        <v>667.62400000000002</v>
      </c>
      <c r="U8" s="745">
        <v>597.82399999999996</v>
      </c>
      <c r="V8" s="745">
        <v>545.71500000000003</v>
      </c>
      <c r="W8" s="745">
        <v>468.53699999999998</v>
      </c>
      <c r="X8" s="745">
        <v>568.52800000000002</v>
      </c>
      <c r="Y8" s="745">
        <v>711.029</v>
      </c>
      <c r="Z8" s="745">
        <v>800.82600000000002</v>
      </c>
      <c r="AA8" s="745">
        <v>786.572</v>
      </c>
      <c r="AB8" s="745">
        <v>833.17100000000005</v>
      </c>
      <c r="AC8" s="745">
        <v>759.52700000000004</v>
      </c>
      <c r="AD8" s="745">
        <v>739.71699999999998</v>
      </c>
      <c r="AE8" s="745">
        <v>704.15899999999999</v>
      </c>
      <c r="AF8" s="745">
        <v>671.15899999999999</v>
      </c>
      <c r="AG8" s="745">
        <v>572.92600000000004</v>
      </c>
      <c r="AH8" s="745">
        <v>504.553</v>
      </c>
      <c r="AI8" s="745">
        <v>476.46300000000002</v>
      </c>
      <c r="AJ8" s="745">
        <v>567.91300000000001</v>
      </c>
      <c r="AK8" s="745">
        <v>678.45500000000004</v>
      </c>
      <c r="AL8" s="745">
        <v>796.67200000000003</v>
      </c>
      <c r="AM8" s="745">
        <v>766.95799999999997</v>
      </c>
      <c r="AN8" s="745">
        <v>766.96400000000006</v>
      </c>
      <c r="AO8" s="745">
        <v>769.22699999999998</v>
      </c>
      <c r="AP8" s="745">
        <v>998.15800000000002</v>
      </c>
      <c r="AQ8" s="745">
        <v>965.43600000000004</v>
      </c>
      <c r="AR8" s="745">
        <v>792.976</v>
      </c>
      <c r="AS8" s="745">
        <v>648.86599999999999</v>
      </c>
      <c r="AT8" s="745">
        <v>501.54</v>
      </c>
      <c r="AU8" s="745">
        <v>487.012</v>
      </c>
      <c r="AV8" s="745">
        <v>606.96299999999997</v>
      </c>
      <c r="AW8" s="745">
        <v>799.74900000000002</v>
      </c>
      <c r="AX8" s="745">
        <v>951.78200000000004</v>
      </c>
      <c r="AY8" s="745">
        <v>917.56</v>
      </c>
      <c r="AZ8" s="745">
        <v>926.31100000000004</v>
      </c>
      <c r="BA8" s="745">
        <v>865.17</v>
      </c>
      <c r="BB8" s="745">
        <v>844.3</v>
      </c>
      <c r="BC8" s="745">
        <v>851.68600000000004</v>
      </c>
      <c r="BD8" s="745">
        <v>763.68</v>
      </c>
      <c r="BE8" s="745">
        <v>597.99199999999996</v>
      </c>
      <c r="BF8" s="745">
        <v>513.75900000000001</v>
      </c>
      <c r="BG8" s="745">
        <v>466.37599999999998</v>
      </c>
      <c r="BH8" s="745">
        <v>572.84699999999998</v>
      </c>
      <c r="BI8" s="745">
        <v>701.00599999999997</v>
      </c>
      <c r="BJ8" s="745">
        <v>792.78700000000003</v>
      </c>
      <c r="BK8" s="745">
        <v>780.57799999999997</v>
      </c>
      <c r="BL8" s="745">
        <v>800.68399999999997</v>
      </c>
      <c r="BM8" s="745">
        <v>764.99099999999999</v>
      </c>
      <c r="BN8" s="745">
        <v>714.66700000000003</v>
      </c>
      <c r="BO8" s="745">
        <v>613.29700000000003</v>
      </c>
      <c r="BP8" s="745">
        <v>558.15200000000004</v>
      </c>
      <c r="BQ8" s="745">
        <v>498.096</v>
      </c>
      <c r="BR8" s="745">
        <v>445.00799999999998</v>
      </c>
      <c r="BS8" s="745">
        <v>414.78800000000001</v>
      </c>
      <c r="BT8" s="745">
        <v>494.58499999999998</v>
      </c>
      <c r="BU8" s="745">
        <v>590.24400000000003</v>
      </c>
      <c r="BV8" s="745">
        <v>697.548</v>
      </c>
      <c r="BW8" s="745">
        <v>678.92499999999995</v>
      </c>
      <c r="BX8" s="745">
        <v>687.60799999999995</v>
      </c>
      <c r="BY8" s="745">
        <v>648.89800000000002</v>
      </c>
      <c r="BZ8" s="745">
        <v>637.28800000000001</v>
      </c>
      <c r="CA8" s="745">
        <f>[2]Dataset!BY9/1000</f>
        <v>586.58000000000004</v>
      </c>
      <c r="CB8" s="745">
        <f>[2]Dataset!BZ9/1000</f>
        <v>595.17499999999995</v>
      </c>
      <c r="CC8" s="745">
        <f>[2]Dataset!CA9/1000</f>
        <v>492.85599999999999</v>
      </c>
    </row>
    <row r="9" spans="1:81" ht="16.5" customHeight="1" x14ac:dyDescent="0.25">
      <c r="A9" s="1016"/>
      <c r="B9" s="741"/>
      <c r="C9" s="752" t="s">
        <v>770</v>
      </c>
      <c r="D9" s="746">
        <v>4368.2160000000003</v>
      </c>
      <c r="E9" s="746">
        <v>4357.1369999999997</v>
      </c>
      <c r="F9" s="746">
        <v>3883.0259999999998</v>
      </c>
      <c r="G9" s="746">
        <v>3637.6309999999999</v>
      </c>
      <c r="H9" s="746">
        <v>3502.67</v>
      </c>
      <c r="I9" s="746">
        <v>3143.2570000000001</v>
      </c>
      <c r="J9" s="746">
        <v>2882.58</v>
      </c>
      <c r="K9" s="746">
        <v>2831.5390000000002</v>
      </c>
      <c r="L9" s="746">
        <v>3428.5030000000002</v>
      </c>
      <c r="M9" s="746">
        <v>3578.694</v>
      </c>
      <c r="N9" s="746">
        <v>3979.4639999999999</v>
      </c>
      <c r="O9" s="746">
        <v>4063.8180000000002</v>
      </c>
      <c r="P9" s="746">
        <v>4199.6880000000001</v>
      </c>
      <c r="Q9" s="746">
        <v>4546.5069999999996</v>
      </c>
      <c r="R9" s="746">
        <v>4078.5819999999999</v>
      </c>
      <c r="S9" s="746">
        <v>3716.0520000000001</v>
      </c>
      <c r="T9" s="746">
        <v>3697.547</v>
      </c>
      <c r="U9" s="746">
        <v>3136.9070000000002</v>
      </c>
      <c r="V9" s="746">
        <v>2943.6120000000001</v>
      </c>
      <c r="W9" s="746">
        <v>2923.5740000000001</v>
      </c>
      <c r="X9" s="746">
        <v>3389.6689999999999</v>
      </c>
      <c r="Y9" s="746">
        <v>3698.788</v>
      </c>
      <c r="Z9" s="746">
        <v>3837.0970000000002</v>
      </c>
      <c r="AA9" s="746">
        <v>3879.3980000000001</v>
      </c>
      <c r="AB9" s="746">
        <v>4139.0510000000004</v>
      </c>
      <c r="AC9" s="746">
        <v>4247.3739999999998</v>
      </c>
      <c r="AD9" s="746">
        <v>3768.5079999999998</v>
      </c>
      <c r="AE9" s="746">
        <v>3661.3389999999999</v>
      </c>
      <c r="AF9" s="746">
        <v>3703.9679999999998</v>
      </c>
      <c r="AG9" s="746">
        <v>3093.4369999999999</v>
      </c>
      <c r="AH9" s="746">
        <v>2835.5859999999998</v>
      </c>
      <c r="AI9" s="746">
        <v>2711.973</v>
      </c>
      <c r="AJ9" s="746">
        <v>3202.58</v>
      </c>
      <c r="AK9" s="746">
        <v>3568.0169999999998</v>
      </c>
      <c r="AL9" s="746">
        <v>3875.3</v>
      </c>
      <c r="AM9" s="746">
        <v>3769.8980000000001</v>
      </c>
      <c r="AN9" s="746">
        <v>4013.79</v>
      </c>
      <c r="AO9" s="746">
        <v>4427.9539999999997</v>
      </c>
      <c r="AP9" s="746">
        <v>5041.6989999999996</v>
      </c>
      <c r="AQ9" s="746">
        <v>4834.9260000000004</v>
      </c>
      <c r="AR9" s="746">
        <v>3942.2269999999999</v>
      </c>
      <c r="AS9" s="746">
        <v>3421.2820000000002</v>
      </c>
      <c r="AT9" s="746">
        <v>2835.1350000000002</v>
      </c>
      <c r="AU9" s="746">
        <v>2730.2840000000001</v>
      </c>
      <c r="AV9" s="746">
        <v>3248.9940000000001</v>
      </c>
      <c r="AW9" s="746">
        <v>3890.0160000000001</v>
      </c>
      <c r="AX9" s="746">
        <v>4281.3109999999997</v>
      </c>
      <c r="AY9" s="746">
        <v>4251.4750000000004</v>
      </c>
      <c r="AZ9" s="746">
        <v>4320.8429999999998</v>
      </c>
      <c r="BA9" s="746">
        <v>4074.3</v>
      </c>
      <c r="BB9" s="746">
        <v>4310.2309999999998</v>
      </c>
      <c r="BC9" s="746">
        <v>3930.127</v>
      </c>
      <c r="BD9" s="746">
        <v>3694.7089999999998</v>
      </c>
      <c r="BE9" s="746">
        <v>3367.9319999999998</v>
      </c>
      <c r="BF9" s="746">
        <v>3252.6750000000002</v>
      </c>
      <c r="BG9" s="746">
        <v>2861.5619999999999</v>
      </c>
      <c r="BH9" s="746">
        <v>3083.5880000000002</v>
      </c>
      <c r="BI9" s="746">
        <v>3402.576</v>
      </c>
      <c r="BJ9" s="746">
        <v>3627.826</v>
      </c>
      <c r="BK9" s="746">
        <v>3603.529</v>
      </c>
      <c r="BL9" s="746">
        <v>3801.9119999999998</v>
      </c>
      <c r="BM9" s="746">
        <v>4140.82</v>
      </c>
      <c r="BN9" s="746">
        <v>3561.5059999999999</v>
      </c>
      <c r="BO9" s="746">
        <v>3228.915</v>
      </c>
      <c r="BP9" s="746">
        <v>3146.808</v>
      </c>
      <c r="BQ9" s="746">
        <v>2681.741</v>
      </c>
      <c r="BR9" s="746">
        <v>2542.808</v>
      </c>
      <c r="BS9" s="746">
        <v>2449.828</v>
      </c>
      <c r="BT9" s="746">
        <v>2876.9229999999998</v>
      </c>
      <c r="BU9" s="746">
        <v>3117.3290000000002</v>
      </c>
      <c r="BV9" s="746">
        <v>3478.5129999999999</v>
      </c>
      <c r="BW9" s="746">
        <v>3531.3870000000002</v>
      </c>
      <c r="BX9" s="746">
        <v>3544.029</v>
      </c>
      <c r="BY9" s="746">
        <v>3846.0520000000001</v>
      </c>
      <c r="BZ9" s="746">
        <v>3266.3440000000001</v>
      </c>
      <c r="CA9" s="746">
        <f>[2]Dataset!BY10/1000</f>
        <v>3068.1089999999999</v>
      </c>
      <c r="CB9" s="746">
        <f>[2]Dataset!BZ10/1000</f>
        <v>3194.63</v>
      </c>
      <c r="CC9" s="746">
        <f>[2]Dataset!CA10/1000</f>
        <v>2709.4119999999998</v>
      </c>
    </row>
    <row r="10" spans="1:81" ht="16.5" customHeight="1" x14ac:dyDescent="0.25">
      <c r="A10" s="1016"/>
      <c r="B10" s="741"/>
      <c r="C10" s="751" t="s">
        <v>440</v>
      </c>
      <c r="D10" s="745">
        <v>1844.405</v>
      </c>
      <c r="E10" s="745">
        <v>1802.463</v>
      </c>
      <c r="F10" s="745">
        <v>1753.3820000000001</v>
      </c>
      <c r="G10" s="745">
        <v>1634.8030000000001</v>
      </c>
      <c r="H10" s="745">
        <v>1588.4159999999999</v>
      </c>
      <c r="I10" s="745">
        <v>1267.471</v>
      </c>
      <c r="J10" s="745">
        <v>1104.58</v>
      </c>
      <c r="K10" s="745">
        <v>948.69500000000005</v>
      </c>
      <c r="L10" s="745">
        <v>1435.249</v>
      </c>
      <c r="M10" s="745">
        <v>1722.412</v>
      </c>
      <c r="N10" s="745">
        <v>1883.4349999999999</v>
      </c>
      <c r="O10" s="745">
        <v>1661.671</v>
      </c>
      <c r="P10" s="745">
        <v>1840.5909999999999</v>
      </c>
      <c r="Q10" s="745">
        <v>1907.7570000000001</v>
      </c>
      <c r="R10" s="745">
        <v>1900.0360000000001</v>
      </c>
      <c r="S10" s="745">
        <v>1714.424</v>
      </c>
      <c r="T10" s="745">
        <v>1658.0250000000001</v>
      </c>
      <c r="U10" s="745">
        <v>1272.4090000000001</v>
      </c>
      <c r="V10" s="745">
        <v>1334.1579999999999</v>
      </c>
      <c r="W10" s="745">
        <v>894.13300000000004</v>
      </c>
      <c r="X10" s="745">
        <v>1290.4739999999999</v>
      </c>
      <c r="Y10" s="745">
        <v>1659.473</v>
      </c>
      <c r="Z10" s="745">
        <v>1815.6880000000001</v>
      </c>
      <c r="AA10" s="745">
        <v>1550.5</v>
      </c>
      <c r="AB10" s="745">
        <v>1723.4549999999999</v>
      </c>
      <c r="AC10" s="745">
        <v>1751.4960000000001</v>
      </c>
      <c r="AD10" s="745">
        <v>1784.3240000000001</v>
      </c>
      <c r="AE10" s="745">
        <v>1656.12</v>
      </c>
      <c r="AF10" s="745">
        <v>1722.4929999999999</v>
      </c>
      <c r="AG10" s="745">
        <v>1314.819</v>
      </c>
      <c r="AH10" s="745">
        <v>1136.404</v>
      </c>
      <c r="AI10" s="745">
        <v>966.60799999999995</v>
      </c>
      <c r="AJ10" s="745">
        <v>1380.5709999999999</v>
      </c>
      <c r="AK10" s="745">
        <v>1630.838</v>
      </c>
      <c r="AL10" s="745">
        <v>1740.153</v>
      </c>
      <c r="AM10" s="745">
        <v>1565.3240000000001</v>
      </c>
      <c r="AN10" s="745">
        <v>1734.4670000000001</v>
      </c>
      <c r="AO10" s="745">
        <v>1794.425</v>
      </c>
      <c r="AP10" s="745">
        <v>2121.395</v>
      </c>
      <c r="AQ10" s="745">
        <v>1971.126</v>
      </c>
      <c r="AR10" s="745">
        <v>1740.383</v>
      </c>
      <c r="AS10" s="745">
        <v>1416.1579999999999</v>
      </c>
      <c r="AT10" s="745">
        <v>1166.8969999999999</v>
      </c>
      <c r="AU10" s="745">
        <v>1036.558</v>
      </c>
      <c r="AV10" s="745">
        <v>1450.1010000000001</v>
      </c>
      <c r="AW10" s="745">
        <v>1785.6759999999999</v>
      </c>
      <c r="AX10" s="745">
        <v>1947.72</v>
      </c>
      <c r="AY10" s="745">
        <v>1745.9349999999999</v>
      </c>
      <c r="AZ10" s="745">
        <v>1855.3879999999999</v>
      </c>
      <c r="BA10" s="745">
        <v>1838.413</v>
      </c>
      <c r="BB10" s="745">
        <v>1860.1079999999999</v>
      </c>
      <c r="BC10" s="745">
        <v>1840.5150000000001</v>
      </c>
      <c r="BD10" s="745">
        <v>1621.44</v>
      </c>
      <c r="BE10" s="745">
        <v>1174.963</v>
      </c>
      <c r="BF10" s="745">
        <v>1061.8910000000001</v>
      </c>
      <c r="BG10" s="745">
        <v>959.68899999999996</v>
      </c>
      <c r="BH10" s="745">
        <v>1348.194</v>
      </c>
      <c r="BI10" s="745">
        <v>1626.818</v>
      </c>
      <c r="BJ10" s="745">
        <v>1772.2470000000001</v>
      </c>
      <c r="BK10" s="745">
        <v>1632.5830000000001</v>
      </c>
      <c r="BL10" s="745">
        <v>1813.5809999999999</v>
      </c>
      <c r="BM10" s="745">
        <v>1750.6389999999999</v>
      </c>
      <c r="BN10" s="745">
        <v>1772.913</v>
      </c>
      <c r="BO10" s="745">
        <v>1574.2239999999999</v>
      </c>
      <c r="BP10" s="745">
        <v>1501.383</v>
      </c>
      <c r="BQ10" s="745">
        <v>1189.3710000000001</v>
      </c>
      <c r="BR10" s="745">
        <v>1011.516</v>
      </c>
      <c r="BS10" s="745">
        <v>981.80399999999997</v>
      </c>
      <c r="BT10" s="745">
        <v>1394.078</v>
      </c>
      <c r="BU10" s="745">
        <v>1545.934</v>
      </c>
      <c r="BV10" s="745">
        <v>1609.271</v>
      </c>
      <c r="BW10" s="745">
        <v>1463.6759999999999</v>
      </c>
      <c r="BX10" s="745">
        <v>1622.884</v>
      </c>
      <c r="BY10" s="745">
        <v>1638.175</v>
      </c>
      <c r="BZ10" s="745">
        <v>1669.3510000000001</v>
      </c>
      <c r="CA10" s="745">
        <f>[2]Dataset!BY11/1000</f>
        <v>1603.348</v>
      </c>
      <c r="CB10" s="745">
        <f>[2]Dataset!BZ11/1000</f>
        <v>1479.99</v>
      </c>
      <c r="CC10" s="745">
        <f>[2]Dataset!CA11/1000</f>
        <v>1207.085</v>
      </c>
    </row>
    <row r="11" spans="1:81" ht="16.5" customHeight="1" x14ac:dyDescent="0.25">
      <c r="A11" s="1016"/>
      <c r="B11" s="741"/>
      <c r="C11" s="751" t="s">
        <v>441</v>
      </c>
      <c r="D11" s="745">
        <v>575.09199999999998</v>
      </c>
      <c r="E11" s="745">
        <v>539.05600000000004</v>
      </c>
      <c r="F11" s="745">
        <v>543.36099999999999</v>
      </c>
      <c r="G11" s="745">
        <v>496.16500000000002</v>
      </c>
      <c r="H11" s="745">
        <v>474.33699999999999</v>
      </c>
      <c r="I11" s="745">
        <v>438.74299999999999</v>
      </c>
      <c r="J11" s="745">
        <v>419.154</v>
      </c>
      <c r="K11" s="745">
        <v>400.98899999999998</v>
      </c>
      <c r="L11" s="745">
        <v>467.75900000000001</v>
      </c>
      <c r="M11" s="745">
        <v>514.94000000000005</v>
      </c>
      <c r="N11" s="745">
        <v>548.93299999999999</v>
      </c>
      <c r="O11" s="745">
        <v>572.16200000000003</v>
      </c>
      <c r="P11" s="745">
        <v>527.02</v>
      </c>
      <c r="Q11" s="745">
        <v>552.17100000000005</v>
      </c>
      <c r="R11" s="745">
        <v>576.34199999999998</v>
      </c>
      <c r="S11" s="745">
        <v>491.68200000000002</v>
      </c>
      <c r="T11" s="745">
        <v>474.66500000000002</v>
      </c>
      <c r="U11" s="745">
        <v>855.83900000000006</v>
      </c>
      <c r="V11" s="745">
        <v>398.52199999999999</v>
      </c>
      <c r="W11" s="745">
        <v>372.709</v>
      </c>
      <c r="X11" s="745">
        <v>407.16899999999998</v>
      </c>
      <c r="Y11" s="745">
        <v>477.12299999999999</v>
      </c>
      <c r="Z11" s="745">
        <v>492.63799999999998</v>
      </c>
      <c r="AA11" s="745">
        <v>482.935</v>
      </c>
      <c r="AB11" s="745">
        <v>507.31599999999997</v>
      </c>
      <c r="AC11" s="745">
        <v>491.86</v>
      </c>
      <c r="AD11" s="745">
        <v>501.05700000000002</v>
      </c>
      <c r="AE11" s="745">
        <v>495.52100000000002</v>
      </c>
      <c r="AF11" s="745">
        <v>452.13099999999997</v>
      </c>
      <c r="AG11" s="745">
        <v>399.81099999999998</v>
      </c>
      <c r="AH11" s="745">
        <v>383.221</v>
      </c>
      <c r="AI11" s="745">
        <v>408.43900000000002</v>
      </c>
      <c r="AJ11" s="745">
        <v>461.26600000000002</v>
      </c>
      <c r="AK11" s="745">
        <v>534.49699999999996</v>
      </c>
      <c r="AL11" s="745">
        <v>570.45600000000002</v>
      </c>
      <c r="AM11" s="745">
        <v>569.63</v>
      </c>
      <c r="AN11" s="745">
        <v>535.03800000000001</v>
      </c>
      <c r="AO11" s="745">
        <v>492.52499999999998</v>
      </c>
      <c r="AP11" s="745">
        <v>703.74</v>
      </c>
      <c r="AQ11" s="745">
        <v>676.125</v>
      </c>
      <c r="AR11" s="745">
        <v>522.87099999999998</v>
      </c>
      <c r="AS11" s="745">
        <v>465.44799999999998</v>
      </c>
      <c r="AT11" s="745">
        <v>407.40499999999997</v>
      </c>
      <c r="AU11" s="745">
        <v>397.29599999999999</v>
      </c>
      <c r="AV11" s="745">
        <v>447.101</v>
      </c>
      <c r="AW11" s="745">
        <v>512.41800000000001</v>
      </c>
      <c r="AX11" s="745">
        <v>568.67499999999995</v>
      </c>
      <c r="AY11" s="745">
        <v>580.726</v>
      </c>
      <c r="AZ11" s="745">
        <v>527.49300000000005</v>
      </c>
      <c r="BA11" s="745">
        <v>516.91300000000001</v>
      </c>
      <c r="BB11" s="745">
        <v>520.12</v>
      </c>
      <c r="BC11" s="745">
        <v>505.18200000000002</v>
      </c>
      <c r="BD11" s="745">
        <v>444.78899999999999</v>
      </c>
      <c r="BE11" s="745">
        <v>380.29300000000001</v>
      </c>
      <c r="BF11" s="745">
        <v>369.85599999999999</v>
      </c>
      <c r="BG11" s="745">
        <v>349.18900000000002</v>
      </c>
      <c r="BH11" s="745">
        <v>371.49200000000002</v>
      </c>
      <c r="BI11" s="745">
        <v>405.04599999999999</v>
      </c>
      <c r="BJ11" s="745">
        <v>429.09899999999999</v>
      </c>
      <c r="BK11" s="745">
        <v>440.72199999999998</v>
      </c>
      <c r="BL11" s="745">
        <v>472.358</v>
      </c>
      <c r="BM11" s="745">
        <v>421.41899999999998</v>
      </c>
      <c r="BN11" s="745">
        <v>437.86799999999999</v>
      </c>
      <c r="BO11" s="745">
        <v>427.459</v>
      </c>
      <c r="BP11" s="745">
        <v>411.29300000000001</v>
      </c>
      <c r="BQ11" s="745">
        <v>369.875</v>
      </c>
      <c r="BR11" s="745">
        <v>363.67</v>
      </c>
      <c r="BS11" s="745">
        <v>327.28100000000001</v>
      </c>
      <c r="BT11" s="745">
        <v>367.19200000000001</v>
      </c>
      <c r="BU11" s="745">
        <v>390.12599999999998</v>
      </c>
      <c r="BV11" s="745">
        <v>407.18700000000001</v>
      </c>
      <c r="BW11" s="745">
        <v>427.68</v>
      </c>
      <c r="BX11" s="745">
        <v>443.70100000000002</v>
      </c>
      <c r="BY11" s="745">
        <v>408.96499999999997</v>
      </c>
      <c r="BZ11" s="745">
        <v>403.30099999999999</v>
      </c>
      <c r="CA11" s="745">
        <f>[2]Dataset!BY12/1000</f>
        <v>395.20699999999999</v>
      </c>
      <c r="CB11" s="745">
        <f>[2]Dataset!BZ12/1000</f>
        <v>382.80599999999998</v>
      </c>
      <c r="CC11" s="745">
        <f>[2]Dataset!CA12/1000</f>
        <v>345.88600000000002</v>
      </c>
    </row>
    <row r="12" spans="1:81" ht="16.5" customHeight="1" x14ac:dyDescent="0.25">
      <c r="A12" s="1016"/>
      <c r="B12" s="739" t="s">
        <v>769</v>
      </c>
      <c r="C12" s="751" t="s">
        <v>442</v>
      </c>
      <c r="D12" s="745">
        <v>465.50700000000001</v>
      </c>
      <c r="E12" s="745">
        <v>431.4</v>
      </c>
      <c r="F12" s="745">
        <v>423.173</v>
      </c>
      <c r="G12" s="745">
        <v>392.21199999999999</v>
      </c>
      <c r="H12" s="745">
        <v>382.66399999999999</v>
      </c>
      <c r="I12" s="745">
        <v>372.61700000000002</v>
      </c>
      <c r="J12" s="745">
        <v>346.416</v>
      </c>
      <c r="K12" s="745">
        <v>299.351</v>
      </c>
      <c r="L12" s="745">
        <v>389.11700000000002</v>
      </c>
      <c r="M12" s="745">
        <v>396.32600000000002</v>
      </c>
      <c r="N12" s="745">
        <v>420.47</v>
      </c>
      <c r="O12" s="745">
        <v>403.06400000000002</v>
      </c>
      <c r="P12" s="745">
        <v>437.96499999999997</v>
      </c>
      <c r="Q12" s="745">
        <v>450.59300000000002</v>
      </c>
      <c r="R12" s="745">
        <v>439.94</v>
      </c>
      <c r="S12" s="745">
        <v>386.11200000000002</v>
      </c>
      <c r="T12" s="745">
        <v>393.17099999999999</v>
      </c>
      <c r="U12" s="745">
        <v>362.08300000000003</v>
      </c>
      <c r="V12" s="745">
        <v>335.19600000000003</v>
      </c>
      <c r="W12" s="745">
        <v>295.702</v>
      </c>
      <c r="X12" s="745">
        <v>355.66800000000001</v>
      </c>
      <c r="Y12" s="745">
        <v>390.25299999999999</v>
      </c>
      <c r="Z12" s="745">
        <v>407.541</v>
      </c>
      <c r="AA12" s="745">
        <v>386.709</v>
      </c>
      <c r="AB12" s="745">
        <v>434.221</v>
      </c>
      <c r="AC12" s="745">
        <v>408.98399999999998</v>
      </c>
      <c r="AD12" s="745">
        <v>404.01</v>
      </c>
      <c r="AE12" s="745">
        <v>387.12099999999998</v>
      </c>
      <c r="AF12" s="745">
        <v>405.84300000000002</v>
      </c>
      <c r="AG12" s="745">
        <v>359.19499999999999</v>
      </c>
      <c r="AH12" s="745">
        <v>321.64</v>
      </c>
      <c r="AI12" s="745">
        <v>289.39400000000001</v>
      </c>
      <c r="AJ12" s="745">
        <v>375.39800000000002</v>
      </c>
      <c r="AK12" s="745">
        <v>418.036</v>
      </c>
      <c r="AL12" s="745">
        <v>453.76</v>
      </c>
      <c r="AM12" s="745">
        <v>428.53500000000003</v>
      </c>
      <c r="AN12" s="745">
        <v>428.20600000000002</v>
      </c>
      <c r="AO12" s="745">
        <v>414.53699999999998</v>
      </c>
      <c r="AP12" s="745">
        <v>533.43100000000004</v>
      </c>
      <c r="AQ12" s="745">
        <v>537.50300000000004</v>
      </c>
      <c r="AR12" s="745">
        <v>449.18400000000003</v>
      </c>
      <c r="AS12" s="745">
        <v>401.12400000000002</v>
      </c>
      <c r="AT12" s="745">
        <v>321.20499999999998</v>
      </c>
      <c r="AU12" s="745">
        <v>291.416</v>
      </c>
      <c r="AV12" s="745">
        <v>360.97</v>
      </c>
      <c r="AW12" s="745">
        <v>405.23599999999999</v>
      </c>
      <c r="AX12" s="745">
        <v>448.04700000000003</v>
      </c>
      <c r="AY12" s="745">
        <v>432.387</v>
      </c>
      <c r="AZ12" s="745">
        <v>453.67099999999999</v>
      </c>
      <c r="BA12" s="745">
        <v>430.40600000000001</v>
      </c>
      <c r="BB12" s="745">
        <v>417.64299999999997</v>
      </c>
      <c r="BC12" s="745">
        <v>429.10199999999998</v>
      </c>
      <c r="BD12" s="745">
        <v>394.40600000000001</v>
      </c>
      <c r="BE12" s="745">
        <v>372.33</v>
      </c>
      <c r="BF12" s="745">
        <v>321.02499999999998</v>
      </c>
      <c r="BG12" s="745">
        <v>280.86799999999999</v>
      </c>
      <c r="BH12" s="745">
        <v>341.53</v>
      </c>
      <c r="BI12" s="745">
        <v>365.04500000000002</v>
      </c>
      <c r="BJ12" s="745">
        <v>377.24299999999999</v>
      </c>
      <c r="BK12" s="745">
        <v>377.16899999999998</v>
      </c>
      <c r="BL12" s="745">
        <v>406.80099999999999</v>
      </c>
      <c r="BM12" s="745">
        <v>386.31400000000002</v>
      </c>
      <c r="BN12" s="745">
        <v>421.50400000000002</v>
      </c>
      <c r="BO12" s="745">
        <v>372.80799999999999</v>
      </c>
      <c r="BP12" s="745">
        <v>345.22</v>
      </c>
      <c r="BQ12" s="745">
        <v>324.68099999999998</v>
      </c>
      <c r="BR12" s="745">
        <v>296.928</v>
      </c>
      <c r="BS12" s="745">
        <v>285.98599999999999</v>
      </c>
      <c r="BT12" s="745">
        <v>341.19299999999998</v>
      </c>
      <c r="BU12" s="745">
        <v>347.66699999999997</v>
      </c>
      <c r="BV12" s="745">
        <v>373.27100000000002</v>
      </c>
      <c r="BW12" s="745">
        <v>335.65</v>
      </c>
      <c r="BX12" s="745">
        <v>352.20400000000001</v>
      </c>
      <c r="BY12" s="745">
        <v>330.85399999999998</v>
      </c>
      <c r="BZ12" s="745">
        <v>330.70699999999999</v>
      </c>
      <c r="CA12" s="745">
        <f>[2]Dataset!BY13/1000</f>
        <v>317.08800000000002</v>
      </c>
      <c r="CB12" s="745">
        <f>[2]Dataset!BZ13/1000</f>
        <v>330.18599999999998</v>
      </c>
      <c r="CC12" s="745">
        <f>[2]Dataset!CA13/1000</f>
        <v>330.23</v>
      </c>
    </row>
    <row r="13" spans="1:81" ht="16.5" customHeight="1" x14ac:dyDescent="0.25">
      <c r="A13" s="1016"/>
      <c r="B13" s="739" t="s">
        <v>780</v>
      </c>
      <c r="C13" s="752" t="s">
        <v>771</v>
      </c>
      <c r="D13" s="746">
        <v>3583.22</v>
      </c>
      <c r="E13" s="746">
        <v>3512.1179999999999</v>
      </c>
      <c r="F13" s="746">
        <v>3434.989</v>
      </c>
      <c r="G13" s="746">
        <v>3185.7379999999998</v>
      </c>
      <c r="H13" s="746">
        <v>3067.4879999999998</v>
      </c>
      <c r="I13" s="746">
        <v>2635.4670000000001</v>
      </c>
      <c r="J13" s="746">
        <v>2419.3389999999999</v>
      </c>
      <c r="K13" s="746">
        <v>2241.8220000000001</v>
      </c>
      <c r="L13" s="746">
        <v>3058.9140000000002</v>
      </c>
      <c r="M13" s="746">
        <v>3373.8539999999998</v>
      </c>
      <c r="N13" s="746">
        <v>3638.8209999999999</v>
      </c>
      <c r="O13" s="746">
        <v>3308.2440000000001</v>
      </c>
      <c r="P13" s="746">
        <v>3514.73</v>
      </c>
      <c r="Q13" s="746">
        <v>3694.0010000000002</v>
      </c>
      <c r="R13" s="746">
        <v>3653.4659999999999</v>
      </c>
      <c r="S13" s="746">
        <v>3372.2280000000001</v>
      </c>
      <c r="T13" s="746">
        <v>3275.8850000000002</v>
      </c>
      <c r="U13" s="746">
        <v>3172.1680000000001</v>
      </c>
      <c r="V13" s="746">
        <v>2722.721</v>
      </c>
      <c r="W13" s="746">
        <v>2201.665</v>
      </c>
      <c r="X13" s="746">
        <v>2699.9690000000001</v>
      </c>
      <c r="Y13" s="746">
        <v>3217.3809999999999</v>
      </c>
      <c r="Z13" s="746">
        <v>3403.777</v>
      </c>
      <c r="AA13" s="746">
        <v>3092.2910000000002</v>
      </c>
      <c r="AB13" s="746">
        <v>3411.7190000000001</v>
      </c>
      <c r="AC13" s="746">
        <v>3395.009</v>
      </c>
      <c r="AD13" s="746">
        <v>3427.0810000000001</v>
      </c>
      <c r="AE13" s="746">
        <v>3263.02</v>
      </c>
      <c r="AF13" s="746">
        <v>3321.5459999999998</v>
      </c>
      <c r="AG13" s="746">
        <v>2754.88</v>
      </c>
      <c r="AH13" s="746">
        <v>2506.3539999999998</v>
      </c>
      <c r="AI13" s="746">
        <v>2354.433</v>
      </c>
      <c r="AJ13" s="746">
        <v>2924.259</v>
      </c>
      <c r="AK13" s="746">
        <v>3352.529</v>
      </c>
      <c r="AL13" s="746">
        <v>3580.3330000000001</v>
      </c>
      <c r="AM13" s="746">
        <v>3414.3040000000001</v>
      </c>
      <c r="AN13" s="746">
        <v>3566.7849999999999</v>
      </c>
      <c r="AO13" s="746">
        <v>3563.7979999999998</v>
      </c>
      <c r="AP13" s="746">
        <v>4484.6499999999996</v>
      </c>
      <c r="AQ13" s="746">
        <v>4370.6499999999996</v>
      </c>
      <c r="AR13" s="746">
        <v>3722.614</v>
      </c>
      <c r="AS13" s="746">
        <v>3195.377</v>
      </c>
      <c r="AT13" s="746">
        <v>2706.1889999999999</v>
      </c>
      <c r="AU13" s="746">
        <v>2493.3240000000001</v>
      </c>
      <c r="AV13" s="746">
        <v>3087.902</v>
      </c>
      <c r="AW13" s="746">
        <v>3598.7640000000001</v>
      </c>
      <c r="AX13" s="746">
        <v>3980.2640000000001</v>
      </c>
      <c r="AY13" s="746">
        <v>3871.069</v>
      </c>
      <c r="AZ13" s="746">
        <v>3849.335</v>
      </c>
      <c r="BA13" s="746">
        <v>3765.3809999999999</v>
      </c>
      <c r="BB13" s="746">
        <v>3651.5839999999998</v>
      </c>
      <c r="BC13" s="746">
        <v>3629.335</v>
      </c>
      <c r="BD13" s="746">
        <v>3261.549</v>
      </c>
      <c r="BE13" s="746">
        <v>2653.9319999999998</v>
      </c>
      <c r="BF13" s="746">
        <v>2460.3429999999998</v>
      </c>
      <c r="BG13" s="746">
        <v>2277.5349999999999</v>
      </c>
      <c r="BH13" s="746">
        <v>2811.491</v>
      </c>
      <c r="BI13" s="746">
        <v>3241.8510000000001</v>
      </c>
      <c r="BJ13" s="746">
        <v>3502.7510000000002</v>
      </c>
      <c r="BK13" s="746">
        <v>3435.7939999999999</v>
      </c>
      <c r="BL13" s="746">
        <v>3719.4110000000001</v>
      </c>
      <c r="BM13" s="746">
        <v>3527.9430000000002</v>
      </c>
      <c r="BN13" s="746">
        <v>3565.2289999999998</v>
      </c>
      <c r="BO13" s="746">
        <v>3269.8180000000002</v>
      </c>
      <c r="BP13" s="746">
        <v>3103.2710000000002</v>
      </c>
      <c r="BQ13" s="746">
        <v>2717.181</v>
      </c>
      <c r="BR13" s="746">
        <v>2442.5990000000002</v>
      </c>
      <c r="BS13" s="746">
        <v>2354.16</v>
      </c>
      <c r="BT13" s="746">
        <v>2952.53</v>
      </c>
      <c r="BU13" s="746">
        <v>3169.0830000000001</v>
      </c>
      <c r="BV13" s="746">
        <v>3352.1370000000002</v>
      </c>
      <c r="BW13" s="746">
        <v>3272.3420000000001</v>
      </c>
      <c r="BX13" s="746">
        <v>3460.078</v>
      </c>
      <c r="BY13" s="746">
        <v>3361.3359999999998</v>
      </c>
      <c r="BZ13" s="746">
        <v>3376.7939999999999</v>
      </c>
      <c r="CA13" s="746">
        <f>[2]Dataset!BY14/1000</f>
        <v>3223.0070000000001</v>
      </c>
      <c r="CB13" s="746">
        <f>[2]Dataset!BZ14/1000</f>
        <v>3096.5749999999998</v>
      </c>
      <c r="CC13" s="746">
        <f>[2]Dataset!CA14/1000</f>
        <v>2768.5030000000002</v>
      </c>
    </row>
    <row r="14" spans="1:81" ht="16.5" customHeight="1" x14ac:dyDescent="0.25">
      <c r="A14" s="1016"/>
      <c r="B14" s="740" t="s">
        <v>940</v>
      </c>
      <c r="C14" s="751" t="s">
        <v>443</v>
      </c>
      <c r="D14" s="745">
        <v>339.62400000000002</v>
      </c>
      <c r="E14" s="745">
        <v>334.98099999999999</v>
      </c>
      <c r="F14" s="745">
        <v>294.23899999999998</v>
      </c>
      <c r="G14" s="745">
        <v>275.58600000000001</v>
      </c>
      <c r="H14" s="745">
        <v>267.858</v>
      </c>
      <c r="I14" s="745">
        <v>260.48899999999998</v>
      </c>
      <c r="J14" s="745">
        <v>221.30199999999999</v>
      </c>
      <c r="K14" s="745">
        <v>214.434</v>
      </c>
      <c r="L14" s="745">
        <v>270.35700000000003</v>
      </c>
      <c r="M14" s="745">
        <v>287.56400000000002</v>
      </c>
      <c r="N14" s="745">
        <v>345.78</v>
      </c>
      <c r="O14" s="745">
        <v>322.59199999999998</v>
      </c>
      <c r="P14" s="745">
        <v>357.34399999999999</v>
      </c>
      <c r="Q14" s="745">
        <v>386.11</v>
      </c>
      <c r="R14" s="745">
        <v>472.73700000000002</v>
      </c>
      <c r="S14" s="745">
        <v>389.63200000000001</v>
      </c>
      <c r="T14" s="745">
        <v>471.06299999999999</v>
      </c>
      <c r="U14" s="745">
        <v>388.94099999999997</v>
      </c>
      <c r="V14" s="745">
        <v>264.44900000000001</v>
      </c>
      <c r="W14" s="745">
        <v>248.15600000000001</v>
      </c>
      <c r="X14" s="745">
        <v>320.98200000000003</v>
      </c>
      <c r="Y14" s="745">
        <v>399.62299999999999</v>
      </c>
      <c r="Z14" s="745">
        <v>403.80700000000002</v>
      </c>
      <c r="AA14" s="745">
        <v>358.95400000000001</v>
      </c>
      <c r="AB14" s="745">
        <v>409.37799999999999</v>
      </c>
      <c r="AC14" s="745">
        <v>411.35599999999999</v>
      </c>
      <c r="AD14" s="745">
        <v>387.12099999999998</v>
      </c>
      <c r="AE14" s="745">
        <v>366.01400000000001</v>
      </c>
      <c r="AF14" s="745">
        <v>401.76799999999997</v>
      </c>
      <c r="AG14" s="745">
        <v>335.29599999999999</v>
      </c>
      <c r="AH14" s="745">
        <v>260.65499999999997</v>
      </c>
      <c r="AI14" s="745">
        <v>319.572</v>
      </c>
      <c r="AJ14" s="745">
        <v>380.35899999999998</v>
      </c>
      <c r="AK14" s="745">
        <v>371.07799999999997</v>
      </c>
      <c r="AL14" s="745">
        <v>388.05399999999997</v>
      </c>
      <c r="AM14" s="745">
        <v>341.58600000000001</v>
      </c>
      <c r="AN14" s="745">
        <v>372.13</v>
      </c>
      <c r="AO14" s="745">
        <v>382.20299999999997</v>
      </c>
      <c r="AP14" s="745">
        <v>543.12699999999995</v>
      </c>
      <c r="AQ14" s="745">
        <v>525.66899999999998</v>
      </c>
      <c r="AR14" s="745">
        <v>446.66699999999997</v>
      </c>
      <c r="AS14" s="745">
        <v>344.45800000000003</v>
      </c>
      <c r="AT14" s="745">
        <v>225.63800000000001</v>
      </c>
      <c r="AU14" s="745">
        <v>204.38200000000001</v>
      </c>
      <c r="AV14" s="745">
        <v>297.35500000000002</v>
      </c>
      <c r="AW14" s="745">
        <v>361.38299999999998</v>
      </c>
      <c r="AX14" s="745">
        <v>417.54399999999998</v>
      </c>
      <c r="AY14" s="745">
        <v>370.49200000000002</v>
      </c>
      <c r="AZ14" s="745">
        <v>455.61399999999998</v>
      </c>
      <c r="BA14" s="745">
        <v>488.35300000000001</v>
      </c>
      <c r="BB14" s="745">
        <v>380.38400000000001</v>
      </c>
      <c r="BC14" s="745">
        <v>383.13799999999998</v>
      </c>
      <c r="BD14" s="745">
        <v>330.68</v>
      </c>
      <c r="BE14" s="745">
        <v>258.21600000000001</v>
      </c>
      <c r="BF14" s="745">
        <v>213.078</v>
      </c>
      <c r="BG14" s="745">
        <v>172.3</v>
      </c>
      <c r="BH14" s="745">
        <v>242.37100000000001</v>
      </c>
      <c r="BI14" s="745">
        <v>322.39600000000002</v>
      </c>
      <c r="BJ14" s="745">
        <v>313.10199999999998</v>
      </c>
      <c r="BK14" s="745">
        <v>290.27300000000002</v>
      </c>
      <c r="BL14" s="745">
        <v>370.57600000000002</v>
      </c>
      <c r="BM14" s="745">
        <v>323.31299999999999</v>
      </c>
      <c r="BN14" s="745">
        <v>449.43200000000002</v>
      </c>
      <c r="BO14" s="745">
        <v>382.30200000000002</v>
      </c>
      <c r="BP14" s="745">
        <v>340.911</v>
      </c>
      <c r="BQ14" s="745">
        <v>277.661</v>
      </c>
      <c r="BR14" s="745">
        <v>245.76300000000001</v>
      </c>
      <c r="BS14" s="745">
        <v>208.36600000000001</v>
      </c>
      <c r="BT14" s="745">
        <v>320.36799999999999</v>
      </c>
      <c r="BU14" s="745">
        <v>356.73899999999998</v>
      </c>
      <c r="BV14" s="745">
        <v>314.18099999999998</v>
      </c>
      <c r="BW14" s="745">
        <v>272.86900000000003</v>
      </c>
      <c r="BX14" s="745">
        <v>282.59899999999999</v>
      </c>
      <c r="BY14" s="745">
        <v>294.69900000000001</v>
      </c>
      <c r="BZ14" s="745">
        <v>306.322</v>
      </c>
      <c r="CA14" s="745">
        <f>[2]Dataset!BY15/1000</f>
        <v>279.29700000000003</v>
      </c>
      <c r="CB14" s="745">
        <f>[2]Dataset!BZ15/1000</f>
        <v>279.096</v>
      </c>
      <c r="CC14" s="745">
        <f>[2]Dataset!CA15/1000</f>
        <v>262.72800000000001</v>
      </c>
    </row>
    <row r="15" spans="1:81" ht="16.5" customHeight="1" x14ac:dyDescent="0.25">
      <c r="A15" s="1016"/>
      <c r="B15" s="741"/>
      <c r="C15" s="752" t="s">
        <v>772</v>
      </c>
      <c r="D15" s="746">
        <v>394.14699999999999</v>
      </c>
      <c r="E15" s="746">
        <v>395.01</v>
      </c>
      <c r="F15" s="746">
        <v>347.16</v>
      </c>
      <c r="G15" s="746">
        <v>327.26299999999998</v>
      </c>
      <c r="H15" s="746">
        <v>319.005</v>
      </c>
      <c r="I15" s="746">
        <v>311.97399999999999</v>
      </c>
      <c r="J15" s="746">
        <v>274.93099999999998</v>
      </c>
      <c r="K15" s="746">
        <v>268.584</v>
      </c>
      <c r="L15" s="746">
        <v>328.52800000000002</v>
      </c>
      <c r="M15" s="746">
        <v>338.24400000000003</v>
      </c>
      <c r="N15" s="746">
        <v>398.69299999999998</v>
      </c>
      <c r="O15" s="746">
        <v>376.911</v>
      </c>
      <c r="P15" s="746">
        <v>414.99900000000002</v>
      </c>
      <c r="Q15" s="746">
        <v>440.06</v>
      </c>
      <c r="R15" s="746">
        <v>523.18899999999996</v>
      </c>
      <c r="S15" s="746">
        <v>435.166</v>
      </c>
      <c r="T15" s="746">
        <v>519.63499999999999</v>
      </c>
      <c r="U15" s="746">
        <v>442.11799999999999</v>
      </c>
      <c r="V15" s="746">
        <v>318.00200000000001</v>
      </c>
      <c r="W15" s="746">
        <v>299.40300000000002</v>
      </c>
      <c r="X15" s="746">
        <v>376.00299999999999</v>
      </c>
      <c r="Y15" s="746">
        <v>456.08600000000001</v>
      </c>
      <c r="Z15" s="746">
        <v>457.53</v>
      </c>
      <c r="AA15" s="746">
        <v>411.13200000000001</v>
      </c>
      <c r="AB15" s="746">
        <v>468.04199999999997</v>
      </c>
      <c r="AC15" s="746">
        <v>463.358</v>
      </c>
      <c r="AD15" s="746">
        <v>434.01600000000002</v>
      </c>
      <c r="AE15" s="746">
        <v>414.00900000000001</v>
      </c>
      <c r="AF15" s="746">
        <v>447.50400000000002</v>
      </c>
      <c r="AG15" s="746">
        <v>385.827</v>
      </c>
      <c r="AH15" s="746">
        <v>306.89699999999999</v>
      </c>
      <c r="AI15" s="746">
        <v>366.98099999999999</v>
      </c>
      <c r="AJ15" s="746">
        <v>428.62</v>
      </c>
      <c r="AK15" s="746">
        <v>371.07799999999997</v>
      </c>
      <c r="AL15" s="746">
        <v>442.83300000000003</v>
      </c>
      <c r="AM15" s="746">
        <v>390.53899999999999</v>
      </c>
      <c r="AN15" s="746">
        <v>422.28</v>
      </c>
      <c r="AO15" s="746">
        <v>431.113</v>
      </c>
      <c r="AP15" s="746">
        <v>603.43700000000001</v>
      </c>
      <c r="AQ15" s="746">
        <v>596.78399999999999</v>
      </c>
      <c r="AR15" s="746">
        <v>501.78500000000003</v>
      </c>
      <c r="AS15" s="746">
        <v>399.64299999999997</v>
      </c>
      <c r="AT15" s="746">
        <v>273.81400000000002</v>
      </c>
      <c r="AU15" s="746">
        <v>249.226</v>
      </c>
      <c r="AV15" s="746">
        <v>343.63299999999998</v>
      </c>
      <c r="AW15" s="746">
        <v>410.56099999999998</v>
      </c>
      <c r="AX15" s="746">
        <v>467.22800000000001</v>
      </c>
      <c r="AY15" s="746">
        <v>370.49200000000002</v>
      </c>
      <c r="AZ15" s="746">
        <v>503.41800000000001</v>
      </c>
      <c r="BA15" s="746">
        <v>536.61300000000006</v>
      </c>
      <c r="BB15" s="746">
        <v>426.983</v>
      </c>
      <c r="BC15" s="746">
        <v>435.62900000000002</v>
      </c>
      <c r="BD15" s="746">
        <v>381.02199999999999</v>
      </c>
      <c r="BE15" s="746">
        <v>308.45999999999998</v>
      </c>
      <c r="BF15" s="746">
        <v>260.404</v>
      </c>
      <c r="BG15" s="746">
        <v>220.81</v>
      </c>
      <c r="BH15" s="746">
        <v>287.89</v>
      </c>
      <c r="BI15" s="746">
        <v>369.346</v>
      </c>
      <c r="BJ15" s="746">
        <v>362.565</v>
      </c>
      <c r="BK15" s="746">
        <v>338.202</v>
      </c>
      <c r="BL15" s="746">
        <v>420.59699999999998</v>
      </c>
      <c r="BM15" s="746">
        <v>361.54199999999997</v>
      </c>
      <c r="BN15" s="746">
        <v>490.37900000000002</v>
      </c>
      <c r="BO15" s="746">
        <v>424.75099999999998</v>
      </c>
      <c r="BP15" s="746">
        <v>381.33499999999998</v>
      </c>
      <c r="BQ15" s="746">
        <v>321.12099999999998</v>
      </c>
      <c r="BR15" s="746">
        <v>286.30399999999997</v>
      </c>
      <c r="BS15" s="746">
        <v>242.18700000000001</v>
      </c>
      <c r="BT15" s="746">
        <v>358.51100000000002</v>
      </c>
      <c r="BU15" s="746">
        <v>395.209</v>
      </c>
      <c r="BV15" s="746">
        <v>357.63299999999998</v>
      </c>
      <c r="BW15" s="746">
        <v>312.29300000000001</v>
      </c>
      <c r="BX15" s="746">
        <v>323.92899999999997</v>
      </c>
      <c r="BY15" s="746">
        <v>334.57799999999997</v>
      </c>
      <c r="BZ15" s="746">
        <v>346.57900000000001</v>
      </c>
      <c r="CA15" s="745">
        <f>[2]Dataset!BY16/1000</f>
        <v>317.31700000000001</v>
      </c>
      <c r="CB15" s="745">
        <f>[2]Dataset!BZ16/1000</f>
        <v>319.46600000000001</v>
      </c>
      <c r="CC15" s="745">
        <f>[2]Dataset!CA16/1000</f>
        <v>305.57299999999998</v>
      </c>
    </row>
    <row r="16" spans="1:81" ht="16.5" customHeight="1" x14ac:dyDescent="0.25">
      <c r="A16" s="1016"/>
      <c r="B16" s="741"/>
      <c r="C16" s="751" t="s">
        <v>444</v>
      </c>
      <c r="D16" s="745">
        <v>169.422</v>
      </c>
      <c r="E16" s="745">
        <v>157.09399999999999</v>
      </c>
      <c r="F16" s="745">
        <v>175.03100000000001</v>
      </c>
      <c r="G16" s="745">
        <v>182.25</v>
      </c>
      <c r="H16" s="745">
        <v>155.447</v>
      </c>
      <c r="I16" s="745">
        <v>166.15799999999999</v>
      </c>
      <c r="J16" s="745">
        <v>150.255</v>
      </c>
      <c r="K16" s="745">
        <v>179.595</v>
      </c>
      <c r="L16" s="745">
        <v>209.18899999999999</v>
      </c>
      <c r="M16" s="745">
        <v>214.696</v>
      </c>
      <c r="N16" s="745">
        <v>217.48400000000001</v>
      </c>
      <c r="O16" s="745">
        <v>208.04</v>
      </c>
      <c r="P16" s="745">
        <v>199.96799999999999</v>
      </c>
      <c r="Q16" s="745">
        <v>196.71700000000001</v>
      </c>
      <c r="R16" s="745">
        <v>203.678</v>
      </c>
      <c r="S16" s="745">
        <v>196.39599999999999</v>
      </c>
      <c r="T16" s="745">
        <v>186.93600000000001</v>
      </c>
      <c r="U16" s="745">
        <v>199.79599999999999</v>
      </c>
      <c r="V16" s="745">
        <v>183.714</v>
      </c>
      <c r="W16" s="745">
        <v>188.33</v>
      </c>
      <c r="X16" s="745">
        <v>218.04400000000001</v>
      </c>
      <c r="Y16" s="745">
        <v>222.88300000000001</v>
      </c>
      <c r="Z16" s="745">
        <v>221.75200000000001</v>
      </c>
      <c r="AA16" s="745">
        <v>216.083</v>
      </c>
      <c r="AB16" s="745">
        <v>249.458</v>
      </c>
      <c r="AC16" s="745">
        <v>219.86</v>
      </c>
      <c r="AD16" s="745">
        <v>231.095</v>
      </c>
      <c r="AE16" s="745">
        <v>217.214</v>
      </c>
      <c r="AF16" s="745">
        <v>215.20599999999999</v>
      </c>
      <c r="AG16" s="745">
        <v>194.55199999999999</v>
      </c>
      <c r="AH16" s="745">
        <v>202.126</v>
      </c>
      <c r="AI16" s="745">
        <v>202.42400000000001</v>
      </c>
      <c r="AJ16" s="745">
        <v>240.30699999999999</v>
      </c>
      <c r="AK16" s="745">
        <v>213.02500000000001</v>
      </c>
      <c r="AL16" s="745">
        <v>227.3</v>
      </c>
      <c r="AM16" s="745">
        <v>222.44900000000001</v>
      </c>
      <c r="AN16" s="745">
        <v>249.19399999999999</v>
      </c>
      <c r="AO16" s="745">
        <v>225.083</v>
      </c>
      <c r="AP16" s="745">
        <v>269.85000000000002</v>
      </c>
      <c r="AQ16" s="745">
        <v>280.298</v>
      </c>
      <c r="AR16" s="745">
        <v>239.297</v>
      </c>
      <c r="AS16" s="745">
        <v>215.703</v>
      </c>
      <c r="AT16" s="745">
        <v>190.61199999999999</v>
      </c>
      <c r="AU16" s="745">
        <v>225.78700000000001</v>
      </c>
      <c r="AV16" s="745">
        <v>215.935</v>
      </c>
      <c r="AW16" s="745">
        <v>200.136</v>
      </c>
      <c r="AX16" s="745">
        <v>219.71299999999999</v>
      </c>
      <c r="AY16" s="745">
        <v>218.78</v>
      </c>
      <c r="AZ16" s="745">
        <v>203.815</v>
      </c>
      <c r="BA16" s="745">
        <v>193.14699999999999</v>
      </c>
      <c r="BB16" s="745">
        <v>194.06899999999999</v>
      </c>
      <c r="BC16" s="745">
        <v>200.43199999999999</v>
      </c>
      <c r="BD16" s="745">
        <v>186.90600000000001</v>
      </c>
      <c r="BE16" s="745">
        <v>173.03200000000001</v>
      </c>
      <c r="BF16" s="745">
        <v>187.80600000000001</v>
      </c>
      <c r="BG16" s="745">
        <v>167.828</v>
      </c>
      <c r="BH16" s="745">
        <v>182.488</v>
      </c>
      <c r="BI16" s="745">
        <v>179.351</v>
      </c>
      <c r="BJ16" s="745">
        <v>172.869</v>
      </c>
      <c r="BK16" s="745">
        <v>196.83</v>
      </c>
      <c r="BL16" s="745">
        <v>190.702</v>
      </c>
      <c r="BM16" s="745">
        <v>162.29499999999999</v>
      </c>
      <c r="BN16" s="745">
        <v>181.63300000000001</v>
      </c>
      <c r="BO16" s="745">
        <v>179.01400000000001</v>
      </c>
      <c r="BP16" s="745">
        <v>194.43299999999999</v>
      </c>
      <c r="BQ16" s="745">
        <v>184.83199999999999</v>
      </c>
      <c r="BR16" s="745">
        <v>185.64599999999999</v>
      </c>
      <c r="BS16" s="745">
        <v>181.19200000000001</v>
      </c>
      <c r="BT16" s="745">
        <v>195.99799999999999</v>
      </c>
      <c r="BU16" s="745">
        <v>198.03200000000001</v>
      </c>
      <c r="BV16" s="745">
        <v>200.81200000000001</v>
      </c>
      <c r="BW16" s="745">
        <v>246.20400000000001</v>
      </c>
      <c r="BX16" s="745">
        <v>239.26</v>
      </c>
      <c r="BY16" s="745">
        <v>185.93</v>
      </c>
      <c r="BZ16" s="745">
        <v>181.24199999999999</v>
      </c>
      <c r="CA16" s="745">
        <f>[2]Dataset!BY17/1000</f>
        <v>194.233</v>
      </c>
      <c r="CB16" s="745">
        <f>[2]Dataset!BZ17/1000</f>
        <v>217.196</v>
      </c>
      <c r="CC16" s="745">
        <f>[2]Dataset!CA17/1000</f>
        <v>210.49</v>
      </c>
    </row>
    <row r="17" spans="1:81" ht="16.5" customHeight="1" x14ac:dyDescent="0.25">
      <c r="A17" s="1016"/>
      <c r="B17" s="741"/>
      <c r="C17" s="752" t="s">
        <v>775</v>
      </c>
      <c r="D17" s="746">
        <v>799.28700000000003</v>
      </c>
      <c r="E17" s="746">
        <v>726.43499999999995</v>
      </c>
      <c r="F17" s="746">
        <v>694.69500000000005</v>
      </c>
      <c r="G17" s="746">
        <v>734.04700000000003</v>
      </c>
      <c r="H17" s="746">
        <v>662.673</v>
      </c>
      <c r="I17" s="746">
        <v>637.47199999999998</v>
      </c>
      <c r="J17" s="746">
        <v>595.62099999999998</v>
      </c>
      <c r="K17" s="746">
        <v>670.91300000000001</v>
      </c>
      <c r="L17" s="746">
        <v>775.721</v>
      </c>
      <c r="M17" s="746">
        <v>762.76300000000003</v>
      </c>
      <c r="N17" s="746">
        <v>769.68899999999996</v>
      </c>
      <c r="O17" s="746">
        <v>795.00699999999995</v>
      </c>
      <c r="P17" s="746">
        <v>748.02800000000002</v>
      </c>
      <c r="Q17" s="746">
        <v>747.33500000000004</v>
      </c>
      <c r="R17" s="746">
        <v>744.53800000000001</v>
      </c>
      <c r="S17" s="746">
        <v>741.51700000000005</v>
      </c>
      <c r="T17" s="746">
        <v>655.31799999999998</v>
      </c>
      <c r="U17" s="746">
        <v>583.33500000000004</v>
      </c>
      <c r="V17" s="746">
        <v>605.28300000000002</v>
      </c>
      <c r="W17" s="746">
        <v>648.87</v>
      </c>
      <c r="X17" s="746">
        <v>726.68499999999995</v>
      </c>
      <c r="Y17" s="746">
        <v>756.14499999999998</v>
      </c>
      <c r="Z17" s="746">
        <v>752.96799999999996</v>
      </c>
      <c r="AA17" s="746">
        <v>786.37</v>
      </c>
      <c r="AB17" s="746">
        <v>761.072</v>
      </c>
      <c r="AC17" s="746">
        <v>738.64700000000005</v>
      </c>
      <c r="AD17" s="746">
        <v>754.73699999999997</v>
      </c>
      <c r="AE17" s="746">
        <v>772.40800000000002</v>
      </c>
      <c r="AF17" s="746">
        <v>731.95299999999997</v>
      </c>
      <c r="AG17" s="746">
        <v>627.69100000000003</v>
      </c>
      <c r="AH17" s="746">
        <v>619.226</v>
      </c>
      <c r="AI17" s="746">
        <v>655.77300000000002</v>
      </c>
      <c r="AJ17" s="746">
        <v>764.66</v>
      </c>
      <c r="AK17" s="746">
        <v>421.02699999999999</v>
      </c>
      <c r="AL17" s="746">
        <v>742.64</v>
      </c>
      <c r="AM17" s="746">
        <v>724.94600000000003</v>
      </c>
      <c r="AN17" s="746">
        <v>759.65</v>
      </c>
      <c r="AO17" s="746">
        <v>742.59400000000005</v>
      </c>
      <c r="AP17" s="746">
        <v>889.07500000000005</v>
      </c>
      <c r="AQ17" s="746">
        <v>867.47699999999998</v>
      </c>
      <c r="AR17" s="746">
        <v>667.67499999999995</v>
      </c>
      <c r="AS17" s="746">
        <v>612.91700000000003</v>
      </c>
      <c r="AT17" s="746">
        <v>643.97400000000005</v>
      </c>
      <c r="AU17" s="746">
        <v>628.10799999999995</v>
      </c>
      <c r="AV17" s="746">
        <v>650.19000000000005</v>
      </c>
      <c r="AW17" s="746">
        <v>688.02099999999996</v>
      </c>
      <c r="AX17" s="746">
        <v>750.85</v>
      </c>
      <c r="AY17" s="746">
        <v>770.21699999999998</v>
      </c>
      <c r="AZ17" s="746">
        <v>749.41099999999994</v>
      </c>
      <c r="BA17" s="746">
        <v>683.35500000000002</v>
      </c>
      <c r="BB17" s="746">
        <v>666.08399999999995</v>
      </c>
      <c r="BC17" s="746">
        <v>672.69299999999998</v>
      </c>
      <c r="BD17" s="746">
        <v>629.23500000000001</v>
      </c>
      <c r="BE17" s="746">
        <v>612.02</v>
      </c>
      <c r="BF17" s="746">
        <v>553.56399999999996</v>
      </c>
      <c r="BG17" s="746">
        <v>496.82900000000001</v>
      </c>
      <c r="BH17" s="746">
        <v>580.71699999999998</v>
      </c>
      <c r="BI17" s="746">
        <v>601.07500000000005</v>
      </c>
      <c r="BJ17" s="746">
        <v>617.97900000000004</v>
      </c>
      <c r="BK17" s="746">
        <v>659.52</v>
      </c>
      <c r="BL17" s="746">
        <v>660.55499999999995</v>
      </c>
      <c r="BM17" s="746">
        <v>586.57600000000002</v>
      </c>
      <c r="BN17" s="746">
        <v>652.43499999999995</v>
      </c>
      <c r="BO17" s="746">
        <v>628.48299999999995</v>
      </c>
      <c r="BP17" s="746">
        <v>613.86400000000003</v>
      </c>
      <c r="BQ17" s="746">
        <v>583.42600000000004</v>
      </c>
      <c r="BR17" s="746">
        <v>600.49699999999996</v>
      </c>
      <c r="BS17" s="746">
        <v>567.01</v>
      </c>
      <c r="BT17" s="746">
        <v>635.50800000000004</v>
      </c>
      <c r="BU17" s="746">
        <v>642.09699999999998</v>
      </c>
      <c r="BV17" s="746">
        <v>612.06799999999998</v>
      </c>
      <c r="BW17" s="746">
        <v>664.96699999999998</v>
      </c>
      <c r="BX17" s="746">
        <v>688.61599999999999</v>
      </c>
      <c r="BY17" s="746">
        <v>604.17499999999995</v>
      </c>
      <c r="BZ17" s="746">
        <v>607.66600000000005</v>
      </c>
      <c r="CA17" s="746">
        <f>[2]Dataset!BY18/1000</f>
        <v>613.25300000000004</v>
      </c>
      <c r="CB17" s="746">
        <f>[2]Dataset!BZ18/1000</f>
        <v>631.06500000000005</v>
      </c>
      <c r="CC17" s="746">
        <f>[2]Dataset!CA18/1000</f>
        <v>591.57500000000005</v>
      </c>
    </row>
    <row r="18" spans="1:81" ht="16.5" customHeight="1" x14ac:dyDescent="0.25">
      <c r="A18" s="1016"/>
      <c r="B18" s="741"/>
      <c r="C18" s="751" t="s">
        <v>445</v>
      </c>
      <c r="D18" s="745">
        <v>136.10900000000001</v>
      </c>
      <c r="E18" s="745">
        <v>127.524</v>
      </c>
      <c r="F18" s="745">
        <v>140.72200000000001</v>
      </c>
      <c r="G18" s="745">
        <v>133.84800000000001</v>
      </c>
      <c r="H18" s="745">
        <v>135.44399999999999</v>
      </c>
      <c r="I18" s="745">
        <v>128.624</v>
      </c>
      <c r="J18" s="745">
        <v>114.614</v>
      </c>
      <c r="K18" s="745">
        <v>139.76300000000001</v>
      </c>
      <c r="L18" s="745">
        <v>146.375</v>
      </c>
      <c r="M18" s="745">
        <v>147.59</v>
      </c>
      <c r="N18" s="745">
        <v>156.73400000000001</v>
      </c>
      <c r="O18" s="745">
        <v>162.48400000000001</v>
      </c>
      <c r="P18" s="745">
        <v>160.99799999999999</v>
      </c>
      <c r="Q18" s="745">
        <v>157.22999999999999</v>
      </c>
      <c r="R18" s="745">
        <v>158.28700000000001</v>
      </c>
      <c r="S18" s="745">
        <v>140.64599999999999</v>
      </c>
      <c r="T18" s="745">
        <v>128.887</v>
      </c>
      <c r="U18" s="745">
        <v>132.678</v>
      </c>
      <c r="V18" s="745">
        <v>139.464</v>
      </c>
      <c r="W18" s="745">
        <v>139.48099999999999</v>
      </c>
      <c r="X18" s="745">
        <v>134.95099999999999</v>
      </c>
      <c r="Y18" s="745">
        <v>148.136</v>
      </c>
      <c r="Z18" s="745">
        <v>155.26</v>
      </c>
      <c r="AA18" s="745">
        <v>152.446</v>
      </c>
      <c r="AB18" s="745">
        <v>160.798</v>
      </c>
      <c r="AC18" s="745">
        <v>149.17699999999999</v>
      </c>
      <c r="AD18" s="745">
        <v>152.999</v>
      </c>
      <c r="AE18" s="745">
        <v>158.86799999999999</v>
      </c>
      <c r="AF18" s="745">
        <v>162.05500000000001</v>
      </c>
      <c r="AG18" s="745">
        <v>145.08099999999999</v>
      </c>
      <c r="AH18" s="745">
        <v>143.733</v>
      </c>
      <c r="AI18" s="745">
        <v>159.66200000000001</v>
      </c>
      <c r="AJ18" s="745">
        <v>155.30099999999999</v>
      </c>
      <c r="AK18" s="745">
        <v>170.82300000000001</v>
      </c>
      <c r="AL18" s="745">
        <v>192.40799999999999</v>
      </c>
      <c r="AM18" s="745">
        <v>173.797</v>
      </c>
      <c r="AN18" s="745">
        <v>178.15</v>
      </c>
      <c r="AO18" s="745">
        <v>157.548</v>
      </c>
      <c r="AP18" s="745">
        <v>205.28200000000001</v>
      </c>
      <c r="AQ18" s="745">
        <v>223.749</v>
      </c>
      <c r="AR18" s="745">
        <v>190.34800000000001</v>
      </c>
      <c r="AS18" s="745">
        <v>176.52500000000001</v>
      </c>
      <c r="AT18" s="745">
        <v>163.66</v>
      </c>
      <c r="AU18" s="745">
        <v>163.34100000000001</v>
      </c>
      <c r="AV18" s="745">
        <v>175.21899999999999</v>
      </c>
      <c r="AW18" s="745">
        <v>191.55099999999999</v>
      </c>
      <c r="AX18" s="745">
        <v>212.53100000000001</v>
      </c>
      <c r="AY18" s="745">
        <v>209.14699999999999</v>
      </c>
      <c r="AZ18" s="745">
        <v>206.71799999999999</v>
      </c>
      <c r="BA18" s="745">
        <v>194.44800000000001</v>
      </c>
      <c r="BB18" s="745">
        <v>188.434</v>
      </c>
      <c r="BC18" s="745">
        <v>195.14699999999999</v>
      </c>
      <c r="BD18" s="745">
        <v>171.77799999999999</v>
      </c>
      <c r="BE18" s="745">
        <v>159.07499999999999</v>
      </c>
      <c r="BF18" s="745">
        <v>149.39099999999999</v>
      </c>
      <c r="BG18" s="745">
        <v>153.791</v>
      </c>
      <c r="BH18" s="745">
        <v>161.28200000000001</v>
      </c>
      <c r="BI18" s="745">
        <v>161.00399999999999</v>
      </c>
      <c r="BJ18" s="745">
        <v>165.91399999999999</v>
      </c>
      <c r="BK18" s="745">
        <v>168.16300000000001</v>
      </c>
      <c r="BL18" s="745">
        <v>166.60599999999999</v>
      </c>
      <c r="BM18" s="745">
        <v>162.37100000000001</v>
      </c>
      <c r="BN18" s="745">
        <v>167.501</v>
      </c>
      <c r="BO18" s="745">
        <v>161.66399999999999</v>
      </c>
      <c r="BP18" s="745">
        <v>151.51900000000001</v>
      </c>
      <c r="BQ18" s="745">
        <v>143.90199999999999</v>
      </c>
      <c r="BR18" s="745">
        <v>146.672</v>
      </c>
      <c r="BS18" s="745">
        <v>143.30699999999999</v>
      </c>
      <c r="BT18" s="745">
        <v>158.09</v>
      </c>
      <c r="BU18" s="745">
        <v>160.982</v>
      </c>
      <c r="BV18" s="745">
        <v>166.505</v>
      </c>
      <c r="BW18" s="745">
        <v>156.00299999999999</v>
      </c>
      <c r="BX18" s="745">
        <v>162.96899999999999</v>
      </c>
      <c r="BY18" s="745">
        <v>151.52699999999999</v>
      </c>
      <c r="BZ18" s="745">
        <v>158.13</v>
      </c>
      <c r="CA18" s="745">
        <f>[2]Dataset!BY19/1000</f>
        <v>153.05199999999999</v>
      </c>
      <c r="CB18" s="745">
        <f>[2]Dataset!BZ19/1000</f>
        <v>146.02600000000001</v>
      </c>
      <c r="CC18" s="745">
        <f>[2]Dataset!CA19/1000</f>
        <v>131.197</v>
      </c>
    </row>
    <row r="19" spans="1:81" ht="16.5" customHeight="1" x14ac:dyDescent="0.25">
      <c r="A19" s="1016"/>
      <c r="B19" s="741"/>
      <c r="C19" s="752" t="s">
        <v>773</v>
      </c>
      <c r="D19" s="746">
        <v>770.85900000000004</v>
      </c>
      <c r="E19" s="746">
        <v>705.50199999999995</v>
      </c>
      <c r="F19" s="746">
        <v>671.03</v>
      </c>
      <c r="G19" s="746">
        <v>643.20799999999997</v>
      </c>
      <c r="H19" s="746">
        <v>630.23900000000003</v>
      </c>
      <c r="I19" s="746">
        <v>657.77</v>
      </c>
      <c r="J19" s="746">
        <v>630.91499999999996</v>
      </c>
      <c r="K19" s="746">
        <v>693.28800000000001</v>
      </c>
      <c r="L19" s="746">
        <v>703.11099999999999</v>
      </c>
      <c r="M19" s="746">
        <v>676.30200000000002</v>
      </c>
      <c r="N19" s="746">
        <v>700.89599999999996</v>
      </c>
      <c r="O19" s="746">
        <v>732.726</v>
      </c>
      <c r="P19" s="746">
        <v>737.40300000000002</v>
      </c>
      <c r="Q19" s="746">
        <v>729.34199999999998</v>
      </c>
      <c r="R19" s="746">
        <v>698.32299999999998</v>
      </c>
      <c r="S19" s="746">
        <v>623.21699999999998</v>
      </c>
      <c r="T19" s="746">
        <v>597.06399999999996</v>
      </c>
      <c r="U19" s="746">
        <v>612.80899999999997</v>
      </c>
      <c r="V19" s="746">
        <v>678.57299999999998</v>
      </c>
      <c r="W19" s="746">
        <v>658.56299999999999</v>
      </c>
      <c r="X19" s="746">
        <v>667.54100000000005</v>
      </c>
      <c r="Y19" s="746">
        <v>665.49099999999999</v>
      </c>
      <c r="Z19" s="746">
        <v>698.58299999999997</v>
      </c>
      <c r="AA19" s="746">
        <v>717.81899999999996</v>
      </c>
      <c r="AB19" s="746">
        <v>764.13099999999997</v>
      </c>
      <c r="AC19" s="746">
        <v>697.25</v>
      </c>
      <c r="AD19" s="746">
        <v>675.39400000000001</v>
      </c>
      <c r="AE19" s="746">
        <v>705.04700000000003</v>
      </c>
      <c r="AF19" s="746">
        <v>719.34199999999998</v>
      </c>
      <c r="AG19" s="746">
        <v>685.86800000000005</v>
      </c>
      <c r="AH19" s="746">
        <v>685.55399999999997</v>
      </c>
      <c r="AI19" s="746">
        <v>726.42</v>
      </c>
      <c r="AJ19" s="746">
        <v>777.84400000000005</v>
      </c>
      <c r="AK19" s="746">
        <v>770.50699999999995</v>
      </c>
      <c r="AL19" s="746">
        <v>827.822</v>
      </c>
      <c r="AM19" s="746">
        <v>797.64200000000005</v>
      </c>
      <c r="AN19" s="746">
        <v>826.245</v>
      </c>
      <c r="AO19" s="746">
        <v>796.11500000000001</v>
      </c>
      <c r="AP19" s="746">
        <v>989.27800000000002</v>
      </c>
      <c r="AQ19" s="746">
        <v>1042.183</v>
      </c>
      <c r="AR19" s="746">
        <v>909.577</v>
      </c>
      <c r="AS19" s="746">
        <v>851.44399999999996</v>
      </c>
      <c r="AT19" s="746">
        <v>764.94200000000001</v>
      </c>
      <c r="AU19" s="746">
        <v>733.66700000000003</v>
      </c>
      <c r="AV19" s="746">
        <v>812.31399999999996</v>
      </c>
      <c r="AW19" s="746">
        <v>820.48900000000003</v>
      </c>
      <c r="AX19" s="746">
        <v>857.67600000000004</v>
      </c>
      <c r="AY19" s="746">
        <v>837.69500000000005</v>
      </c>
      <c r="AZ19" s="746">
        <v>844.51199999999994</v>
      </c>
      <c r="BA19" s="746">
        <v>814.05700000000002</v>
      </c>
      <c r="BB19" s="746">
        <v>808.89700000000005</v>
      </c>
      <c r="BC19" s="746">
        <v>837.09199999999998</v>
      </c>
      <c r="BD19" s="746">
        <v>730.82100000000003</v>
      </c>
      <c r="BE19" s="746">
        <v>739.17</v>
      </c>
      <c r="BF19" s="746">
        <v>659.447</v>
      </c>
      <c r="BG19" s="746">
        <v>648.83000000000004</v>
      </c>
      <c r="BH19" s="746">
        <v>702.03800000000001</v>
      </c>
      <c r="BI19" s="746">
        <v>713.71199999999999</v>
      </c>
      <c r="BJ19" s="746">
        <v>733.78599999999994</v>
      </c>
      <c r="BK19" s="746">
        <v>739.02599999999995</v>
      </c>
      <c r="BL19" s="746">
        <v>778.82299999999998</v>
      </c>
      <c r="BM19" s="746">
        <v>725.26199999999994</v>
      </c>
      <c r="BN19" s="746">
        <v>691.50800000000004</v>
      </c>
      <c r="BO19" s="746">
        <v>664.23</v>
      </c>
      <c r="BP19" s="746">
        <v>646.83799999999997</v>
      </c>
      <c r="BQ19" s="746">
        <v>631.54600000000005</v>
      </c>
      <c r="BR19" s="746">
        <v>619.82000000000005</v>
      </c>
      <c r="BS19" s="746">
        <v>636.92999999999995</v>
      </c>
      <c r="BT19" s="746">
        <v>658.98699999999997</v>
      </c>
      <c r="BU19" s="746">
        <v>628.98800000000006</v>
      </c>
      <c r="BV19" s="746">
        <v>670.47299999999996</v>
      </c>
      <c r="BW19" s="746">
        <v>672.54200000000003</v>
      </c>
      <c r="BX19" s="746">
        <v>728.18600000000004</v>
      </c>
      <c r="BY19" s="746">
        <v>661.71900000000005</v>
      </c>
      <c r="BZ19" s="746">
        <v>679.38199999999995</v>
      </c>
      <c r="CA19" s="746">
        <f>[2]Dataset!BY20/1000</f>
        <v>677.995</v>
      </c>
      <c r="CB19" s="746">
        <f>[2]Dataset!BZ20/1000</f>
        <v>686.03599999999994</v>
      </c>
      <c r="CC19" s="746">
        <f>[2]Dataset!CA20/1000</f>
        <v>660.697</v>
      </c>
    </row>
    <row r="20" spans="1:81" ht="16.5" customHeight="1" x14ac:dyDescent="0.25">
      <c r="A20" s="1016"/>
      <c r="B20" s="748"/>
      <c r="C20" s="167" t="s">
        <v>774</v>
      </c>
      <c r="D20" s="758"/>
      <c r="E20" s="759"/>
      <c r="F20" s="759"/>
      <c r="G20" s="760"/>
      <c r="H20" s="760" t="s">
        <v>790</v>
      </c>
      <c r="I20" s="760"/>
      <c r="J20" s="760"/>
      <c r="K20" s="760"/>
      <c r="L20" s="760"/>
      <c r="M20" s="760"/>
      <c r="N20" s="760"/>
      <c r="O20" s="760"/>
      <c r="P20" s="760"/>
      <c r="Q20" s="760"/>
      <c r="R20" s="760"/>
      <c r="S20" s="760"/>
      <c r="T20" s="760"/>
      <c r="U20" s="747">
        <v>8724.7364394361812</v>
      </c>
      <c r="V20" s="747">
        <v>7980.1640233589687</v>
      </c>
      <c r="W20" s="747">
        <v>7420.6626877958433</v>
      </c>
      <c r="X20" s="747">
        <v>8551.4917465832623</v>
      </c>
      <c r="Y20" s="747">
        <v>9460.7227602493203</v>
      </c>
      <c r="Z20" s="747">
        <v>9822.9104028863494</v>
      </c>
      <c r="AA20" s="747">
        <v>9600.8126978425353</v>
      </c>
      <c r="AB20" s="747">
        <v>10246.295510527971</v>
      </c>
      <c r="AC20" s="747">
        <v>10215.859072898267</v>
      </c>
      <c r="AD20" s="747">
        <v>9707.8989778323739</v>
      </c>
      <c r="AE20" s="747">
        <v>9457.0320175610959</v>
      </c>
      <c r="AF20" s="747">
        <v>9567.8628754872734</v>
      </c>
      <c r="AG20" s="747">
        <v>8211.9338596680973</v>
      </c>
      <c r="AH20" s="747">
        <v>7571.8291700241734</v>
      </c>
      <c r="AI20" s="747">
        <v>7431.4660231303824</v>
      </c>
      <c r="AJ20" s="747">
        <v>8721.0056483081808</v>
      </c>
      <c r="AK20" s="747">
        <v>9463.8112901356199</v>
      </c>
      <c r="AL20" s="747">
        <v>10119.395131771596</v>
      </c>
      <c r="AM20" s="747">
        <v>9750.6219335222177</v>
      </c>
      <c r="AN20" s="747">
        <v>10182.028101513997</v>
      </c>
      <c r="AO20" s="747">
        <v>10543.7167818609</v>
      </c>
      <c r="AP20" s="747">
        <v>12792.528290356726</v>
      </c>
      <c r="AQ20" s="747">
        <v>12584.971279191759</v>
      </c>
      <c r="AR20" s="747">
        <v>10489.016192202022</v>
      </c>
      <c r="AS20" s="747">
        <v>9150.628628086215</v>
      </c>
      <c r="AT20" s="747">
        <v>7837.6454517541924</v>
      </c>
      <c r="AU20" s="747">
        <v>7403.0069809319421</v>
      </c>
      <c r="AV20" s="747">
        <v>8657.4581701673196</v>
      </c>
      <c r="AW20" s="747">
        <v>9976.5991685664485</v>
      </c>
      <c r="AX20" s="747">
        <v>10928.446943540168</v>
      </c>
      <c r="AY20" s="747">
        <v>10780.27224479826</v>
      </c>
      <c r="AZ20" s="747">
        <v>10851.060409529828</v>
      </c>
      <c r="BA20" s="747">
        <v>10420.920455802632</v>
      </c>
      <c r="BB20" s="747">
        <v>10417.467437453524</v>
      </c>
      <c r="BC20" s="747">
        <v>10074.403604925563</v>
      </c>
      <c r="BD20" s="747">
        <v>9251.849763934888</v>
      </c>
      <c r="BE20" s="747">
        <v>8200.6725478207718</v>
      </c>
      <c r="BF20" s="747">
        <v>7654.112319418311</v>
      </c>
      <c r="BG20" s="747">
        <v>6968.9966808796289</v>
      </c>
      <c r="BH20" s="747">
        <v>7969.3640397211066</v>
      </c>
      <c r="BI20" s="747">
        <v>8830.5170521740056</v>
      </c>
      <c r="BJ20" s="747">
        <v>9348.0770032084674</v>
      </c>
      <c r="BK20" s="747">
        <v>9271.1302288540519</v>
      </c>
      <c r="BL20" s="747">
        <v>9808.1027451838181</v>
      </c>
      <c r="BM20" s="747">
        <v>9711.2493900516893</v>
      </c>
      <c r="BN20" s="747">
        <v>9313.865787959623</v>
      </c>
      <c r="BO20" s="747">
        <v>8587.1387836745125</v>
      </c>
      <c r="BP20" s="747">
        <v>8390.1180000000004</v>
      </c>
      <c r="BQ20" s="747">
        <v>7394.875</v>
      </c>
      <c r="BR20" s="747">
        <v>6943.5360000000001</v>
      </c>
      <c r="BS20" s="747">
        <v>6711.509</v>
      </c>
      <c r="BT20" s="747">
        <v>7914.88</v>
      </c>
      <c r="BU20" s="747">
        <v>8383.5550000000003</v>
      </c>
      <c r="BV20" s="747">
        <v>8893.8389999999999</v>
      </c>
      <c r="BW20" s="747">
        <v>8891.5380000000005</v>
      </c>
      <c r="BX20" s="747">
        <v>9209.0229999999992</v>
      </c>
      <c r="BY20" s="747">
        <v>9248.3449999999993</v>
      </c>
      <c r="BZ20" s="747">
        <v>8714.4179999999997</v>
      </c>
      <c r="CA20" s="905">
        <f>[2]Dataset!BY21/1000</f>
        <v>8351.3819999999996</v>
      </c>
      <c r="CB20" s="905">
        <f>[2]Dataset!BZ21/1000</f>
        <v>8384.3619999999992</v>
      </c>
      <c r="CC20" s="905">
        <f>[2]Dataset!CA21/1000</f>
        <v>7480.0290000000005</v>
      </c>
    </row>
    <row r="21" spans="1:81" ht="16.5" customHeight="1" x14ac:dyDescent="0.25">
      <c r="A21" s="1016"/>
      <c r="B21" s="754"/>
      <c r="C21" s="742" t="s">
        <v>437</v>
      </c>
      <c r="D21" s="743">
        <v>4946.0940000000001</v>
      </c>
      <c r="E21" s="743">
        <v>6016.0550000000003</v>
      </c>
      <c r="F21" s="743">
        <v>5128.9920000000002</v>
      </c>
      <c r="G21" s="743">
        <v>4718.4709999999995</v>
      </c>
      <c r="H21" s="743">
        <v>4423.3829999999998</v>
      </c>
      <c r="I21" s="743">
        <v>4043.3649999999998</v>
      </c>
      <c r="J21" s="743">
        <v>3025.6480000000001</v>
      </c>
      <c r="K21" s="743">
        <v>2977.8040000000001</v>
      </c>
      <c r="L21" s="743">
        <v>4364.7629999999999</v>
      </c>
      <c r="M21" s="743">
        <v>4679.7439999999997</v>
      </c>
      <c r="N21" s="743">
        <v>5218.1270000000004</v>
      </c>
      <c r="O21" s="743">
        <v>4673.098</v>
      </c>
      <c r="P21" s="743">
        <v>5244.2730000000001</v>
      </c>
      <c r="Q21" s="743">
        <v>6804.2269999999999</v>
      </c>
      <c r="R21" s="743">
        <v>4915.1989999999996</v>
      </c>
      <c r="S21" s="743">
        <v>4801.5540000000001</v>
      </c>
      <c r="T21" s="743">
        <v>4569.6409999999996</v>
      </c>
      <c r="U21" s="743">
        <v>3283.2190000000001</v>
      </c>
      <c r="V21" s="743">
        <v>3062.3870000000002</v>
      </c>
      <c r="W21" s="743">
        <v>3190.346</v>
      </c>
      <c r="X21" s="743">
        <v>4551.8919999999998</v>
      </c>
      <c r="Y21" s="743">
        <v>4733.567</v>
      </c>
      <c r="Z21" s="743">
        <v>4788.4279999999999</v>
      </c>
      <c r="AA21" s="743">
        <v>4478.8040000000001</v>
      </c>
      <c r="AB21" s="743">
        <v>4838.1360000000004</v>
      </c>
      <c r="AC21" s="743">
        <v>6237.7690000000002</v>
      </c>
      <c r="AD21" s="743">
        <v>4695.72</v>
      </c>
      <c r="AE21" s="743">
        <v>4572.6490000000003</v>
      </c>
      <c r="AF21" s="743">
        <v>4407.8</v>
      </c>
      <c r="AG21" s="743">
        <v>3598.3589999999999</v>
      </c>
      <c r="AH21" s="743">
        <v>2787.2710000000002</v>
      </c>
      <c r="AI21" s="743">
        <v>2529.1779999999999</v>
      </c>
      <c r="AJ21" s="743">
        <v>3957.26</v>
      </c>
      <c r="AK21" s="743">
        <v>4662.0810000000001</v>
      </c>
      <c r="AL21" s="743">
        <v>4815.665</v>
      </c>
      <c r="AM21" s="743">
        <v>4445.2889999999998</v>
      </c>
      <c r="AN21" s="743">
        <v>4979.7209999999995</v>
      </c>
      <c r="AO21" s="743">
        <v>6658.8389999999999</v>
      </c>
      <c r="AP21" s="743">
        <v>5803.6009999999997</v>
      </c>
      <c r="AQ21" s="743">
        <v>5481.6769999999997</v>
      </c>
      <c r="AR21" s="743">
        <v>4789.5469999999996</v>
      </c>
      <c r="AS21" s="743">
        <v>4544.2560000000003</v>
      </c>
      <c r="AT21" s="743">
        <v>3100.0880000000002</v>
      </c>
      <c r="AU21" s="743">
        <v>2840.57</v>
      </c>
      <c r="AV21" s="743">
        <v>3940.1970000000001</v>
      </c>
      <c r="AW21" s="743">
        <v>4902.2820000000002</v>
      </c>
      <c r="AX21" s="743">
        <v>5219.3500000000004</v>
      </c>
      <c r="AY21" s="743">
        <v>4754.0730000000003</v>
      </c>
      <c r="AZ21" s="743">
        <v>5164.9049999999997</v>
      </c>
      <c r="BA21" s="743">
        <v>5104.4930000000004</v>
      </c>
      <c r="BB21" s="743">
        <v>6214.6490000000003</v>
      </c>
      <c r="BC21" s="743">
        <v>4735.8090000000002</v>
      </c>
      <c r="BD21" s="743">
        <v>4485.8</v>
      </c>
      <c r="BE21" s="743">
        <v>4943.75</v>
      </c>
      <c r="BF21" s="743">
        <v>3939.739</v>
      </c>
      <c r="BG21" s="743">
        <v>2651.8380000000002</v>
      </c>
      <c r="BH21" s="743">
        <v>4062.252</v>
      </c>
      <c r="BI21" s="743">
        <v>4611.0370000000003</v>
      </c>
      <c r="BJ21" s="743">
        <v>4990.8310000000001</v>
      </c>
      <c r="BK21" s="743">
        <v>4448.3280000000004</v>
      </c>
      <c r="BL21" s="743">
        <v>4828.4350000000004</v>
      </c>
      <c r="BM21" s="743">
        <v>6422.4070000000002</v>
      </c>
      <c r="BN21" s="743">
        <v>4608.9059999999999</v>
      </c>
      <c r="BO21" s="743">
        <v>4341.0460000000003</v>
      </c>
      <c r="BP21" s="743">
        <v>4301.018</v>
      </c>
      <c r="BQ21" s="743">
        <v>3394.97</v>
      </c>
      <c r="BR21" s="743">
        <v>2499.9110000000001</v>
      </c>
      <c r="BS21" s="743">
        <v>2513.7440000000001</v>
      </c>
      <c r="BT21" s="743">
        <v>3693.1579999999999</v>
      </c>
      <c r="BU21" s="743">
        <v>4205.7780000000002</v>
      </c>
      <c r="BV21" s="743">
        <v>4506.058</v>
      </c>
      <c r="BW21" s="743">
        <v>4479.1350000000002</v>
      </c>
      <c r="BX21" s="743">
        <v>4464.3530000000001</v>
      </c>
      <c r="BY21" s="743">
        <v>6215.9809999999998</v>
      </c>
      <c r="BZ21" s="743">
        <v>4307.6360000000004</v>
      </c>
      <c r="CA21" s="755">
        <f>[2]Dataset!BY43/1000</f>
        <v>3734.1840000000002</v>
      </c>
      <c r="CB21" s="755">
        <f>[2]Dataset!BZ43/1000</f>
        <v>3938.252</v>
      </c>
      <c r="CC21" s="755">
        <f>[2]Dataset!CA43/1000</f>
        <v>2955.5720000000001</v>
      </c>
    </row>
    <row r="22" spans="1:81" ht="16.5" customHeight="1" x14ac:dyDescent="0.25">
      <c r="A22" s="1016"/>
      <c r="B22" s="741"/>
      <c r="C22" s="751" t="s">
        <v>438</v>
      </c>
      <c r="D22" s="745">
        <v>1962.3040000000001</v>
      </c>
      <c r="E22" s="745">
        <v>1713.452</v>
      </c>
      <c r="F22" s="745">
        <v>1737.2670000000001</v>
      </c>
      <c r="G22" s="745">
        <v>1492.8150000000001</v>
      </c>
      <c r="H22" s="745">
        <v>1555.0519999999999</v>
      </c>
      <c r="I22" s="745">
        <v>1438.5809999999999</v>
      </c>
      <c r="J22" s="745">
        <v>1376.5989999999999</v>
      </c>
      <c r="K22" s="745">
        <v>1383.568</v>
      </c>
      <c r="L22" s="745">
        <v>1577.5840000000001</v>
      </c>
      <c r="M22" s="745">
        <v>1546.482</v>
      </c>
      <c r="N22" s="745">
        <v>1509.549</v>
      </c>
      <c r="O22" s="745">
        <v>1760.998</v>
      </c>
      <c r="P22" s="745">
        <v>1601.09</v>
      </c>
      <c r="Q22" s="745">
        <v>1290.0250000000001</v>
      </c>
      <c r="R22" s="745">
        <v>1693.9680000000001</v>
      </c>
      <c r="S22" s="745">
        <v>1497.713</v>
      </c>
      <c r="T22" s="745">
        <v>1486.6179999999999</v>
      </c>
      <c r="U22" s="745">
        <v>1358.0250000000001</v>
      </c>
      <c r="V22" s="745">
        <v>1238.4190000000001</v>
      </c>
      <c r="W22" s="745">
        <v>1254.3579999999999</v>
      </c>
      <c r="X22" s="745">
        <v>1683.181</v>
      </c>
      <c r="Y22" s="745">
        <v>1572.249</v>
      </c>
      <c r="Z22" s="745">
        <v>1517.633</v>
      </c>
      <c r="AA22" s="745">
        <v>1521.7809999999999</v>
      </c>
      <c r="AB22" s="745">
        <v>1635.6379999999999</v>
      </c>
      <c r="AC22" s="745">
        <v>1463.9860000000001</v>
      </c>
      <c r="AD22" s="745">
        <v>1611.1890000000001</v>
      </c>
      <c r="AE22" s="745">
        <v>1426.58</v>
      </c>
      <c r="AF22" s="745">
        <v>1489.595</v>
      </c>
      <c r="AG22" s="745">
        <v>1305.2349999999999</v>
      </c>
      <c r="AH22" s="745">
        <v>1167.8630000000001</v>
      </c>
      <c r="AI22" s="745">
        <v>1175.077</v>
      </c>
      <c r="AJ22" s="745">
        <v>1315.2149999999999</v>
      </c>
      <c r="AK22" s="745">
        <v>1475.442</v>
      </c>
      <c r="AL22" s="745">
        <v>1520.721</v>
      </c>
      <c r="AM22" s="745">
        <v>1354.962</v>
      </c>
      <c r="AN22" s="745">
        <v>1453.721</v>
      </c>
      <c r="AO22" s="745">
        <v>1484.664</v>
      </c>
      <c r="AP22" s="745">
        <v>2010.9639999999999</v>
      </c>
      <c r="AQ22" s="745">
        <v>1890.671</v>
      </c>
      <c r="AR22" s="745">
        <v>1574.5160000000001</v>
      </c>
      <c r="AS22" s="745">
        <v>1283.0709999999999</v>
      </c>
      <c r="AT22" s="745">
        <v>1102.654</v>
      </c>
      <c r="AU22" s="745">
        <v>1095.098</v>
      </c>
      <c r="AV22" s="745">
        <v>1353.202</v>
      </c>
      <c r="AW22" s="745">
        <v>1461.796</v>
      </c>
      <c r="AX22" s="745">
        <v>1520.336</v>
      </c>
      <c r="AY22" s="745">
        <v>1495.952</v>
      </c>
      <c r="AZ22" s="745">
        <v>1564.865</v>
      </c>
      <c r="BA22" s="745">
        <v>1413.037</v>
      </c>
      <c r="BB22" s="745">
        <v>1348.9839999999999</v>
      </c>
      <c r="BC22" s="745">
        <v>1279.154</v>
      </c>
      <c r="BD22" s="745">
        <v>1248.883</v>
      </c>
      <c r="BE22" s="745">
        <v>1189.085</v>
      </c>
      <c r="BF22" s="745">
        <v>1194.616</v>
      </c>
      <c r="BG22" s="745">
        <v>1269.692</v>
      </c>
      <c r="BH22" s="745">
        <v>1157.904</v>
      </c>
      <c r="BI22" s="745">
        <v>1094.4590000000001</v>
      </c>
      <c r="BJ22" s="745">
        <v>1085.0129999999999</v>
      </c>
      <c r="BK22" s="745">
        <v>1097.1659999999999</v>
      </c>
      <c r="BL22" s="745">
        <v>1174.3800000000001</v>
      </c>
      <c r="BM22" s="745">
        <v>1068.328</v>
      </c>
      <c r="BN22" s="745">
        <v>1250.1659999999999</v>
      </c>
      <c r="BO22" s="745">
        <v>1092.6780000000001</v>
      </c>
      <c r="BP22" s="745">
        <v>996.50599999999997</v>
      </c>
      <c r="BQ22" s="745">
        <v>959.85699999999997</v>
      </c>
      <c r="BR22" s="745">
        <v>1006.752</v>
      </c>
      <c r="BS22" s="745">
        <v>992.13800000000003</v>
      </c>
      <c r="BT22" s="745">
        <v>959.59400000000005</v>
      </c>
      <c r="BU22" s="745">
        <v>976.178</v>
      </c>
      <c r="BV22" s="745">
        <v>944.86099999999999</v>
      </c>
      <c r="BW22" s="745">
        <v>975.94399999999996</v>
      </c>
      <c r="BX22" s="745">
        <v>1038.856</v>
      </c>
      <c r="BY22" s="745">
        <v>923.84699999999998</v>
      </c>
      <c r="BZ22" s="745">
        <v>1018.732</v>
      </c>
      <c r="CA22" s="745">
        <f>[2]Dataset!BY44/1000</f>
        <v>1061.1969999999999</v>
      </c>
      <c r="CB22" s="745">
        <f>[2]Dataset!BZ44/1000</f>
        <v>965.553</v>
      </c>
      <c r="CC22" s="745">
        <f>[2]Dataset!CA44/1000</f>
        <v>968.15700000000004</v>
      </c>
    </row>
    <row r="23" spans="1:81" ht="16.5" customHeight="1" x14ac:dyDescent="0.25">
      <c r="A23" s="1016"/>
      <c r="B23" s="741"/>
      <c r="C23" s="751" t="s">
        <v>439</v>
      </c>
      <c r="D23" s="745">
        <v>1879.962</v>
      </c>
      <c r="E23" s="745">
        <v>1788.662</v>
      </c>
      <c r="F23" s="745">
        <v>1814.75</v>
      </c>
      <c r="G23" s="745">
        <v>1681.8810000000001</v>
      </c>
      <c r="H23" s="745">
        <v>1558.0160000000001</v>
      </c>
      <c r="I23" s="745">
        <v>1401.4880000000001</v>
      </c>
      <c r="J23" s="745">
        <v>1113.9280000000001</v>
      </c>
      <c r="K23" s="745">
        <v>875.32500000000005</v>
      </c>
      <c r="L23" s="745">
        <v>1244.5350000000001</v>
      </c>
      <c r="M23" s="745">
        <v>1386.0640000000001</v>
      </c>
      <c r="N23" s="745">
        <v>1493.7329999999999</v>
      </c>
      <c r="O23" s="745">
        <v>1478.731</v>
      </c>
      <c r="P23" s="745">
        <v>1539.752</v>
      </c>
      <c r="Q23" s="745">
        <v>1405.586</v>
      </c>
      <c r="R23" s="745">
        <v>1564.085</v>
      </c>
      <c r="S23" s="745">
        <v>1383.0619999999999</v>
      </c>
      <c r="T23" s="745">
        <v>1440.3040000000001</v>
      </c>
      <c r="U23" s="745">
        <v>1243.8440000000001</v>
      </c>
      <c r="V23" s="745">
        <v>1009.268</v>
      </c>
      <c r="W23" s="745">
        <v>871.76800000000003</v>
      </c>
      <c r="X23" s="745">
        <v>1251.2080000000001</v>
      </c>
      <c r="Y23" s="745">
        <v>1461.6790000000001</v>
      </c>
      <c r="Z23" s="745">
        <v>1582.421</v>
      </c>
      <c r="AA23" s="745">
        <v>1498.431</v>
      </c>
      <c r="AB23" s="745">
        <v>1571.261</v>
      </c>
      <c r="AC23" s="745">
        <v>1428.3150000000001</v>
      </c>
      <c r="AD23" s="745">
        <v>1470.615</v>
      </c>
      <c r="AE23" s="745">
        <v>1474.4659999999999</v>
      </c>
      <c r="AF23" s="745">
        <v>1321.29</v>
      </c>
      <c r="AG23" s="745">
        <v>1220.5709999999999</v>
      </c>
      <c r="AH23" s="745">
        <v>1070.02</v>
      </c>
      <c r="AI23" s="745">
        <v>861.53599999999994</v>
      </c>
      <c r="AJ23" s="745">
        <v>1169.2380000000001</v>
      </c>
      <c r="AK23" s="745">
        <v>1392.0219999999999</v>
      </c>
      <c r="AL23" s="745">
        <v>1460.0160000000001</v>
      </c>
      <c r="AM23" s="745">
        <v>1407.1679999999999</v>
      </c>
      <c r="AN23" s="745">
        <v>1414.8679999999999</v>
      </c>
      <c r="AO23" s="745">
        <v>1307.489</v>
      </c>
      <c r="AP23" s="745">
        <v>1399.75</v>
      </c>
      <c r="AQ23" s="745">
        <v>1511.9380000000001</v>
      </c>
      <c r="AR23" s="745">
        <v>1269.9690000000001</v>
      </c>
      <c r="AS23" s="745">
        <v>1036.489</v>
      </c>
      <c r="AT23" s="745">
        <v>968.42600000000004</v>
      </c>
      <c r="AU23" s="745">
        <v>917.60299999999995</v>
      </c>
      <c r="AV23" s="745">
        <v>1236.4949999999999</v>
      </c>
      <c r="AW23" s="745">
        <v>1645.9159999999999</v>
      </c>
      <c r="AX23" s="745">
        <v>1826.81</v>
      </c>
      <c r="AY23" s="745">
        <v>1720.566</v>
      </c>
      <c r="AZ23" s="745">
        <v>1753.425</v>
      </c>
      <c r="BA23" s="745">
        <v>1743.184</v>
      </c>
      <c r="BB23" s="745">
        <v>1709.6790000000001</v>
      </c>
      <c r="BC23" s="745">
        <v>1854.809</v>
      </c>
      <c r="BD23" s="745">
        <v>1879.4960000000001</v>
      </c>
      <c r="BE23" s="745">
        <v>1269.6510000000001</v>
      </c>
      <c r="BF23" s="745">
        <v>1104.8779999999999</v>
      </c>
      <c r="BG23" s="745">
        <v>811.03300000000002</v>
      </c>
      <c r="BH23" s="745">
        <v>1249.2570000000001</v>
      </c>
      <c r="BI23" s="745">
        <v>1513.778</v>
      </c>
      <c r="BJ23" s="745">
        <v>1619.28</v>
      </c>
      <c r="BK23" s="745">
        <v>1555.932</v>
      </c>
      <c r="BL23" s="745">
        <v>1514.3409999999999</v>
      </c>
      <c r="BM23" s="745">
        <v>1661.5440000000001</v>
      </c>
      <c r="BN23" s="745">
        <v>1554.35</v>
      </c>
      <c r="BO23" s="745">
        <v>1399.289</v>
      </c>
      <c r="BP23" s="745">
        <v>1311.04</v>
      </c>
      <c r="BQ23" s="745">
        <v>1072.7170000000001</v>
      </c>
      <c r="BR23" s="745">
        <v>885.51700000000005</v>
      </c>
      <c r="BS23" s="745">
        <v>750.23900000000003</v>
      </c>
      <c r="BT23" s="745">
        <v>980.44600000000003</v>
      </c>
      <c r="BU23" s="745">
        <v>1380.9949999999999</v>
      </c>
      <c r="BV23" s="745">
        <v>1526.24</v>
      </c>
      <c r="BW23" s="745">
        <v>1440.585</v>
      </c>
      <c r="BX23" s="745">
        <v>1417.904</v>
      </c>
      <c r="BY23" s="745">
        <v>1424.7729999999999</v>
      </c>
      <c r="BZ23" s="745">
        <v>1491.49</v>
      </c>
      <c r="CA23" s="745">
        <f>[2]Dataset!BY45/1000</f>
        <v>1407.5719999999999</v>
      </c>
      <c r="CB23" s="745">
        <f>[2]Dataset!BZ45/1000</f>
        <v>1477.963</v>
      </c>
      <c r="CC23" s="745">
        <f>[2]Dataset!CA45/1000</f>
        <v>1146.7829999999999</v>
      </c>
    </row>
    <row r="24" spans="1:81" ht="16.5" customHeight="1" x14ac:dyDescent="0.25">
      <c r="A24" s="1016"/>
      <c r="B24" s="741"/>
      <c r="C24" s="752" t="s">
        <v>770</v>
      </c>
      <c r="D24" s="746">
        <v>10516.393</v>
      </c>
      <c r="E24" s="746">
        <v>11234.475</v>
      </c>
      <c r="F24" s="746">
        <v>10379.902</v>
      </c>
      <c r="G24" s="746">
        <v>9602.018</v>
      </c>
      <c r="H24" s="746">
        <v>9113.5280000000002</v>
      </c>
      <c r="I24" s="746">
        <v>8525.0840000000007</v>
      </c>
      <c r="J24" s="746">
        <v>6922.9769999999999</v>
      </c>
      <c r="K24" s="746">
        <v>6572.1059999999998</v>
      </c>
      <c r="L24" s="746">
        <v>8716.2160000000003</v>
      </c>
      <c r="M24" s="746">
        <v>9333.6020000000008</v>
      </c>
      <c r="N24" s="746">
        <v>9886.6849999999995</v>
      </c>
      <c r="O24" s="746">
        <v>9623.1859999999997</v>
      </c>
      <c r="P24" s="746">
        <v>10129.771000000001</v>
      </c>
      <c r="Q24" s="746">
        <v>11026.829</v>
      </c>
      <c r="R24" s="746">
        <v>9685.6180000000004</v>
      </c>
      <c r="S24" s="746">
        <v>9216.5300000000007</v>
      </c>
      <c r="T24" s="746">
        <v>9049.9529999999995</v>
      </c>
      <c r="U24" s="746">
        <v>7327.9459999999999</v>
      </c>
      <c r="V24" s="746">
        <v>6545.6189999999997</v>
      </c>
      <c r="W24" s="746">
        <v>6605.6750000000002</v>
      </c>
      <c r="X24" s="746">
        <v>8890.6419999999998</v>
      </c>
      <c r="Y24" s="746">
        <v>9254.0519999999997</v>
      </c>
      <c r="Z24" s="746">
        <v>9473.5349999999999</v>
      </c>
      <c r="AA24" s="746">
        <v>9119.24</v>
      </c>
      <c r="AB24" s="746">
        <v>9651.5830000000005</v>
      </c>
      <c r="AC24" s="746">
        <v>10645.523999999999</v>
      </c>
      <c r="AD24" s="746">
        <v>9258.9380000000001</v>
      </c>
      <c r="AE24" s="746">
        <v>8935.0570000000007</v>
      </c>
      <c r="AF24" s="746">
        <v>8611.384</v>
      </c>
      <c r="AG24" s="746">
        <v>7524.3090000000002</v>
      </c>
      <c r="AH24" s="746">
        <v>6291.5060000000003</v>
      </c>
      <c r="AI24" s="746">
        <v>5828.4949999999999</v>
      </c>
      <c r="AJ24" s="746">
        <v>7922.03</v>
      </c>
      <c r="AK24" s="746">
        <v>9026.4779999999992</v>
      </c>
      <c r="AL24" s="746">
        <v>9273.42</v>
      </c>
      <c r="AM24" s="746">
        <v>8702.2150000000001</v>
      </c>
      <c r="AN24" s="746">
        <v>9406.8330000000005</v>
      </c>
      <c r="AO24" s="746">
        <v>10951.514999999999</v>
      </c>
      <c r="AP24" s="746">
        <v>10980.173000000001</v>
      </c>
      <c r="AQ24" s="746">
        <v>10792.825000000001</v>
      </c>
      <c r="AR24" s="746">
        <v>9262.0159999999996</v>
      </c>
      <c r="AS24" s="746">
        <v>8331.4680000000008</v>
      </c>
      <c r="AT24" s="746">
        <v>6546.7659999999996</v>
      </c>
      <c r="AU24" s="746">
        <v>6006.3879999999999</v>
      </c>
      <c r="AV24" s="746">
        <v>7964.6540000000005</v>
      </c>
      <c r="AW24" s="746">
        <v>9485.9330000000009</v>
      </c>
      <c r="AX24" s="746">
        <v>10118.847</v>
      </c>
      <c r="AY24" s="746">
        <v>9563.8439999999991</v>
      </c>
      <c r="AZ24" s="746">
        <v>10137.916999999999</v>
      </c>
      <c r="BA24" s="746">
        <v>9832.5450000000001</v>
      </c>
      <c r="BB24" s="746">
        <v>10832.876</v>
      </c>
      <c r="BC24" s="746">
        <v>9499.3410000000003</v>
      </c>
      <c r="BD24" s="746">
        <v>9128.9719999999998</v>
      </c>
      <c r="BE24" s="746">
        <v>8847.2099999999991</v>
      </c>
      <c r="BF24" s="746">
        <v>7553.83</v>
      </c>
      <c r="BG24" s="746">
        <v>5962.08</v>
      </c>
      <c r="BH24" s="746">
        <v>7830.116</v>
      </c>
      <c r="BI24" s="746">
        <v>8470.4740000000002</v>
      </c>
      <c r="BJ24" s="746">
        <v>8808.2780000000002</v>
      </c>
      <c r="BK24" s="746">
        <v>8272.9539999999997</v>
      </c>
      <c r="BL24" s="746">
        <v>8812.52</v>
      </c>
      <c r="BM24" s="746">
        <v>10318.727999999999</v>
      </c>
      <c r="BN24" s="746">
        <v>8552.9480000000003</v>
      </c>
      <c r="BO24" s="746">
        <v>7976.9009999999998</v>
      </c>
      <c r="BP24" s="746">
        <v>7780.5140000000001</v>
      </c>
      <c r="BQ24" s="746">
        <v>6563.799</v>
      </c>
      <c r="BR24" s="746">
        <v>5562.2550000000001</v>
      </c>
      <c r="BS24" s="746">
        <v>5387.598</v>
      </c>
      <c r="BT24" s="746">
        <v>6797.1869999999999</v>
      </c>
      <c r="BU24" s="746">
        <v>7757.7539999999999</v>
      </c>
      <c r="BV24" s="746">
        <v>8278.77</v>
      </c>
      <c r="BW24" s="746">
        <v>8107.5129999999999</v>
      </c>
      <c r="BX24" s="746">
        <v>8156.9870000000001</v>
      </c>
      <c r="BY24" s="746">
        <v>9637.1610000000001</v>
      </c>
      <c r="BZ24" s="746">
        <v>7883.2330000000002</v>
      </c>
      <c r="CA24" s="746">
        <f>[2]Dataset!BY46/1000</f>
        <v>7311.5569999999998</v>
      </c>
      <c r="CB24" s="746">
        <f>[2]Dataset!BZ46/1000</f>
        <v>7618.2460000000001</v>
      </c>
      <c r="CC24" s="746">
        <f>[2]Dataset!CA46/1000</f>
        <v>6250.4440000000004</v>
      </c>
    </row>
    <row r="25" spans="1:81" ht="16.5" customHeight="1" x14ac:dyDescent="0.25">
      <c r="A25" s="1016"/>
      <c r="B25" s="741"/>
      <c r="C25" s="751" t="s">
        <v>440</v>
      </c>
      <c r="D25" s="745">
        <v>4278.6009999999997</v>
      </c>
      <c r="E25" s="745">
        <v>3896.8040000000001</v>
      </c>
      <c r="F25" s="745">
        <v>4018.5880000000002</v>
      </c>
      <c r="G25" s="745">
        <v>4166.1869999999999</v>
      </c>
      <c r="H25" s="745">
        <v>4123.3559999999998</v>
      </c>
      <c r="I25" s="745">
        <v>2769.52</v>
      </c>
      <c r="J25" s="745">
        <v>2370.5349999999999</v>
      </c>
      <c r="K25" s="745">
        <v>2111.81</v>
      </c>
      <c r="L25" s="745">
        <v>3356.4209999999998</v>
      </c>
      <c r="M25" s="745">
        <v>4235.433</v>
      </c>
      <c r="N25" s="745">
        <v>4389.1239999999998</v>
      </c>
      <c r="O25" s="745">
        <v>3971.152</v>
      </c>
      <c r="P25" s="745">
        <v>4364.8909999999996</v>
      </c>
      <c r="Q25" s="745">
        <v>4211.4639999999999</v>
      </c>
      <c r="R25" s="745">
        <v>4400.2150000000001</v>
      </c>
      <c r="S25" s="745">
        <v>4372.8519999999999</v>
      </c>
      <c r="T25" s="745">
        <v>3888.1219999999998</v>
      </c>
      <c r="U25" s="745">
        <v>3265.5819999999999</v>
      </c>
      <c r="V25" s="745">
        <v>3790.5120000000002</v>
      </c>
      <c r="W25" s="745">
        <v>1885.0150000000001</v>
      </c>
      <c r="X25" s="745">
        <v>2746.07</v>
      </c>
      <c r="Y25" s="745">
        <v>3721.2620000000002</v>
      </c>
      <c r="Z25" s="745">
        <v>4049.7530000000002</v>
      </c>
      <c r="AA25" s="745">
        <v>3563.2829999999999</v>
      </c>
      <c r="AB25" s="745">
        <v>3952.1280000000002</v>
      </c>
      <c r="AC25" s="745">
        <v>3849.1439999999998</v>
      </c>
      <c r="AD25" s="745">
        <v>4087.8670000000002</v>
      </c>
      <c r="AE25" s="745">
        <v>3778.1680000000001</v>
      </c>
      <c r="AF25" s="745">
        <v>3839.2330000000002</v>
      </c>
      <c r="AG25" s="745">
        <v>2936.9349999999999</v>
      </c>
      <c r="AH25" s="745">
        <v>2509.1979999999999</v>
      </c>
      <c r="AI25" s="745">
        <v>1980.096</v>
      </c>
      <c r="AJ25" s="745">
        <v>3154.4090000000001</v>
      </c>
      <c r="AK25" s="745">
        <v>3687.8130000000001</v>
      </c>
      <c r="AL25" s="745">
        <v>3874.6880000000001</v>
      </c>
      <c r="AM25" s="745">
        <v>3515.52</v>
      </c>
      <c r="AN25" s="745">
        <v>3932.3980000000001</v>
      </c>
      <c r="AO25" s="745">
        <v>3870.6849999999999</v>
      </c>
      <c r="AP25" s="745">
        <v>4756.835</v>
      </c>
      <c r="AQ25" s="745">
        <v>4631.0619999999999</v>
      </c>
      <c r="AR25" s="745">
        <v>4060.857</v>
      </c>
      <c r="AS25" s="745">
        <v>3317.8560000000002</v>
      </c>
      <c r="AT25" s="745">
        <v>2494.4839999999999</v>
      </c>
      <c r="AU25" s="745">
        <v>2446.0120000000002</v>
      </c>
      <c r="AV25" s="745">
        <v>3145.991</v>
      </c>
      <c r="AW25" s="745">
        <v>4026.944</v>
      </c>
      <c r="AX25" s="745">
        <v>4255.95</v>
      </c>
      <c r="AY25" s="745">
        <v>3871.9540000000002</v>
      </c>
      <c r="AZ25" s="745">
        <v>4041.2959999999998</v>
      </c>
      <c r="BA25" s="745">
        <v>3877.491</v>
      </c>
      <c r="BB25" s="745">
        <v>4000.8009999999999</v>
      </c>
      <c r="BC25" s="745">
        <v>4193.3519999999999</v>
      </c>
      <c r="BD25" s="745">
        <v>3587.45</v>
      </c>
      <c r="BE25" s="745">
        <v>2488.3879999999999</v>
      </c>
      <c r="BF25" s="745">
        <v>2192.7350000000001</v>
      </c>
      <c r="BG25" s="745">
        <v>1836.0640000000001</v>
      </c>
      <c r="BH25" s="745">
        <v>2987.8560000000002</v>
      </c>
      <c r="BI25" s="745">
        <v>3564.7080000000001</v>
      </c>
      <c r="BJ25" s="745">
        <v>3778.8020000000001</v>
      </c>
      <c r="BK25" s="745">
        <v>3444.721</v>
      </c>
      <c r="BL25" s="745">
        <v>3952.7919999999999</v>
      </c>
      <c r="BM25" s="745">
        <v>3718.8359999999998</v>
      </c>
      <c r="BN25" s="745">
        <v>3838.027</v>
      </c>
      <c r="BO25" s="745">
        <v>3477.777</v>
      </c>
      <c r="BP25" s="745">
        <v>3300.5650000000001</v>
      </c>
      <c r="BQ25" s="745">
        <v>2390.3960000000002</v>
      </c>
      <c r="BR25" s="745">
        <v>2001.89</v>
      </c>
      <c r="BS25" s="745">
        <v>1836.248</v>
      </c>
      <c r="BT25" s="745">
        <v>2963.9050000000002</v>
      </c>
      <c r="BU25" s="745">
        <v>3415.9430000000002</v>
      </c>
      <c r="BV25" s="745">
        <v>3282.3589999999999</v>
      </c>
      <c r="BW25" s="745">
        <v>3194.5120000000002</v>
      </c>
      <c r="BX25" s="745">
        <v>3548.58</v>
      </c>
      <c r="BY25" s="745">
        <v>3408.1309999999999</v>
      </c>
      <c r="BZ25" s="745">
        <v>3580.3620000000001</v>
      </c>
      <c r="CA25" s="745">
        <f>[2]Dataset!BY47/1000</f>
        <v>3773.3270000000002</v>
      </c>
      <c r="CB25" s="745">
        <f>[2]Dataset!BZ47/1000</f>
        <v>3309.8110000000001</v>
      </c>
      <c r="CC25" s="745">
        <f>[2]Dataset!CA47/1000</f>
        <v>2561.8130000000001</v>
      </c>
    </row>
    <row r="26" spans="1:81" ht="16.5" customHeight="1" x14ac:dyDescent="0.25">
      <c r="A26" s="1016"/>
      <c r="B26" s="739" t="s">
        <v>779</v>
      </c>
      <c r="C26" s="751" t="s">
        <v>441</v>
      </c>
      <c r="D26" s="745">
        <v>1353.693</v>
      </c>
      <c r="E26" s="745">
        <v>1423.6949999999999</v>
      </c>
      <c r="F26" s="745">
        <v>1441.5530000000001</v>
      </c>
      <c r="G26" s="745">
        <v>1319.268</v>
      </c>
      <c r="H26" s="745">
        <v>1240.8309999999999</v>
      </c>
      <c r="I26" s="745">
        <v>1038.0139999999999</v>
      </c>
      <c r="J26" s="745">
        <v>1035.771</v>
      </c>
      <c r="K26" s="745">
        <v>933.83600000000001</v>
      </c>
      <c r="L26" s="745">
        <v>1201.277</v>
      </c>
      <c r="M26" s="745">
        <v>1404.2550000000001</v>
      </c>
      <c r="N26" s="745">
        <v>1403.1179999999999</v>
      </c>
      <c r="O26" s="745">
        <v>1434.7080000000001</v>
      </c>
      <c r="P26" s="745">
        <v>1340.675</v>
      </c>
      <c r="Q26" s="745">
        <v>1411.396</v>
      </c>
      <c r="R26" s="745">
        <v>1561.6590000000001</v>
      </c>
      <c r="S26" s="745">
        <v>1307.7639999999999</v>
      </c>
      <c r="T26" s="745">
        <v>1258.604</v>
      </c>
      <c r="U26" s="745">
        <v>2504.027</v>
      </c>
      <c r="V26" s="745">
        <v>911.51700000000005</v>
      </c>
      <c r="W26" s="745">
        <v>898.85400000000004</v>
      </c>
      <c r="X26" s="745">
        <v>1093.8589999999999</v>
      </c>
      <c r="Y26" s="745">
        <v>1259.203</v>
      </c>
      <c r="Z26" s="745">
        <v>1308.6949999999999</v>
      </c>
      <c r="AA26" s="745">
        <v>1221.191</v>
      </c>
      <c r="AB26" s="745">
        <v>1283.8109999999999</v>
      </c>
      <c r="AC26" s="745">
        <v>1259.827</v>
      </c>
      <c r="AD26" s="745">
        <v>1329.3040000000001</v>
      </c>
      <c r="AE26" s="745">
        <v>1269.23</v>
      </c>
      <c r="AF26" s="745">
        <v>1194.7090000000001</v>
      </c>
      <c r="AG26" s="745">
        <v>994.96299999999997</v>
      </c>
      <c r="AH26" s="745">
        <v>946.322</v>
      </c>
      <c r="AI26" s="745">
        <v>989.57</v>
      </c>
      <c r="AJ26" s="745">
        <v>1228.548</v>
      </c>
      <c r="AK26" s="745">
        <v>1438.702</v>
      </c>
      <c r="AL26" s="745">
        <v>1557.992</v>
      </c>
      <c r="AM26" s="745">
        <v>1477.2329999999999</v>
      </c>
      <c r="AN26" s="745">
        <v>1385.145</v>
      </c>
      <c r="AO26" s="745">
        <v>1217.3330000000001</v>
      </c>
      <c r="AP26" s="745">
        <v>1826.24</v>
      </c>
      <c r="AQ26" s="745">
        <v>1845.991</v>
      </c>
      <c r="AR26" s="745">
        <v>1340.74</v>
      </c>
      <c r="AS26" s="745">
        <v>1097.431</v>
      </c>
      <c r="AT26" s="745">
        <v>1020.944</v>
      </c>
      <c r="AU26" s="745">
        <v>969.79700000000003</v>
      </c>
      <c r="AV26" s="745">
        <v>1145.6610000000001</v>
      </c>
      <c r="AW26" s="745">
        <v>1315.8510000000001</v>
      </c>
      <c r="AX26" s="745">
        <v>1442.299</v>
      </c>
      <c r="AY26" s="745">
        <v>1408.0609999999999</v>
      </c>
      <c r="AZ26" s="745">
        <v>1379.83</v>
      </c>
      <c r="BA26" s="745">
        <v>1396.3989999999999</v>
      </c>
      <c r="BB26" s="745">
        <v>1384.87</v>
      </c>
      <c r="BC26" s="745">
        <v>1340.954</v>
      </c>
      <c r="BD26" s="745">
        <v>1199.6479999999999</v>
      </c>
      <c r="BE26" s="745">
        <v>949.31899999999996</v>
      </c>
      <c r="BF26" s="745">
        <v>984.11199999999997</v>
      </c>
      <c r="BG26" s="745">
        <v>915.56299999999999</v>
      </c>
      <c r="BH26" s="745">
        <v>1007.883</v>
      </c>
      <c r="BI26" s="745">
        <v>1114.6020000000001</v>
      </c>
      <c r="BJ26" s="745">
        <v>1163.268</v>
      </c>
      <c r="BK26" s="745">
        <v>1189.32</v>
      </c>
      <c r="BL26" s="745">
        <v>1299.4849999999999</v>
      </c>
      <c r="BM26" s="745">
        <v>1203.8240000000001</v>
      </c>
      <c r="BN26" s="745">
        <v>1288.1590000000001</v>
      </c>
      <c r="BO26" s="745">
        <v>1233.9269999999999</v>
      </c>
      <c r="BP26" s="745">
        <v>1211.44</v>
      </c>
      <c r="BQ26" s="745">
        <v>1075.633</v>
      </c>
      <c r="BR26" s="745">
        <v>1064.8499999999999</v>
      </c>
      <c r="BS26" s="745">
        <v>872.19200000000001</v>
      </c>
      <c r="BT26" s="745">
        <v>1047.579</v>
      </c>
      <c r="BU26" s="745">
        <v>1098.1500000000001</v>
      </c>
      <c r="BV26" s="745">
        <v>1136.78</v>
      </c>
      <c r="BW26" s="745">
        <v>1152.3969999999999</v>
      </c>
      <c r="BX26" s="745">
        <v>1279.299</v>
      </c>
      <c r="BY26" s="745">
        <v>1169.5150000000001</v>
      </c>
      <c r="BZ26" s="745">
        <v>1183.6559999999999</v>
      </c>
      <c r="CA26" s="745">
        <f>[2]Dataset!BY48/1000</f>
        <v>1174.479</v>
      </c>
      <c r="CB26" s="745">
        <f>[2]Dataset!BZ48/1000</f>
        <v>1114.2750000000001</v>
      </c>
      <c r="CC26" s="745">
        <f>[2]Dataset!CA48/1000</f>
        <v>1017.349</v>
      </c>
    </row>
    <row r="27" spans="1:81" ht="16.5" customHeight="1" x14ac:dyDescent="0.25">
      <c r="A27" s="1016"/>
      <c r="B27" s="739" t="s">
        <v>781</v>
      </c>
      <c r="C27" s="751" t="s">
        <v>442</v>
      </c>
      <c r="D27" s="745">
        <v>1145.5809999999999</v>
      </c>
      <c r="E27" s="745">
        <v>1044.9359999999999</v>
      </c>
      <c r="F27" s="745">
        <v>1162.1030000000001</v>
      </c>
      <c r="G27" s="745">
        <v>1054.1600000000001</v>
      </c>
      <c r="H27" s="745">
        <v>984.173</v>
      </c>
      <c r="I27" s="745">
        <v>958.71400000000006</v>
      </c>
      <c r="J27" s="745">
        <v>888.625</v>
      </c>
      <c r="K27" s="745">
        <v>751.625</v>
      </c>
      <c r="L27" s="745">
        <v>997.01400000000001</v>
      </c>
      <c r="M27" s="745">
        <v>967.79300000000001</v>
      </c>
      <c r="N27" s="745">
        <v>1009.497</v>
      </c>
      <c r="O27" s="745">
        <v>910.43799999999999</v>
      </c>
      <c r="P27" s="745">
        <v>968.20299999999997</v>
      </c>
      <c r="Q27" s="745">
        <v>988.20899999999995</v>
      </c>
      <c r="R27" s="745">
        <v>1055.6010000000001</v>
      </c>
      <c r="S27" s="745">
        <v>898.68799999999999</v>
      </c>
      <c r="T27" s="745">
        <v>948.70100000000002</v>
      </c>
      <c r="U27" s="745">
        <v>916.48599999999999</v>
      </c>
      <c r="V27" s="745">
        <v>891.74099999999999</v>
      </c>
      <c r="W27" s="745">
        <v>729.06</v>
      </c>
      <c r="X27" s="745">
        <v>1032.7570000000001</v>
      </c>
      <c r="Y27" s="745">
        <v>1071.473</v>
      </c>
      <c r="Z27" s="745">
        <v>1043.1690000000001</v>
      </c>
      <c r="AA27" s="745">
        <v>992.202</v>
      </c>
      <c r="AB27" s="745">
        <v>1126.635</v>
      </c>
      <c r="AC27" s="745">
        <v>1058.643</v>
      </c>
      <c r="AD27" s="745">
        <v>1101.136</v>
      </c>
      <c r="AE27" s="745">
        <v>996.98699999999997</v>
      </c>
      <c r="AF27" s="745">
        <v>1063.6279999999999</v>
      </c>
      <c r="AG27" s="745">
        <v>981.41800000000001</v>
      </c>
      <c r="AH27" s="745">
        <v>918.29</v>
      </c>
      <c r="AI27" s="745">
        <v>850.94399999999996</v>
      </c>
      <c r="AJ27" s="745">
        <v>1189.7950000000001</v>
      </c>
      <c r="AK27" s="745">
        <v>1207.115</v>
      </c>
      <c r="AL27" s="745">
        <v>1197.3810000000001</v>
      </c>
      <c r="AM27" s="745">
        <v>1143.29</v>
      </c>
      <c r="AN27" s="745">
        <v>1146.55</v>
      </c>
      <c r="AO27" s="745">
        <v>1086.146</v>
      </c>
      <c r="AP27" s="745">
        <v>1503.046</v>
      </c>
      <c r="AQ27" s="745">
        <v>1458.386</v>
      </c>
      <c r="AR27" s="745">
        <v>1380.607</v>
      </c>
      <c r="AS27" s="745">
        <v>1147.539</v>
      </c>
      <c r="AT27" s="745">
        <v>964.46100000000001</v>
      </c>
      <c r="AU27" s="745">
        <v>868.69399999999996</v>
      </c>
      <c r="AV27" s="745">
        <v>1126.6500000000001</v>
      </c>
      <c r="AW27" s="745">
        <v>1211.932</v>
      </c>
      <c r="AX27" s="745">
        <v>1258.883</v>
      </c>
      <c r="AY27" s="745">
        <v>1164.1420000000001</v>
      </c>
      <c r="AZ27" s="745">
        <v>1310.4179999999999</v>
      </c>
      <c r="BA27" s="745">
        <v>1250.6210000000001</v>
      </c>
      <c r="BB27" s="745">
        <v>1133.0719999999999</v>
      </c>
      <c r="BC27" s="745">
        <v>1207.847</v>
      </c>
      <c r="BD27" s="745">
        <v>1136.7070000000001</v>
      </c>
      <c r="BE27" s="745">
        <v>1042.8409999999999</v>
      </c>
      <c r="BF27" s="745">
        <v>941.72500000000002</v>
      </c>
      <c r="BG27" s="745">
        <v>816.10900000000004</v>
      </c>
      <c r="BH27" s="745">
        <v>973.95</v>
      </c>
      <c r="BI27" s="745">
        <v>990.81799999999998</v>
      </c>
      <c r="BJ27" s="745">
        <v>930.42</v>
      </c>
      <c r="BK27" s="745">
        <v>901.26800000000003</v>
      </c>
      <c r="BL27" s="745">
        <v>1037.7660000000001</v>
      </c>
      <c r="BM27" s="745">
        <v>982.447</v>
      </c>
      <c r="BN27" s="745">
        <v>1118.0999999999999</v>
      </c>
      <c r="BO27" s="745">
        <v>1006.457</v>
      </c>
      <c r="BP27" s="745">
        <v>949.57100000000003</v>
      </c>
      <c r="BQ27" s="745">
        <v>862.73500000000001</v>
      </c>
      <c r="BR27" s="745">
        <v>845.39200000000005</v>
      </c>
      <c r="BS27" s="745">
        <v>801.67700000000002</v>
      </c>
      <c r="BT27" s="745">
        <v>973.42200000000003</v>
      </c>
      <c r="BU27" s="745">
        <v>989.375</v>
      </c>
      <c r="BV27" s="745">
        <v>1008.448</v>
      </c>
      <c r="BW27" s="745">
        <v>850.74900000000002</v>
      </c>
      <c r="BX27" s="745">
        <v>872.62</v>
      </c>
      <c r="BY27" s="745">
        <v>822.51300000000003</v>
      </c>
      <c r="BZ27" s="745">
        <v>839.52599999999995</v>
      </c>
      <c r="CA27" s="745">
        <f>[2]Dataset!BY49/1000</f>
        <v>786.39300000000003</v>
      </c>
      <c r="CB27" s="745">
        <f>[2]Dataset!BZ49/1000</f>
        <v>828.46900000000005</v>
      </c>
      <c r="CC27" s="745">
        <f>[2]Dataset!CA49/1000</f>
        <v>912.98500000000001</v>
      </c>
    </row>
    <row r="28" spans="1:81" ht="16.5" customHeight="1" x14ac:dyDescent="0.25">
      <c r="A28" s="1016"/>
      <c r="B28" s="740" t="s">
        <v>776</v>
      </c>
      <c r="C28" s="752" t="s">
        <v>771</v>
      </c>
      <c r="D28" s="746">
        <v>8442.0660000000007</v>
      </c>
      <c r="E28" s="746">
        <v>8290.491</v>
      </c>
      <c r="F28" s="746">
        <v>8424.9920000000002</v>
      </c>
      <c r="G28" s="746">
        <v>8319.51</v>
      </c>
      <c r="H28" s="746">
        <v>8009.8440000000001</v>
      </c>
      <c r="I28" s="746">
        <v>6083.6</v>
      </c>
      <c r="J28" s="746">
        <v>5561.01</v>
      </c>
      <c r="K28" s="746">
        <v>5148.665</v>
      </c>
      <c r="L28" s="746">
        <v>7383.7160000000003</v>
      </c>
      <c r="M28" s="746">
        <v>8417.9480000000003</v>
      </c>
      <c r="N28" s="746">
        <v>8670.4860000000008</v>
      </c>
      <c r="O28" s="746">
        <v>7906.2650000000003</v>
      </c>
      <c r="P28" s="746">
        <v>8247.2080000000005</v>
      </c>
      <c r="Q28" s="746">
        <v>8399.0519999999997</v>
      </c>
      <c r="R28" s="746">
        <v>8696.5889999999999</v>
      </c>
      <c r="S28" s="746">
        <v>8704.0689999999995</v>
      </c>
      <c r="T28" s="746">
        <v>7884.4170000000004</v>
      </c>
      <c r="U28" s="746">
        <v>8173.2370000000001</v>
      </c>
      <c r="V28" s="746">
        <v>6958.7569999999996</v>
      </c>
      <c r="W28" s="746">
        <v>4860.1000000000004</v>
      </c>
      <c r="X28" s="746">
        <v>6378.2929999999997</v>
      </c>
      <c r="Y28" s="746">
        <v>7657.5150000000003</v>
      </c>
      <c r="Z28" s="746">
        <v>8013.4040000000005</v>
      </c>
      <c r="AA28" s="746">
        <v>7265.9160000000002</v>
      </c>
      <c r="AB28" s="746">
        <v>8043.5029999999997</v>
      </c>
      <c r="AC28" s="746">
        <v>7838.1530000000002</v>
      </c>
      <c r="AD28" s="746">
        <v>8313.8389999999999</v>
      </c>
      <c r="AE28" s="746">
        <v>7805.33</v>
      </c>
      <c r="AF28" s="746">
        <v>7918.2039999999997</v>
      </c>
      <c r="AG28" s="746">
        <v>6459.5050000000001</v>
      </c>
      <c r="AH28" s="746">
        <v>5844.973</v>
      </c>
      <c r="AI28" s="746">
        <v>5336.2640000000001</v>
      </c>
      <c r="AJ28" s="746">
        <v>7279.9629999999997</v>
      </c>
      <c r="AK28" s="746">
        <v>8198.0589999999993</v>
      </c>
      <c r="AL28" s="746">
        <v>8540.8410000000003</v>
      </c>
      <c r="AM28" s="746">
        <v>8140.3059999999996</v>
      </c>
      <c r="AN28" s="746">
        <v>8430.4259999999995</v>
      </c>
      <c r="AO28" s="746">
        <v>8083.5659999999998</v>
      </c>
      <c r="AP28" s="746">
        <v>10445.819</v>
      </c>
      <c r="AQ28" s="746">
        <v>10525.849</v>
      </c>
      <c r="AR28" s="746">
        <v>9325.2379999999994</v>
      </c>
      <c r="AS28" s="746">
        <v>7700.6509999999998</v>
      </c>
      <c r="AT28" s="746">
        <v>6259.3680000000004</v>
      </c>
      <c r="AU28" s="746">
        <v>5928.817</v>
      </c>
      <c r="AV28" s="746">
        <v>7417.2430000000004</v>
      </c>
      <c r="AW28" s="746">
        <v>8714.58</v>
      </c>
      <c r="AX28" s="746">
        <v>9363.0460000000003</v>
      </c>
      <c r="AY28" s="746">
        <v>8877.482</v>
      </c>
      <c r="AZ28" s="746">
        <v>9037.5519999999997</v>
      </c>
      <c r="BA28" s="746">
        <v>8849.4770000000008</v>
      </c>
      <c r="BB28" s="746">
        <v>8567.8430000000008</v>
      </c>
      <c r="BC28" s="746">
        <v>8841.0570000000007</v>
      </c>
      <c r="BD28" s="746">
        <v>7976.59</v>
      </c>
      <c r="BE28" s="746">
        <v>6111.1670000000004</v>
      </c>
      <c r="BF28" s="746">
        <v>5731.5280000000002</v>
      </c>
      <c r="BG28" s="746">
        <v>5173.3680000000004</v>
      </c>
      <c r="BH28" s="746">
        <v>6824.6360000000004</v>
      </c>
      <c r="BI28" s="746">
        <v>7793.9620000000004</v>
      </c>
      <c r="BJ28" s="746">
        <v>8023.7030000000004</v>
      </c>
      <c r="BK28" s="746">
        <v>7746.2359999999999</v>
      </c>
      <c r="BL28" s="746">
        <v>8627.2819999999992</v>
      </c>
      <c r="BM28" s="746">
        <v>8119.0320000000002</v>
      </c>
      <c r="BN28" s="746">
        <v>8462.0990000000002</v>
      </c>
      <c r="BO28" s="746">
        <v>7897.6750000000002</v>
      </c>
      <c r="BP28" s="746">
        <v>7549.5659999999998</v>
      </c>
      <c r="BQ28" s="746">
        <v>6210.3149999999996</v>
      </c>
      <c r="BR28" s="746">
        <v>5583.759</v>
      </c>
      <c r="BS28" s="746">
        <v>5177.74</v>
      </c>
      <c r="BT28" s="746">
        <v>7043.0839999999998</v>
      </c>
      <c r="BU28" s="746">
        <v>7652.2529999999997</v>
      </c>
      <c r="BV28" s="746">
        <v>7641.491</v>
      </c>
      <c r="BW28" s="746">
        <v>7506.3689999999997</v>
      </c>
      <c r="BX28" s="746">
        <v>8031.39</v>
      </c>
      <c r="BY28" s="746">
        <v>7594.0550000000003</v>
      </c>
      <c r="BZ28" s="746">
        <v>7875.7479999999996</v>
      </c>
      <c r="CA28" s="746">
        <f>[2]Dataset!BY50/1000</f>
        <v>7871.9030000000002</v>
      </c>
      <c r="CB28" s="746">
        <f>[2]Dataset!BZ50/1000</f>
        <v>7296.3649999999998</v>
      </c>
      <c r="CC28" s="746">
        <f>[2]Dataset!CA50/1000</f>
        <v>6513.8090000000002</v>
      </c>
    </row>
    <row r="29" spans="1:81" ht="16.5" customHeight="1" x14ac:dyDescent="0.25">
      <c r="A29" s="1016"/>
      <c r="B29" s="741"/>
      <c r="C29" s="751" t="s">
        <v>443</v>
      </c>
      <c r="D29" s="745">
        <v>997.24</v>
      </c>
      <c r="E29" s="745">
        <v>929.322</v>
      </c>
      <c r="F29" s="745">
        <v>881.06500000000005</v>
      </c>
      <c r="G29" s="745">
        <v>826.39800000000002</v>
      </c>
      <c r="H29" s="745">
        <v>842.44</v>
      </c>
      <c r="I29" s="745">
        <v>777.06299999999999</v>
      </c>
      <c r="J29" s="745">
        <v>616.17600000000004</v>
      </c>
      <c r="K29" s="745">
        <v>569.88300000000004</v>
      </c>
      <c r="L29" s="745">
        <v>784.15899999999999</v>
      </c>
      <c r="M29" s="745">
        <v>884.06</v>
      </c>
      <c r="N29" s="745">
        <v>1103.1379999999999</v>
      </c>
      <c r="O29" s="745">
        <v>1002.279</v>
      </c>
      <c r="P29" s="745">
        <v>1125.4449999999999</v>
      </c>
      <c r="Q29" s="745">
        <v>1190.171</v>
      </c>
      <c r="R29" s="745">
        <v>1391.08</v>
      </c>
      <c r="S29" s="745">
        <v>1234.837</v>
      </c>
      <c r="T29" s="745">
        <v>1477.722</v>
      </c>
      <c r="U29" s="745">
        <v>1209.979</v>
      </c>
      <c r="V29" s="745">
        <v>761.81700000000001</v>
      </c>
      <c r="W29" s="745">
        <v>743.08399999999995</v>
      </c>
      <c r="X29" s="745">
        <v>992.38599999999997</v>
      </c>
      <c r="Y29" s="745">
        <v>1278.739</v>
      </c>
      <c r="Z29" s="745">
        <v>1277.846</v>
      </c>
      <c r="AA29" s="745">
        <v>1045.816</v>
      </c>
      <c r="AB29" s="745">
        <v>1244.42</v>
      </c>
      <c r="AC29" s="745">
        <v>1285.269</v>
      </c>
      <c r="AD29" s="745">
        <v>1236.0309999999999</v>
      </c>
      <c r="AE29" s="745">
        <v>1168.2650000000001</v>
      </c>
      <c r="AF29" s="745">
        <v>1281.9570000000001</v>
      </c>
      <c r="AG29" s="745">
        <v>1043.175</v>
      </c>
      <c r="AH29" s="745">
        <v>786.51800000000003</v>
      </c>
      <c r="AI29" s="745">
        <v>913.89200000000005</v>
      </c>
      <c r="AJ29" s="745">
        <v>1130.856</v>
      </c>
      <c r="AK29" s="745">
        <v>1119.1410000000001</v>
      </c>
      <c r="AL29" s="745">
        <v>1157.049</v>
      </c>
      <c r="AM29" s="745">
        <v>992.44399999999996</v>
      </c>
      <c r="AN29" s="745">
        <v>1086.492</v>
      </c>
      <c r="AO29" s="745">
        <v>1135.306</v>
      </c>
      <c r="AP29" s="745">
        <v>1670.8030000000001</v>
      </c>
      <c r="AQ29" s="745">
        <v>1650.1780000000001</v>
      </c>
      <c r="AR29" s="745">
        <v>1560.2049999999999</v>
      </c>
      <c r="AS29" s="745">
        <v>1194.653</v>
      </c>
      <c r="AT29" s="745">
        <v>710.28099999999995</v>
      </c>
      <c r="AU29" s="745">
        <v>668.59900000000005</v>
      </c>
      <c r="AV29" s="745">
        <v>1017.269</v>
      </c>
      <c r="AW29" s="745">
        <v>1265.0450000000001</v>
      </c>
      <c r="AX29" s="745">
        <v>1399.682</v>
      </c>
      <c r="AY29" s="745">
        <v>1181.2860000000001</v>
      </c>
      <c r="AZ29" s="745">
        <v>1365.8309999999999</v>
      </c>
      <c r="BA29" s="745">
        <v>1529.6859999999999</v>
      </c>
      <c r="BB29" s="745">
        <v>1296.337</v>
      </c>
      <c r="BC29" s="745">
        <v>1279.8340000000001</v>
      </c>
      <c r="BD29" s="745">
        <v>1189.511</v>
      </c>
      <c r="BE29" s="745">
        <v>818.74599999999998</v>
      </c>
      <c r="BF29" s="745">
        <v>671.03399999999999</v>
      </c>
      <c r="BG29" s="745">
        <v>553.72900000000004</v>
      </c>
      <c r="BH29" s="745">
        <v>806.00599999999997</v>
      </c>
      <c r="BI29" s="745">
        <v>1086.4280000000001</v>
      </c>
      <c r="BJ29" s="745">
        <v>1005.404</v>
      </c>
      <c r="BK29" s="745">
        <v>926.27599999999995</v>
      </c>
      <c r="BL29" s="745">
        <v>1134.172</v>
      </c>
      <c r="BM29" s="745">
        <v>1052.134</v>
      </c>
      <c r="BN29" s="745">
        <v>1247.4369999999999</v>
      </c>
      <c r="BO29" s="745">
        <v>1074.5160000000001</v>
      </c>
      <c r="BP29" s="745">
        <v>958.15899999999999</v>
      </c>
      <c r="BQ29" s="745">
        <v>834.12900000000002</v>
      </c>
      <c r="BR29" s="745">
        <v>717.47299999999996</v>
      </c>
      <c r="BS29" s="745">
        <v>656.923</v>
      </c>
      <c r="BT29" s="745">
        <v>1032.0070000000001</v>
      </c>
      <c r="BU29" s="745">
        <v>1093.441</v>
      </c>
      <c r="BV29" s="745">
        <v>1012.088</v>
      </c>
      <c r="BW29" s="745">
        <v>826.07799999999997</v>
      </c>
      <c r="BX29" s="745">
        <v>868.61099999999999</v>
      </c>
      <c r="BY29" s="745">
        <v>916.56500000000005</v>
      </c>
      <c r="BZ29" s="745">
        <v>1000.171</v>
      </c>
      <c r="CA29" s="745">
        <f>[2]Dataset!BY51/1000</f>
        <v>907.09900000000005</v>
      </c>
      <c r="CB29" s="745">
        <f>[2]Dataset!BZ51/1000</f>
        <v>893.02099999999996</v>
      </c>
      <c r="CC29" s="745">
        <f>[2]Dataset!CA51/1000</f>
        <v>880.05</v>
      </c>
    </row>
    <row r="30" spans="1:81" ht="16.5" customHeight="1" x14ac:dyDescent="0.25">
      <c r="A30" s="1016"/>
      <c r="B30" s="741"/>
      <c r="C30" s="752" t="s">
        <v>772</v>
      </c>
      <c r="D30" s="746">
        <v>1116.9590000000001</v>
      </c>
      <c r="E30" s="746">
        <v>1050.8420000000001</v>
      </c>
      <c r="F30" s="746">
        <v>992.51700000000005</v>
      </c>
      <c r="G30" s="746">
        <v>917.97</v>
      </c>
      <c r="H30" s="746">
        <v>934.678</v>
      </c>
      <c r="I30" s="746">
        <v>873.95500000000004</v>
      </c>
      <c r="J30" s="746">
        <v>717.68</v>
      </c>
      <c r="K30" s="746">
        <v>662.38599999999997</v>
      </c>
      <c r="L30" s="746">
        <v>887.77700000000004</v>
      </c>
      <c r="M30" s="746">
        <v>973.04399999999998</v>
      </c>
      <c r="N30" s="746">
        <v>1199.5809999999999</v>
      </c>
      <c r="O30" s="746">
        <v>1092.471</v>
      </c>
      <c r="P30" s="746">
        <v>1227.643</v>
      </c>
      <c r="Q30" s="746">
        <v>1290.2090000000001</v>
      </c>
      <c r="R30" s="746">
        <v>1487.1579999999999</v>
      </c>
      <c r="S30" s="746">
        <v>1322.8430000000001</v>
      </c>
      <c r="T30" s="746">
        <v>1572.124</v>
      </c>
      <c r="U30" s="746">
        <v>1303.367</v>
      </c>
      <c r="V30" s="746">
        <v>853.13499999999999</v>
      </c>
      <c r="W30" s="746">
        <v>834.80200000000002</v>
      </c>
      <c r="X30" s="746">
        <v>1093.653</v>
      </c>
      <c r="Y30" s="746">
        <v>1383.8009999999999</v>
      </c>
      <c r="Z30" s="746">
        <v>1378.797</v>
      </c>
      <c r="AA30" s="746">
        <v>1139.9390000000001</v>
      </c>
      <c r="AB30" s="746">
        <v>1357.59</v>
      </c>
      <c r="AC30" s="746">
        <v>1385.5239999999999</v>
      </c>
      <c r="AD30" s="746">
        <v>1329.31</v>
      </c>
      <c r="AE30" s="746">
        <v>1255.2829999999999</v>
      </c>
      <c r="AF30" s="746">
        <v>1364.7840000000001</v>
      </c>
      <c r="AG30" s="746">
        <v>1123.6759999999999</v>
      </c>
      <c r="AH30" s="746">
        <v>860.65800000000002</v>
      </c>
      <c r="AI30" s="746">
        <v>994.67600000000004</v>
      </c>
      <c r="AJ30" s="746">
        <v>1211.347</v>
      </c>
      <c r="AK30" s="746">
        <v>1119.1410000000001</v>
      </c>
      <c r="AL30" s="746">
        <v>1251.877</v>
      </c>
      <c r="AM30" s="746">
        <v>1073.184</v>
      </c>
      <c r="AN30" s="746">
        <v>1170.056</v>
      </c>
      <c r="AO30" s="746">
        <v>1222.278</v>
      </c>
      <c r="AP30" s="746">
        <v>1759.9590000000001</v>
      </c>
      <c r="AQ30" s="746">
        <v>1768.221</v>
      </c>
      <c r="AR30" s="746">
        <v>1664.4690000000001</v>
      </c>
      <c r="AS30" s="746">
        <v>1290.1990000000001</v>
      </c>
      <c r="AT30" s="746">
        <v>792.24300000000005</v>
      </c>
      <c r="AU30" s="746">
        <v>742.26800000000003</v>
      </c>
      <c r="AV30" s="746">
        <v>1097.4870000000001</v>
      </c>
      <c r="AW30" s="746">
        <v>1350.6289999999999</v>
      </c>
      <c r="AX30" s="746">
        <v>1488.239</v>
      </c>
      <c r="AY30" s="746">
        <v>1181.2860000000001</v>
      </c>
      <c r="AZ30" s="746">
        <v>1440.316</v>
      </c>
      <c r="BA30" s="746">
        <v>1608.9110000000001</v>
      </c>
      <c r="BB30" s="746">
        <v>1374.7070000000001</v>
      </c>
      <c r="BC30" s="746">
        <v>1368.7950000000001</v>
      </c>
      <c r="BD30" s="746">
        <v>1273.211</v>
      </c>
      <c r="BE30" s="746">
        <v>900.65800000000002</v>
      </c>
      <c r="BF30" s="746">
        <v>748.1</v>
      </c>
      <c r="BG30" s="746">
        <v>638.15800000000002</v>
      </c>
      <c r="BH30" s="746">
        <v>890.66200000000003</v>
      </c>
      <c r="BI30" s="746">
        <v>1175.8679999999999</v>
      </c>
      <c r="BJ30" s="746">
        <v>1101.9079999999999</v>
      </c>
      <c r="BK30" s="746">
        <v>1006.2910000000001</v>
      </c>
      <c r="BL30" s="746">
        <v>1224.4069999999999</v>
      </c>
      <c r="BM30" s="746">
        <v>1125.2729999999999</v>
      </c>
      <c r="BN30" s="746">
        <v>1327.9880000000001</v>
      </c>
      <c r="BO30" s="746">
        <v>1146.798</v>
      </c>
      <c r="BP30" s="746">
        <v>1026.4829999999999</v>
      </c>
      <c r="BQ30" s="746">
        <v>904.05899999999997</v>
      </c>
      <c r="BR30" s="746">
        <v>781.97400000000005</v>
      </c>
      <c r="BS30" s="746">
        <v>722.399</v>
      </c>
      <c r="BT30" s="746">
        <v>1108.8620000000001</v>
      </c>
      <c r="BU30" s="746">
        <v>1164.248</v>
      </c>
      <c r="BV30" s="746">
        <v>1096.6679999999999</v>
      </c>
      <c r="BW30" s="746">
        <v>899.69399999999996</v>
      </c>
      <c r="BX30" s="746">
        <v>953.26499999999999</v>
      </c>
      <c r="BY30" s="746">
        <v>997.59199999999998</v>
      </c>
      <c r="BZ30" s="746">
        <v>1099.2909999999999</v>
      </c>
      <c r="CA30" s="746">
        <f>[2]Dataset!BY52/1000</f>
        <v>999.35</v>
      </c>
      <c r="CB30" s="746">
        <f>[2]Dataset!BZ52/1000</f>
        <v>992.17100000000005</v>
      </c>
      <c r="CC30" s="746">
        <f>[2]Dataset!CA52/1000</f>
        <v>990.28800000000001</v>
      </c>
    </row>
    <row r="31" spans="1:81" ht="16.5" customHeight="1" x14ac:dyDescent="0.25">
      <c r="A31" s="1016"/>
      <c r="B31" s="741"/>
      <c r="C31" s="751" t="s">
        <v>444</v>
      </c>
      <c r="D31" s="745">
        <v>404.68599999999998</v>
      </c>
      <c r="E31" s="745">
        <v>386.053</v>
      </c>
      <c r="F31" s="745">
        <v>530.38300000000004</v>
      </c>
      <c r="G31" s="745">
        <v>492.74900000000002</v>
      </c>
      <c r="H31" s="745">
        <v>399.548</v>
      </c>
      <c r="I31" s="745">
        <v>295.89400000000001</v>
      </c>
      <c r="J31" s="745">
        <v>399.89699999999999</v>
      </c>
      <c r="K31" s="745">
        <v>426.44299999999998</v>
      </c>
      <c r="L31" s="745">
        <v>620.13499999999999</v>
      </c>
      <c r="M31" s="745">
        <v>626.85599999999999</v>
      </c>
      <c r="N31" s="745">
        <v>600.03700000000003</v>
      </c>
      <c r="O31" s="745">
        <v>546.84299999999996</v>
      </c>
      <c r="P31" s="745">
        <v>507.089</v>
      </c>
      <c r="Q31" s="745">
        <v>504.67200000000003</v>
      </c>
      <c r="R31" s="745">
        <v>574.16700000000003</v>
      </c>
      <c r="S31" s="745">
        <v>631.11800000000005</v>
      </c>
      <c r="T31" s="745">
        <v>550.69299999999998</v>
      </c>
      <c r="U31" s="745">
        <v>489.26299999999998</v>
      </c>
      <c r="V31" s="745">
        <v>519.99900000000002</v>
      </c>
      <c r="W31" s="745">
        <v>501.68</v>
      </c>
      <c r="X31" s="745">
        <v>576.76900000000001</v>
      </c>
      <c r="Y31" s="745">
        <v>631.63699999999994</v>
      </c>
      <c r="Z31" s="745">
        <v>537.61099999999999</v>
      </c>
      <c r="AA31" s="745">
        <v>535.10699999999997</v>
      </c>
      <c r="AB31" s="745">
        <v>630.00199999999995</v>
      </c>
      <c r="AC31" s="745">
        <v>600.12199999999996</v>
      </c>
      <c r="AD31" s="745">
        <v>700.95600000000002</v>
      </c>
      <c r="AE31" s="745">
        <v>639.42499999999995</v>
      </c>
      <c r="AF31" s="745">
        <v>556.16099999999994</v>
      </c>
      <c r="AG31" s="745">
        <v>475.12599999999998</v>
      </c>
      <c r="AH31" s="745">
        <v>446.92099999999999</v>
      </c>
      <c r="AI31" s="745">
        <v>480.70499999999998</v>
      </c>
      <c r="AJ31" s="745">
        <v>519.25199999999995</v>
      </c>
      <c r="AK31" s="745">
        <v>559.63499999999999</v>
      </c>
      <c r="AL31" s="745">
        <v>612.64400000000001</v>
      </c>
      <c r="AM31" s="745">
        <v>515.23199999999997</v>
      </c>
      <c r="AN31" s="745">
        <v>592.39800000000002</v>
      </c>
      <c r="AO31" s="745">
        <v>634.73400000000004</v>
      </c>
      <c r="AP31" s="745">
        <v>609.05799999999999</v>
      </c>
      <c r="AQ31" s="745">
        <v>646.86599999999999</v>
      </c>
      <c r="AR31" s="745">
        <v>587.36800000000005</v>
      </c>
      <c r="AS31" s="745">
        <v>485.42599999999999</v>
      </c>
      <c r="AT31" s="745">
        <v>421.85500000000002</v>
      </c>
      <c r="AU31" s="745">
        <v>662.47299999999996</v>
      </c>
      <c r="AV31" s="745">
        <v>42.14</v>
      </c>
      <c r="AW31" s="745">
        <v>554.10199999999998</v>
      </c>
      <c r="AX31" s="745">
        <v>599.52300000000002</v>
      </c>
      <c r="AY31" s="745">
        <v>517.62900000000002</v>
      </c>
      <c r="AZ31" s="745">
        <v>509.81599999999997</v>
      </c>
      <c r="BA31" s="745">
        <v>598.90800000000002</v>
      </c>
      <c r="BB31" s="745">
        <v>570.91200000000003</v>
      </c>
      <c r="BC31" s="745">
        <v>537.32500000000005</v>
      </c>
      <c r="BD31" s="745">
        <v>453.88600000000002</v>
      </c>
      <c r="BE31" s="745">
        <v>393.64499999999998</v>
      </c>
      <c r="BF31" s="745">
        <v>410.39600000000002</v>
      </c>
      <c r="BG31" s="745">
        <v>415.18200000000002</v>
      </c>
      <c r="BH31" s="745">
        <v>389.471</v>
      </c>
      <c r="BI31" s="745">
        <v>413.90499999999997</v>
      </c>
      <c r="BJ31" s="745">
        <v>396.24700000000001</v>
      </c>
      <c r="BK31" s="745">
        <v>382.73099999999999</v>
      </c>
      <c r="BL31" s="745">
        <v>387.738</v>
      </c>
      <c r="BM31" s="745">
        <v>383.005</v>
      </c>
      <c r="BN31" s="745">
        <v>521.30600000000004</v>
      </c>
      <c r="BO31" s="745">
        <v>407.26600000000002</v>
      </c>
      <c r="BP31" s="745">
        <v>522.50900000000001</v>
      </c>
      <c r="BQ31" s="745">
        <v>414.45800000000003</v>
      </c>
      <c r="BR31" s="745">
        <v>383.14699999999999</v>
      </c>
      <c r="BS31" s="745">
        <v>409.279</v>
      </c>
      <c r="BT31" s="745">
        <v>458.16399999999999</v>
      </c>
      <c r="BU31" s="745">
        <v>481.13499999999999</v>
      </c>
      <c r="BV31" s="745">
        <v>465.55099999999999</v>
      </c>
      <c r="BW31" s="745">
        <v>488.27300000000002</v>
      </c>
      <c r="BX31" s="745">
        <v>507.029</v>
      </c>
      <c r="BY31" s="745">
        <v>496.33800000000002</v>
      </c>
      <c r="BZ31" s="745">
        <v>469.84500000000003</v>
      </c>
      <c r="CA31" s="745">
        <f>[2]Dataset!BY53/1000</f>
        <v>515.98800000000006</v>
      </c>
      <c r="CB31" s="745">
        <f>[2]Dataset!BZ53/1000</f>
        <v>644.16399999999999</v>
      </c>
      <c r="CC31" s="745">
        <f>[2]Dataset!CA53/1000</f>
        <v>571.80100000000004</v>
      </c>
    </row>
    <row r="32" spans="1:81" ht="16.5" customHeight="1" x14ac:dyDescent="0.25">
      <c r="A32" s="1016"/>
      <c r="B32" s="741"/>
      <c r="C32" s="752" t="s">
        <v>775</v>
      </c>
      <c r="D32" s="746">
        <v>2029.08</v>
      </c>
      <c r="E32" s="746">
        <v>1987.7860000000001</v>
      </c>
      <c r="F32" s="746">
        <v>1998.672</v>
      </c>
      <c r="G32" s="746">
        <v>1936.4449999999999</v>
      </c>
      <c r="H32" s="746">
        <v>1675.9639999999999</v>
      </c>
      <c r="I32" s="746">
        <v>1371.6010000000001</v>
      </c>
      <c r="J32" s="746">
        <v>1427.2829999999999</v>
      </c>
      <c r="K32" s="746">
        <v>1450.2090000000001</v>
      </c>
      <c r="L32" s="746">
        <v>2048.2750000000001</v>
      </c>
      <c r="M32" s="746">
        <v>2138.0149999999999</v>
      </c>
      <c r="N32" s="746">
        <v>2069.8670000000002</v>
      </c>
      <c r="O32" s="746">
        <v>2006.2729999999999</v>
      </c>
      <c r="P32" s="746">
        <v>1835.076</v>
      </c>
      <c r="Q32" s="746">
        <v>1932.3979999999999</v>
      </c>
      <c r="R32" s="746">
        <v>1879.6690000000001</v>
      </c>
      <c r="S32" s="746">
        <v>2008.7950000000001</v>
      </c>
      <c r="T32" s="746">
        <v>1576.0650000000001</v>
      </c>
      <c r="U32" s="746">
        <v>1245.223</v>
      </c>
      <c r="V32" s="746">
        <v>1295.047</v>
      </c>
      <c r="W32" s="746">
        <v>1461.0319999999999</v>
      </c>
      <c r="X32" s="746">
        <v>1845.058</v>
      </c>
      <c r="Y32" s="746">
        <v>2042.422</v>
      </c>
      <c r="Z32" s="746">
        <v>1928.62</v>
      </c>
      <c r="AA32" s="746">
        <v>2028.2539999999999</v>
      </c>
      <c r="AB32" s="746">
        <v>1820.3989999999999</v>
      </c>
      <c r="AC32" s="746">
        <v>2060.3809999999999</v>
      </c>
      <c r="AD32" s="746">
        <v>2143.3710000000001</v>
      </c>
      <c r="AE32" s="746">
        <v>2187.2379999999998</v>
      </c>
      <c r="AF32" s="746">
        <v>1935.492</v>
      </c>
      <c r="AG32" s="746">
        <v>1401.1690000000001</v>
      </c>
      <c r="AH32" s="746">
        <v>1271.183</v>
      </c>
      <c r="AI32" s="746">
        <v>1456.145</v>
      </c>
      <c r="AJ32" s="746">
        <v>1756.672</v>
      </c>
      <c r="AK32" s="746">
        <v>1200.7260000000001</v>
      </c>
      <c r="AL32" s="746">
        <v>1889.327</v>
      </c>
      <c r="AM32" s="746">
        <v>1800</v>
      </c>
      <c r="AN32" s="746">
        <v>1781.193</v>
      </c>
      <c r="AO32" s="746">
        <v>2018.2719999999999</v>
      </c>
      <c r="AP32" s="746">
        <v>1821.982</v>
      </c>
      <c r="AQ32" s="746">
        <v>1783.6220000000001</v>
      </c>
      <c r="AR32" s="746">
        <v>1539.394</v>
      </c>
      <c r="AS32" s="746">
        <v>1409.3030000000001</v>
      </c>
      <c r="AT32" s="746">
        <v>1569.548</v>
      </c>
      <c r="AU32" s="746">
        <v>1691.3889999999999</v>
      </c>
      <c r="AV32" s="746">
        <v>1518.0650000000001</v>
      </c>
      <c r="AW32" s="746">
        <v>1800.153</v>
      </c>
      <c r="AX32" s="746">
        <v>1875.635</v>
      </c>
      <c r="AY32" s="746">
        <v>1926.3219999999999</v>
      </c>
      <c r="AZ32" s="746">
        <v>1784.3720000000001</v>
      </c>
      <c r="BA32" s="746">
        <v>1888.075</v>
      </c>
      <c r="BB32" s="746">
        <v>1766.223</v>
      </c>
      <c r="BC32" s="746">
        <v>1736.5920000000001</v>
      </c>
      <c r="BD32" s="746">
        <v>1642.018</v>
      </c>
      <c r="BE32" s="746">
        <v>1466.633</v>
      </c>
      <c r="BF32" s="746">
        <v>1246.2619999999999</v>
      </c>
      <c r="BG32" s="746">
        <v>1170.819</v>
      </c>
      <c r="BH32" s="746">
        <v>1354.4349999999999</v>
      </c>
      <c r="BI32" s="746">
        <v>1473.6559999999999</v>
      </c>
      <c r="BJ32" s="746">
        <v>1489.152</v>
      </c>
      <c r="BK32" s="746">
        <v>1470.2739999999999</v>
      </c>
      <c r="BL32" s="746">
        <v>1371.971</v>
      </c>
      <c r="BM32" s="746">
        <v>1336.873</v>
      </c>
      <c r="BN32" s="746">
        <v>1507.7470000000001</v>
      </c>
      <c r="BO32" s="746">
        <v>1410.35</v>
      </c>
      <c r="BP32" s="746">
        <v>1546.2570000000001</v>
      </c>
      <c r="BQ32" s="746">
        <v>1210.019</v>
      </c>
      <c r="BR32" s="746">
        <v>1178.817</v>
      </c>
      <c r="BS32" s="746">
        <v>1192.3989999999999</v>
      </c>
      <c r="BT32" s="746">
        <v>1499.7470000000001</v>
      </c>
      <c r="BU32" s="746">
        <v>1589.6559999999999</v>
      </c>
      <c r="BV32" s="746">
        <v>1383.047</v>
      </c>
      <c r="BW32" s="746">
        <v>1369.7270000000001</v>
      </c>
      <c r="BX32" s="746">
        <v>1493.2750000000001</v>
      </c>
      <c r="BY32" s="746">
        <v>1464.625</v>
      </c>
      <c r="BZ32" s="746">
        <v>1440.7819999999999</v>
      </c>
      <c r="CA32" s="746">
        <f>[2]Dataset!BY54/1000</f>
        <v>1511.337</v>
      </c>
      <c r="CB32" s="746">
        <f>[2]Dataset!BZ54/1000</f>
        <v>1635.662</v>
      </c>
      <c r="CC32" s="746">
        <f>[2]Dataset!CA54/1000</f>
        <v>1447.5419999999999</v>
      </c>
    </row>
    <row r="33" spans="1:81" ht="16.5" customHeight="1" x14ac:dyDescent="0.25">
      <c r="A33" s="1016"/>
      <c r="B33" s="741"/>
      <c r="C33" s="751" t="s">
        <v>445</v>
      </c>
      <c r="D33" s="745">
        <v>376.59300000000002</v>
      </c>
      <c r="E33" s="745">
        <v>360.91500000000002</v>
      </c>
      <c r="F33" s="745">
        <v>468.39800000000002</v>
      </c>
      <c r="G33" s="745">
        <v>432.11099999999999</v>
      </c>
      <c r="H33" s="745">
        <v>425.38799999999998</v>
      </c>
      <c r="I33" s="745">
        <v>328.303</v>
      </c>
      <c r="J33" s="745">
        <v>254.423</v>
      </c>
      <c r="K33" s="745">
        <v>265.58100000000002</v>
      </c>
      <c r="L33" s="745">
        <v>365.36700000000002</v>
      </c>
      <c r="M33" s="745">
        <v>386.23099999999999</v>
      </c>
      <c r="N33" s="745">
        <v>409.863</v>
      </c>
      <c r="O33" s="745">
        <v>357.447</v>
      </c>
      <c r="P33" s="745">
        <v>366.12200000000001</v>
      </c>
      <c r="Q33" s="745">
        <v>386.75799999999998</v>
      </c>
      <c r="R33" s="745">
        <v>407.42200000000003</v>
      </c>
      <c r="S33" s="745">
        <v>389.74799999999999</v>
      </c>
      <c r="T33" s="745">
        <v>322.67700000000002</v>
      </c>
      <c r="U33" s="745">
        <v>266.14600000000002</v>
      </c>
      <c r="V33" s="745">
        <v>260.25299999999999</v>
      </c>
      <c r="W33" s="745">
        <v>273.74099999999999</v>
      </c>
      <c r="X33" s="745">
        <v>298.38299999999998</v>
      </c>
      <c r="Y33" s="745">
        <v>372.536</v>
      </c>
      <c r="Z33" s="745">
        <v>395.95299999999997</v>
      </c>
      <c r="AA33" s="745">
        <v>334.52499999999998</v>
      </c>
      <c r="AB33" s="745">
        <v>361.14400000000001</v>
      </c>
      <c r="AC33" s="745">
        <v>372.48700000000002</v>
      </c>
      <c r="AD33" s="745">
        <v>423.99700000000001</v>
      </c>
      <c r="AE33" s="745">
        <v>414.51400000000001</v>
      </c>
      <c r="AF33" s="745">
        <v>429.04300000000001</v>
      </c>
      <c r="AG33" s="745">
        <v>294.89100000000002</v>
      </c>
      <c r="AH33" s="745">
        <v>274.95400000000001</v>
      </c>
      <c r="AI33" s="745">
        <v>294.59500000000003</v>
      </c>
      <c r="AJ33" s="745">
        <v>376.63600000000002</v>
      </c>
      <c r="AK33" s="745">
        <v>435.68</v>
      </c>
      <c r="AL33" s="745">
        <v>521.89400000000001</v>
      </c>
      <c r="AM33" s="745">
        <v>418.50099999999998</v>
      </c>
      <c r="AN33" s="745">
        <v>389.06400000000002</v>
      </c>
      <c r="AO33" s="745">
        <v>336.05799999999999</v>
      </c>
      <c r="AP33" s="745">
        <v>427.601</v>
      </c>
      <c r="AQ33" s="745">
        <v>411.86900000000003</v>
      </c>
      <c r="AR33" s="745">
        <v>430.61599999999999</v>
      </c>
      <c r="AS33" s="745">
        <v>405.916</v>
      </c>
      <c r="AT33" s="745">
        <v>305.27300000000002</v>
      </c>
      <c r="AU33" s="745">
        <v>290.65100000000001</v>
      </c>
      <c r="AV33" s="745">
        <v>455.04199999999997</v>
      </c>
      <c r="AW33" s="745">
        <v>537.61099999999999</v>
      </c>
      <c r="AX33" s="745">
        <v>611.03599999999994</v>
      </c>
      <c r="AY33" s="745">
        <v>496.399</v>
      </c>
      <c r="AZ33" s="745">
        <v>427.31200000000001</v>
      </c>
      <c r="BA33" s="745">
        <v>495.755</v>
      </c>
      <c r="BB33" s="745">
        <v>487.31700000000001</v>
      </c>
      <c r="BC33" s="745">
        <v>519.42399999999998</v>
      </c>
      <c r="BD33" s="745">
        <v>466.96</v>
      </c>
      <c r="BE33" s="745">
        <v>346.5</v>
      </c>
      <c r="BF33" s="745">
        <v>273.28100000000001</v>
      </c>
      <c r="BG33" s="745">
        <v>300.69099999999997</v>
      </c>
      <c r="BH33" s="745">
        <v>392.44600000000003</v>
      </c>
      <c r="BI33" s="745">
        <v>430.72899999999998</v>
      </c>
      <c r="BJ33" s="745">
        <v>449.20800000000003</v>
      </c>
      <c r="BK33" s="745">
        <v>407.53899999999999</v>
      </c>
      <c r="BL33" s="745">
        <v>357.76100000000002</v>
      </c>
      <c r="BM33" s="745">
        <v>374.80500000000001</v>
      </c>
      <c r="BN33" s="745">
        <v>424.04899999999998</v>
      </c>
      <c r="BO33" s="745">
        <v>384.26299999999998</v>
      </c>
      <c r="BP33" s="745">
        <v>355.71699999999998</v>
      </c>
      <c r="BQ33" s="745">
        <v>279.69799999999998</v>
      </c>
      <c r="BR33" s="745">
        <v>289.649</v>
      </c>
      <c r="BS33" s="745">
        <v>295.87200000000001</v>
      </c>
      <c r="BT33" s="745">
        <v>408.95299999999997</v>
      </c>
      <c r="BU33" s="745">
        <v>519.89099999999996</v>
      </c>
      <c r="BV33" s="745">
        <v>530.14</v>
      </c>
      <c r="BW33" s="745">
        <v>380.38200000000001</v>
      </c>
      <c r="BX33" s="745">
        <v>404.01900000000001</v>
      </c>
      <c r="BY33" s="745">
        <v>370.91399999999999</v>
      </c>
      <c r="BZ33" s="745">
        <v>496.03399999999999</v>
      </c>
      <c r="CA33" s="745">
        <f>[2]Dataset!BY55/1000</f>
        <v>460.11399999999998</v>
      </c>
      <c r="CB33" s="745">
        <f>[2]Dataset!BZ55/1000</f>
        <v>412.88799999999998</v>
      </c>
      <c r="CC33" s="745">
        <f>[2]Dataset!CA55/1000</f>
        <v>311.267</v>
      </c>
    </row>
    <row r="34" spans="1:81" ht="16.5" customHeight="1" x14ac:dyDescent="0.25">
      <c r="A34" s="1016"/>
      <c r="B34" s="741"/>
      <c r="C34" s="752" t="s">
        <v>773</v>
      </c>
      <c r="D34" s="746">
        <v>1500.3979999999999</v>
      </c>
      <c r="E34" s="746">
        <v>1408.182</v>
      </c>
      <c r="F34" s="746">
        <v>1439.337</v>
      </c>
      <c r="G34" s="746">
        <v>1361.7539999999999</v>
      </c>
      <c r="H34" s="746">
        <v>1351.307</v>
      </c>
      <c r="I34" s="746">
        <v>1250.779</v>
      </c>
      <c r="J34" s="746">
        <v>1149.877</v>
      </c>
      <c r="K34" s="746">
        <v>1181.924</v>
      </c>
      <c r="L34" s="746">
        <v>1448.3710000000001</v>
      </c>
      <c r="M34" s="746">
        <v>1417.1389999999999</v>
      </c>
      <c r="N34" s="746">
        <v>1423.6310000000001</v>
      </c>
      <c r="O34" s="746">
        <v>1323.885</v>
      </c>
      <c r="P34" s="746">
        <v>1361.817</v>
      </c>
      <c r="Q34" s="746">
        <v>1414.0730000000001</v>
      </c>
      <c r="R34" s="746">
        <v>1372.1020000000001</v>
      </c>
      <c r="S34" s="746">
        <v>1251.3489999999999</v>
      </c>
      <c r="T34" s="746">
        <v>1149.066</v>
      </c>
      <c r="U34" s="746">
        <v>1091.5450000000001</v>
      </c>
      <c r="V34" s="746">
        <v>1164.8399999999999</v>
      </c>
      <c r="W34" s="746">
        <v>1135.771</v>
      </c>
      <c r="X34" s="746">
        <v>1298.8779999999999</v>
      </c>
      <c r="Y34" s="746">
        <v>1377.6890000000001</v>
      </c>
      <c r="Z34" s="746">
        <v>1480.211</v>
      </c>
      <c r="AA34" s="746">
        <v>1398.4829999999999</v>
      </c>
      <c r="AB34" s="746">
        <v>1410.35</v>
      </c>
      <c r="AC34" s="746">
        <v>1344.4290000000001</v>
      </c>
      <c r="AD34" s="746">
        <v>1412.7159999999999</v>
      </c>
      <c r="AE34" s="746">
        <v>1471.8869999999999</v>
      </c>
      <c r="AF34" s="746">
        <v>1525.0550000000001</v>
      </c>
      <c r="AG34" s="746">
        <v>1298.193</v>
      </c>
      <c r="AH34" s="746">
        <v>1187.6990000000001</v>
      </c>
      <c r="AI34" s="746">
        <v>1215.3579999999999</v>
      </c>
      <c r="AJ34" s="746">
        <v>1582.06</v>
      </c>
      <c r="AK34" s="746">
        <v>1583.2249999999999</v>
      </c>
      <c r="AL34" s="746">
        <v>1747.171</v>
      </c>
      <c r="AM34" s="746">
        <v>1522.0360000000001</v>
      </c>
      <c r="AN34" s="746">
        <v>1516.394</v>
      </c>
      <c r="AO34" s="746">
        <v>1458.0609999999999</v>
      </c>
      <c r="AP34" s="746">
        <v>1668.277</v>
      </c>
      <c r="AQ34" s="746">
        <v>1652.298</v>
      </c>
      <c r="AR34" s="746">
        <v>1658.17</v>
      </c>
      <c r="AS34" s="746">
        <v>1590.7170000000001</v>
      </c>
      <c r="AT34" s="746">
        <v>1338.856</v>
      </c>
      <c r="AU34" s="746">
        <v>1211.5650000000001</v>
      </c>
      <c r="AV34" s="746">
        <v>1683.354</v>
      </c>
      <c r="AW34" s="746">
        <v>1739.155</v>
      </c>
      <c r="AX34" s="746">
        <v>1839.9880000000001</v>
      </c>
      <c r="AY34" s="746">
        <v>1570.213</v>
      </c>
      <c r="AZ34" s="746">
        <v>1492.5730000000001</v>
      </c>
      <c r="BA34" s="746">
        <v>1573.394</v>
      </c>
      <c r="BB34" s="746">
        <v>1589.4939999999999</v>
      </c>
      <c r="BC34" s="746">
        <v>1749.8710000000001</v>
      </c>
      <c r="BD34" s="746">
        <v>1538.95</v>
      </c>
      <c r="BE34" s="746">
        <v>1327.838</v>
      </c>
      <c r="BF34" s="746">
        <v>1121.2719999999999</v>
      </c>
      <c r="BG34" s="746">
        <v>1091.1679999999999</v>
      </c>
      <c r="BH34" s="746">
        <v>1388.547</v>
      </c>
      <c r="BI34" s="746">
        <v>1536.319</v>
      </c>
      <c r="BJ34" s="746">
        <v>1510.86</v>
      </c>
      <c r="BK34" s="746">
        <v>1387.299</v>
      </c>
      <c r="BL34" s="746">
        <v>1403.002</v>
      </c>
      <c r="BM34" s="746">
        <v>1367.0809999999999</v>
      </c>
      <c r="BN34" s="746">
        <v>1413.5709999999999</v>
      </c>
      <c r="BO34" s="746">
        <v>1354.5820000000001</v>
      </c>
      <c r="BP34" s="746">
        <v>1277.624</v>
      </c>
      <c r="BQ34" s="746">
        <v>1140.0350000000001</v>
      </c>
      <c r="BR34" s="746">
        <v>1068.67</v>
      </c>
      <c r="BS34" s="746">
        <v>1153.221</v>
      </c>
      <c r="BT34" s="746">
        <v>1417.6949999999999</v>
      </c>
      <c r="BU34" s="746">
        <v>1483.799</v>
      </c>
      <c r="BV34" s="746">
        <v>1549.2840000000001</v>
      </c>
      <c r="BW34" s="746">
        <v>1299.097</v>
      </c>
      <c r="BX34" s="746">
        <v>1398.73</v>
      </c>
      <c r="BY34" s="746">
        <v>1284.0989999999999</v>
      </c>
      <c r="BZ34" s="746">
        <v>1494.3219999999999</v>
      </c>
      <c r="CA34" s="747">
        <f>[2]Dataset!BY56/1000</f>
        <v>1434.9839999999999</v>
      </c>
      <c r="CB34" s="747">
        <f>[2]Dataset!BZ56/1000</f>
        <v>1415.1579999999999</v>
      </c>
      <c r="CC34" s="747">
        <f>[2]Dataset!CA56/1000</f>
        <v>1356.318</v>
      </c>
    </row>
    <row r="35" spans="1:81" ht="16.5" customHeight="1" x14ac:dyDescent="0.25">
      <c r="A35" s="1017"/>
      <c r="B35" s="748"/>
      <c r="C35" s="749" t="s">
        <v>774</v>
      </c>
      <c r="D35" s="758"/>
      <c r="E35" s="759"/>
      <c r="F35" s="759"/>
      <c r="G35" s="760"/>
      <c r="H35" s="760" t="s">
        <v>790</v>
      </c>
      <c r="I35" s="760"/>
      <c r="J35" s="760"/>
      <c r="K35" s="760"/>
      <c r="L35" s="760"/>
      <c r="M35" s="760"/>
      <c r="N35" s="760"/>
      <c r="O35" s="760"/>
      <c r="P35" s="760"/>
      <c r="Q35" s="760"/>
      <c r="R35" s="760"/>
      <c r="S35" s="760"/>
      <c r="T35" s="760"/>
      <c r="U35" s="750">
        <v>20518.494316932338</v>
      </c>
      <c r="V35" s="750">
        <v>18085.168536646437</v>
      </c>
      <c r="W35" s="750">
        <v>16144.079834852635</v>
      </c>
      <c r="X35" s="750">
        <v>20792.868556439171</v>
      </c>
      <c r="Y35" s="750">
        <v>22846.342941481198</v>
      </c>
      <c r="Z35" s="750">
        <v>23381.091006143517</v>
      </c>
      <c r="AA35" s="750">
        <v>22137.29647557707</v>
      </c>
      <c r="AB35" s="750">
        <v>23422.942870131839</v>
      </c>
      <c r="AC35" s="750">
        <v>24304.204198285206</v>
      </c>
      <c r="AD35" s="750">
        <v>23506.618909868328</v>
      </c>
      <c r="AE35" s="750">
        <v>22671.569486079763</v>
      </c>
      <c r="AF35" s="750">
        <v>22421.294277579706</v>
      </c>
      <c r="AG35" s="750">
        <v>18898.313494681835</v>
      </c>
      <c r="AH35" s="750">
        <v>16515.140492319435</v>
      </c>
      <c r="AI35" s="750">
        <v>15902.76548952198</v>
      </c>
      <c r="AJ35" s="750">
        <v>20858.747925267056</v>
      </c>
      <c r="AK35" s="750">
        <v>22929.618972709806</v>
      </c>
      <c r="AL35" s="750">
        <v>23703.672291164479</v>
      </c>
      <c r="AM35" s="750">
        <v>22312.151616499443</v>
      </c>
      <c r="AN35" s="750">
        <v>23326.4846980976</v>
      </c>
      <c r="AO35" s="750">
        <v>24721.871410014792</v>
      </c>
      <c r="AP35" s="750">
        <v>27807.369566061927</v>
      </c>
      <c r="AQ35" s="750">
        <v>27787.589034076351</v>
      </c>
      <c r="AR35" s="750">
        <v>24691.593357971997</v>
      </c>
      <c r="AS35" s="750">
        <v>21486.671262509808</v>
      </c>
      <c r="AT35" s="750">
        <v>17637.78922372753</v>
      </c>
      <c r="AU35" s="750">
        <v>16547.403069846037</v>
      </c>
      <c r="AV35" s="750">
        <v>20594.709232133508</v>
      </c>
      <c r="AW35" s="750">
        <v>24026.56571033426</v>
      </c>
      <c r="AX35" s="750">
        <v>25600.002978643126</v>
      </c>
      <c r="AY35" s="750">
        <v>24278.851000360028</v>
      </c>
      <c r="AZ35" s="750">
        <v>24868.023394546792</v>
      </c>
      <c r="BA35" s="750">
        <v>24671.845355113564</v>
      </c>
      <c r="BB35" s="750">
        <v>25056.290849004901</v>
      </c>
      <c r="BC35" s="750">
        <v>24143.637226970561</v>
      </c>
      <c r="BD35" s="750">
        <v>22569.120214364015</v>
      </c>
      <c r="BE35" s="750">
        <v>19493.40191024384</v>
      </c>
      <c r="BF35" s="750">
        <v>17162.128582927937</v>
      </c>
      <c r="BG35" s="750">
        <v>14844.012144383223</v>
      </c>
      <c r="BH35" s="750">
        <v>19216.700332841472</v>
      </c>
      <c r="BI35" s="750">
        <v>21341.648422227117</v>
      </c>
      <c r="BJ35" s="750">
        <v>21726.450667161189</v>
      </c>
      <c r="BK35" s="750">
        <v>20770.355172527907</v>
      </c>
      <c r="BL35" s="750">
        <v>22146.748702315617</v>
      </c>
      <c r="BM35" s="750">
        <v>22788.980779759677</v>
      </c>
      <c r="BN35" s="750">
        <v>21760.361732599522</v>
      </c>
      <c r="BO35" s="750">
        <v>20455.5461757624</v>
      </c>
      <c r="BP35" s="750">
        <v>20119.159</v>
      </c>
      <c r="BQ35" s="750">
        <v>16755.024000000001</v>
      </c>
      <c r="BR35" s="750">
        <v>14942.197</v>
      </c>
      <c r="BS35" s="750">
        <v>14447.429</v>
      </c>
      <c r="BT35" s="750">
        <v>18638.026999999998</v>
      </c>
      <c r="BU35" s="750">
        <v>20389.503000000001</v>
      </c>
      <c r="BV35" s="750">
        <v>20663.766</v>
      </c>
      <c r="BW35" s="750">
        <v>19876.830999999998</v>
      </c>
      <c r="BX35" s="750">
        <v>20820.808000000001</v>
      </c>
      <c r="BY35" s="750">
        <v>21688.977999999999</v>
      </c>
      <c r="BZ35" s="750">
        <v>20542.948</v>
      </c>
      <c r="CA35" s="750">
        <f>[2]Dataset!BY57/1000</f>
        <v>19937.393</v>
      </c>
      <c r="CB35" s="750">
        <f>[2]Dataset!BZ57/1000</f>
        <v>19741.022000000001</v>
      </c>
      <c r="CC35" s="750">
        <f>[2]Dataset!CA57/1000</f>
        <v>17341.241999999998</v>
      </c>
    </row>
    <row r="36" spans="1:81" ht="16.5" customHeight="1" x14ac:dyDescent="0.25"/>
    <row r="37" spans="1:81" ht="16.5" customHeight="1" x14ac:dyDescent="0.25">
      <c r="A37" s="1013" t="s">
        <v>782</v>
      </c>
      <c r="B37" s="1010" t="s">
        <v>783</v>
      </c>
      <c r="C37" s="742" t="s">
        <v>271</v>
      </c>
      <c r="D37" s="755">
        <v>4146.4709999999995</v>
      </c>
      <c r="E37" s="755">
        <v>3785.7020000000002</v>
      </c>
      <c r="F37" s="755">
        <v>3448.232</v>
      </c>
      <c r="G37" s="755">
        <v>3447.002</v>
      </c>
      <c r="H37" s="755">
        <v>3340.9690000000001</v>
      </c>
      <c r="I37" s="755">
        <v>3109.768</v>
      </c>
      <c r="J37" s="755">
        <v>3020.1979999999999</v>
      </c>
      <c r="K37" s="755">
        <v>3194.587</v>
      </c>
      <c r="L37" s="755">
        <v>3470.0210000000002</v>
      </c>
      <c r="M37" s="755">
        <v>3376.5410000000002</v>
      </c>
      <c r="N37" s="755">
        <v>3589.3290000000002</v>
      </c>
      <c r="O37" s="755">
        <v>3686.489</v>
      </c>
      <c r="P37" s="755">
        <v>3837.6210000000001</v>
      </c>
      <c r="Q37" s="755">
        <v>4007.9090000000001</v>
      </c>
      <c r="R37" s="755">
        <v>4032.1210000000001</v>
      </c>
      <c r="S37" s="755">
        <v>3669.607</v>
      </c>
      <c r="T37" s="755">
        <v>3609.922</v>
      </c>
      <c r="U37" s="755">
        <v>3258.7869999999998</v>
      </c>
      <c r="V37" s="755">
        <v>3118.46</v>
      </c>
      <c r="W37" s="755">
        <v>3256.308</v>
      </c>
      <c r="X37" s="755">
        <v>3326.7310000000002</v>
      </c>
      <c r="Y37" s="755">
        <v>3294.7339999999999</v>
      </c>
      <c r="Z37" s="755">
        <v>3449.6010000000001</v>
      </c>
      <c r="AA37" s="755">
        <v>3495.527</v>
      </c>
      <c r="AB37" s="755">
        <v>3725.5039999999999</v>
      </c>
      <c r="AC37" s="755">
        <v>3673.1019999999999</v>
      </c>
      <c r="AD37" s="755">
        <v>3429.63</v>
      </c>
      <c r="AE37" s="755">
        <v>3221.364</v>
      </c>
      <c r="AF37" s="755">
        <v>3279.0259999999998</v>
      </c>
      <c r="AG37" s="755">
        <v>3081.3270000000002</v>
      </c>
      <c r="AH37" s="755">
        <v>2940.1680000000001</v>
      </c>
      <c r="AI37" s="755">
        <v>2993.7649999999999</v>
      </c>
      <c r="AJ37" s="755">
        <v>3133.471</v>
      </c>
      <c r="AK37" s="755">
        <v>3105.0790000000002</v>
      </c>
      <c r="AL37" s="755">
        <v>3478.6909999999998</v>
      </c>
      <c r="AM37" s="755">
        <v>3361.444</v>
      </c>
      <c r="AN37" s="755">
        <v>3531.3560000000002</v>
      </c>
      <c r="AO37" s="755">
        <v>3890.7139999999999</v>
      </c>
      <c r="AP37" s="755">
        <v>5395.4870000000001</v>
      </c>
      <c r="AQ37" s="755">
        <v>5327.38</v>
      </c>
      <c r="AR37" s="755">
        <v>4551.0079999999998</v>
      </c>
      <c r="AS37" s="755">
        <v>3580.2730000000001</v>
      </c>
      <c r="AT37" s="755">
        <v>3143.6669999999999</v>
      </c>
      <c r="AU37" s="755">
        <v>3304.9409999999998</v>
      </c>
      <c r="AV37" s="755">
        <v>3310.1469999999999</v>
      </c>
      <c r="AW37" s="755">
        <v>3828.8229999999999</v>
      </c>
      <c r="AX37" s="755">
        <v>4373.9409999999998</v>
      </c>
      <c r="AY37" s="755">
        <v>4274.5619999999999</v>
      </c>
      <c r="AZ37" s="755">
        <v>4480.1989999999996</v>
      </c>
      <c r="BA37" s="755">
        <v>4129.723</v>
      </c>
      <c r="BB37" s="755">
        <v>4317.4960000000001</v>
      </c>
      <c r="BC37" s="755">
        <v>4043.1309999999999</v>
      </c>
      <c r="BD37" s="755">
        <v>3708.0740000000001</v>
      </c>
      <c r="BE37" s="755">
        <v>3485.6480000000001</v>
      </c>
      <c r="BF37" s="755">
        <v>3206.587</v>
      </c>
      <c r="BG37" s="755">
        <v>2912.3110000000001</v>
      </c>
      <c r="BH37" s="755">
        <v>3240.1480000000001</v>
      </c>
      <c r="BI37" s="755">
        <v>3502.8240000000001</v>
      </c>
      <c r="BJ37" s="755">
        <v>3543.1030000000001</v>
      </c>
      <c r="BK37" s="755">
        <v>3580.1970000000001</v>
      </c>
      <c r="BL37" s="755">
        <v>3960.8519999999999</v>
      </c>
      <c r="BM37" s="755">
        <v>3944.9070000000002</v>
      </c>
      <c r="BN37" s="755">
        <v>3755.3539999999998</v>
      </c>
      <c r="BO37" s="755">
        <v>3525.529</v>
      </c>
      <c r="BP37" s="755">
        <v>3321.5859999999998</v>
      </c>
      <c r="BQ37" s="755">
        <v>2977.1260000000002</v>
      </c>
      <c r="BR37" s="755">
        <v>2970.0369999999998</v>
      </c>
      <c r="BS37" s="755">
        <v>2849.123</v>
      </c>
      <c r="BT37" s="755">
        <v>3273.326</v>
      </c>
      <c r="BU37" s="755">
        <v>3290.4769999999999</v>
      </c>
      <c r="BV37" s="755">
        <v>3434.3939999999998</v>
      </c>
      <c r="BW37" s="755">
        <v>3462.25</v>
      </c>
      <c r="BX37" s="755">
        <v>3731.4920000000002</v>
      </c>
      <c r="BY37" s="755">
        <v>3728.5549999999998</v>
      </c>
      <c r="BZ37" s="755">
        <f>'[3]Dataset 12.00-14.00'!CV12/1000</f>
        <v>3296.8760000000002</v>
      </c>
      <c r="CA37" s="755">
        <f>'[3]Dataset 12.00-14.00'!CW12/1000</f>
        <v>3258.422</v>
      </c>
      <c r="CB37" s="755">
        <f>'[3]Dataset 12.00-14.00'!CX12/1000</f>
        <v>3250.614</v>
      </c>
      <c r="CC37" s="755">
        <f>'[3]Dataset 12.00-14.00'!CY12/1000</f>
        <v>3038.2179999999998</v>
      </c>
    </row>
    <row r="38" spans="1:81" ht="16.5" customHeight="1" x14ac:dyDescent="0.25">
      <c r="A38" s="1014"/>
      <c r="B38" s="1018"/>
      <c r="C38" s="751" t="s">
        <v>272</v>
      </c>
      <c r="D38" s="745">
        <v>2678.08</v>
      </c>
      <c r="E38" s="745">
        <v>2355.1179999999999</v>
      </c>
      <c r="F38" s="745">
        <v>2211.4340000000002</v>
      </c>
      <c r="G38" s="745">
        <v>2185.0520000000001</v>
      </c>
      <c r="H38" s="745">
        <v>2129.9769999999999</v>
      </c>
      <c r="I38" s="745">
        <v>2110.0569999999998</v>
      </c>
      <c r="J38" s="745">
        <v>1972.8989999999999</v>
      </c>
      <c r="K38" s="745">
        <v>1873.6389999999999</v>
      </c>
      <c r="L38" s="745">
        <v>2133.4389999999999</v>
      </c>
      <c r="M38" s="745">
        <v>1998.049</v>
      </c>
      <c r="N38" s="745">
        <v>2192.915</v>
      </c>
      <c r="O38" s="745">
        <v>2112.837</v>
      </c>
      <c r="P38" s="745">
        <v>2288.0360000000001</v>
      </c>
      <c r="Q38" s="745">
        <v>2364.2339999999999</v>
      </c>
      <c r="R38" s="745">
        <v>2362.777</v>
      </c>
      <c r="S38" s="745">
        <v>2231.587</v>
      </c>
      <c r="T38" s="745">
        <v>2237.9670000000001</v>
      </c>
      <c r="U38" s="745">
        <v>2010.789</v>
      </c>
      <c r="V38" s="745">
        <v>1874.874</v>
      </c>
      <c r="W38" s="745">
        <v>1861.607</v>
      </c>
      <c r="X38" s="745">
        <v>2022.6569999999999</v>
      </c>
      <c r="Y38" s="745">
        <v>2149.9110000000001</v>
      </c>
      <c r="Z38" s="745">
        <v>2283.788</v>
      </c>
      <c r="AA38" s="745">
        <v>2202.2179999999998</v>
      </c>
      <c r="AB38" s="745">
        <v>2340.5100000000002</v>
      </c>
      <c r="AC38" s="745">
        <v>2191.991</v>
      </c>
      <c r="AD38" s="745">
        <v>2148.85</v>
      </c>
      <c r="AE38" s="745">
        <v>2080.8130000000001</v>
      </c>
      <c r="AF38" s="745">
        <v>2113.9389999999999</v>
      </c>
      <c r="AG38" s="745">
        <v>1774.03</v>
      </c>
      <c r="AH38" s="745">
        <v>1726.8820000000001</v>
      </c>
      <c r="AI38" s="745">
        <v>1804.8989999999999</v>
      </c>
      <c r="AJ38" s="745">
        <v>1871.3420000000001</v>
      </c>
      <c r="AK38" s="745">
        <v>1844.61</v>
      </c>
      <c r="AL38" s="745">
        <v>1998.354</v>
      </c>
      <c r="AM38" s="745">
        <v>1908.8810000000001</v>
      </c>
      <c r="AN38" s="745">
        <v>2074.7170000000001</v>
      </c>
      <c r="AO38" s="745">
        <v>2264.7080000000001</v>
      </c>
      <c r="AP38" s="745">
        <v>3242.623</v>
      </c>
      <c r="AQ38" s="745">
        <v>3041.5720000000001</v>
      </c>
      <c r="AR38" s="745">
        <v>2535.335</v>
      </c>
      <c r="AS38" s="745">
        <v>2107.877</v>
      </c>
      <c r="AT38" s="745">
        <v>1860.0309999999999</v>
      </c>
      <c r="AU38" s="745">
        <v>1823.511</v>
      </c>
      <c r="AV38" s="745">
        <v>1992.8309999999999</v>
      </c>
      <c r="AW38" s="745">
        <v>2140.4659999999999</v>
      </c>
      <c r="AX38" s="745">
        <v>2376.7240000000002</v>
      </c>
      <c r="AY38" s="745">
        <v>2327.5030000000002</v>
      </c>
      <c r="AZ38" s="745">
        <v>2372.7199999999998</v>
      </c>
      <c r="BA38" s="745">
        <v>2124.7350000000001</v>
      </c>
      <c r="BB38" s="745">
        <v>2183.5590000000002</v>
      </c>
      <c r="BC38" s="745">
        <v>1978.2239999999999</v>
      </c>
      <c r="BD38" s="745">
        <v>1793.5060000000001</v>
      </c>
      <c r="BE38" s="745">
        <v>1631.03</v>
      </c>
      <c r="BF38" s="745">
        <v>2126.66</v>
      </c>
      <c r="BG38" s="745">
        <v>2137.11</v>
      </c>
      <c r="BH38" s="745">
        <v>1698.098</v>
      </c>
      <c r="BI38" s="745">
        <v>1725.403</v>
      </c>
      <c r="BJ38" s="745">
        <v>1835.758</v>
      </c>
      <c r="BK38" s="745">
        <v>1713.527</v>
      </c>
      <c r="BL38" s="745">
        <v>1926.473</v>
      </c>
      <c r="BM38" s="745">
        <v>1920.4349999999999</v>
      </c>
      <c r="BN38" s="745">
        <v>1939.8579999999999</v>
      </c>
      <c r="BO38" s="745">
        <v>1715.85</v>
      </c>
      <c r="BP38" s="745">
        <v>1671.4939999999999</v>
      </c>
      <c r="BQ38" s="745">
        <v>1612.5450000000001</v>
      </c>
      <c r="BR38" s="745">
        <v>1599.414</v>
      </c>
      <c r="BS38" s="745">
        <v>1593.0820000000001</v>
      </c>
      <c r="BT38" s="745">
        <v>1659.9090000000001</v>
      </c>
      <c r="BU38" s="745">
        <v>1671.7270000000001</v>
      </c>
      <c r="BV38" s="745">
        <v>1819.8</v>
      </c>
      <c r="BW38" s="745">
        <v>1726.683</v>
      </c>
      <c r="BX38" s="745">
        <v>1798.9929999999999</v>
      </c>
      <c r="BY38" s="745">
        <v>1817.3589999999999</v>
      </c>
      <c r="BZ38" s="745">
        <f>'[3]Dataset 12.00-14.00'!CV13/1000</f>
        <v>1636.663</v>
      </c>
      <c r="CA38" s="745">
        <f>'[3]Dataset 12.00-14.00'!CW13/1000</f>
        <v>1513.662</v>
      </c>
      <c r="CB38" s="745">
        <f>'[3]Dataset 12.00-14.00'!CX13/1000</f>
        <v>1586.6120000000001</v>
      </c>
      <c r="CC38" s="745">
        <f>'[3]Dataset 12.00-14.00'!CY13/1000</f>
        <v>1549.75</v>
      </c>
    </row>
    <row r="39" spans="1:81" ht="16.5" customHeight="1" x14ac:dyDescent="0.25">
      <c r="A39" s="1014"/>
      <c r="B39" s="1018"/>
      <c r="C39" s="751" t="s">
        <v>273</v>
      </c>
      <c r="D39" s="745">
        <v>1505.146</v>
      </c>
      <c r="E39" s="745">
        <v>1346.2840000000001</v>
      </c>
      <c r="F39" s="745">
        <v>1208.8320000000001</v>
      </c>
      <c r="G39" s="745">
        <v>1202.0899999999999</v>
      </c>
      <c r="H39" s="745">
        <v>1194.0719999999999</v>
      </c>
      <c r="I39" s="745">
        <v>1131.4829999999999</v>
      </c>
      <c r="J39" s="745">
        <v>1029.405</v>
      </c>
      <c r="K39" s="745">
        <v>1088.604</v>
      </c>
      <c r="L39" s="745">
        <v>1168.3879999999999</v>
      </c>
      <c r="M39" s="745">
        <v>1129.472</v>
      </c>
      <c r="N39" s="745">
        <v>1226.0440000000001</v>
      </c>
      <c r="O39" s="745">
        <v>1273.5360000000001</v>
      </c>
      <c r="P39" s="745">
        <v>868.3</v>
      </c>
      <c r="Q39" s="745">
        <v>974.87099999999998</v>
      </c>
      <c r="R39" s="745">
        <v>1018.61</v>
      </c>
      <c r="S39" s="745">
        <v>849.26</v>
      </c>
      <c r="T39" s="745">
        <v>885.89099999999996</v>
      </c>
      <c r="U39" s="745">
        <v>975.48900000000003</v>
      </c>
      <c r="V39" s="745">
        <v>752.48599999999999</v>
      </c>
      <c r="W39" s="745">
        <v>724.43200000000002</v>
      </c>
      <c r="X39" s="745">
        <v>780.03099999999995</v>
      </c>
      <c r="Y39" s="745">
        <v>898.27300000000002</v>
      </c>
      <c r="Z39" s="745">
        <v>934.73699999999997</v>
      </c>
      <c r="AA39" s="745">
        <v>937.15800000000002</v>
      </c>
      <c r="AB39" s="745">
        <v>998.69100000000003</v>
      </c>
      <c r="AC39" s="745">
        <v>944.12</v>
      </c>
      <c r="AD39" s="745">
        <v>913.42700000000002</v>
      </c>
      <c r="AE39" s="745">
        <v>896.26700000000005</v>
      </c>
      <c r="AF39" s="745">
        <v>914.72299999999996</v>
      </c>
      <c r="AG39" s="745">
        <v>930.19200000000001</v>
      </c>
      <c r="AH39" s="745">
        <v>844.75099999999998</v>
      </c>
      <c r="AI39" s="745">
        <v>812.93799999999999</v>
      </c>
      <c r="AJ39" s="745">
        <v>886.92499999999995</v>
      </c>
      <c r="AK39" s="745">
        <v>932.46900000000005</v>
      </c>
      <c r="AL39" s="745">
        <v>1029.4480000000001</v>
      </c>
      <c r="AM39" s="745">
        <v>940.04300000000001</v>
      </c>
      <c r="AN39" s="745">
        <v>977.06299999999999</v>
      </c>
      <c r="AO39" s="745">
        <v>1052.2660000000001</v>
      </c>
      <c r="AP39" s="745">
        <v>1689.49</v>
      </c>
      <c r="AQ39" s="745">
        <v>1443.1849999999999</v>
      </c>
      <c r="AR39" s="745">
        <v>1189.9079999999999</v>
      </c>
      <c r="AS39" s="745">
        <v>1005.3049999999999</v>
      </c>
      <c r="AT39" s="745">
        <v>823.37300000000005</v>
      </c>
      <c r="AU39" s="745">
        <v>828.75699999999995</v>
      </c>
      <c r="AV39" s="745">
        <v>937.45299999999997</v>
      </c>
      <c r="AW39" s="745">
        <v>1057.164</v>
      </c>
      <c r="AX39" s="745">
        <v>1200.395</v>
      </c>
      <c r="AY39" s="745">
        <v>1225.556</v>
      </c>
      <c r="AZ39" s="745">
        <v>1233.731</v>
      </c>
      <c r="BA39" s="745">
        <v>1077.194</v>
      </c>
      <c r="BB39" s="745">
        <v>1099.114</v>
      </c>
      <c r="BC39" s="745">
        <v>1087.252</v>
      </c>
      <c r="BD39" s="745">
        <v>949.23400000000004</v>
      </c>
      <c r="BE39" s="745">
        <v>892.57500000000005</v>
      </c>
      <c r="BF39" s="745">
        <v>747.976</v>
      </c>
      <c r="BG39" s="745">
        <v>707.09100000000001</v>
      </c>
      <c r="BH39" s="745">
        <v>811.85599999999999</v>
      </c>
      <c r="BI39" s="745">
        <v>841.19799999999998</v>
      </c>
      <c r="BJ39" s="745">
        <v>934.21500000000003</v>
      </c>
      <c r="BK39" s="745">
        <v>870.70500000000004</v>
      </c>
      <c r="BL39" s="745">
        <v>987.88699999999994</v>
      </c>
      <c r="BM39" s="745">
        <v>890.51400000000001</v>
      </c>
      <c r="BN39" s="745">
        <v>846.29700000000003</v>
      </c>
      <c r="BO39" s="745">
        <v>772.52599999999995</v>
      </c>
      <c r="BP39" s="745">
        <v>752.39300000000003</v>
      </c>
      <c r="BQ39" s="745">
        <v>744.80499999999995</v>
      </c>
      <c r="BR39" s="745">
        <v>660.85500000000002</v>
      </c>
      <c r="BS39" s="745">
        <v>630.61300000000006</v>
      </c>
      <c r="BT39" s="745">
        <v>727.702</v>
      </c>
      <c r="BU39" s="745">
        <v>717.798</v>
      </c>
      <c r="BV39" s="745">
        <v>795.17499999999995</v>
      </c>
      <c r="BW39" s="745">
        <v>782.48</v>
      </c>
      <c r="BX39" s="745">
        <v>843.16499999999996</v>
      </c>
      <c r="BY39" s="745">
        <v>794.61599999999999</v>
      </c>
      <c r="BZ39" s="745">
        <f>'[3]Dataset 12.00-14.00'!CV14/1000</f>
        <v>744.98800000000006</v>
      </c>
      <c r="CA39" s="745">
        <f>'[3]Dataset 12.00-14.00'!CW14/1000</f>
        <v>696.577</v>
      </c>
      <c r="CB39" s="745">
        <f>'[3]Dataset 12.00-14.00'!CX14/1000</f>
        <v>715.91200000000003</v>
      </c>
      <c r="CC39" s="745">
        <f>'[3]Dataset 12.00-14.00'!CY14/1000</f>
        <v>636.14800000000002</v>
      </c>
    </row>
    <row r="40" spans="1:81" ht="16.5" customHeight="1" x14ac:dyDescent="0.25">
      <c r="A40" s="1014"/>
      <c r="B40" s="1018"/>
      <c r="C40" s="751" t="s">
        <v>274</v>
      </c>
      <c r="D40" s="745">
        <v>2880.9920000000002</v>
      </c>
      <c r="E40" s="745">
        <v>2643.2440000000001</v>
      </c>
      <c r="F40" s="745">
        <v>2425.7649999999999</v>
      </c>
      <c r="G40" s="745">
        <v>2393.3380000000002</v>
      </c>
      <c r="H40" s="745">
        <v>2374.2930000000001</v>
      </c>
      <c r="I40" s="745">
        <v>2177.2660000000001</v>
      </c>
      <c r="J40" s="745">
        <v>1988.519</v>
      </c>
      <c r="K40" s="745">
        <v>2223.9940000000001</v>
      </c>
      <c r="L40" s="745">
        <v>2377.9920000000002</v>
      </c>
      <c r="M40" s="745">
        <v>2338.105</v>
      </c>
      <c r="N40" s="745">
        <v>2426.7139999999999</v>
      </c>
      <c r="O40" s="745">
        <v>2506.2539999999999</v>
      </c>
      <c r="P40" s="745">
        <v>2623.413</v>
      </c>
      <c r="Q40" s="745">
        <v>2724.0920000000001</v>
      </c>
      <c r="R40" s="745">
        <v>2661.56</v>
      </c>
      <c r="S40" s="745">
        <v>2391.0459999999998</v>
      </c>
      <c r="T40" s="745">
        <v>2384.2190000000001</v>
      </c>
      <c r="U40" s="745">
        <v>2225.605</v>
      </c>
      <c r="V40" s="745">
        <v>2179.2489999999998</v>
      </c>
      <c r="W40" s="745">
        <v>2245.498</v>
      </c>
      <c r="X40" s="745">
        <v>2288.3969999999999</v>
      </c>
      <c r="Y40" s="745">
        <v>2429.4580000000001</v>
      </c>
      <c r="Z40" s="745">
        <v>2546.4189999999999</v>
      </c>
      <c r="AA40" s="745">
        <v>2494.9989999999998</v>
      </c>
      <c r="AB40" s="745">
        <v>2727.2440000000001</v>
      </c>
      <c r="AC40" s="745">
        <v>2492.587</v>
      </c>
      <c r="AD40" s="745">
        <v>2349.8719999999998</v>
      </c>
      <c r="AE40" s="745">
        <v>2341.1709999999998</v>
      </c>
      <c r="AF40" s="745">
        <v>2346.2370000000001</v>
      </c>
      <c r="AG40" s="745">
        <v>2198.1460000000002</v>
      </c>
      <c r="AH40" s="745">
        <v>2094.8270000000002</v>
      </c>
      <c r="AI40" s="745">
        <v>2197.85</v>
      </c>
      <c r="AJ40" s="745">
        <v>2282.857</v>
      </c>
      <c r="AK40" s="745">
        <v>2283.4949999999999</v>
      </c>
      <c r="AL40" s="745">
        <v>2537.9810000000002</v>
      </c>
      <c r="AM40" s="745">
        <v>2475.0349999999999</v>
      </c>
      <c r="AN40" s="745">
        <v>2517.96</v>
      </c>
      <c r="AO40" s="745">
        <v>2601.9050000000002</v>
      </c>
      <c r="AP40" s="745">
        <v>4108.1350000000002</v>
      </c>
      <c r="AQ40" s="745">
        <v>4311.8500000000004</v>
      </c>
      <c r="AR40" s="745">
        <v>3541.5889999999999</v>
      </c>
      <c r="AS40" s="745">
        <v>2762.6950000000002</v>
      </c>
      <c r="AT40" s="745">
        <v>2384.3710000000001</v>
      </c>
      <c r="AU40" s="745">
        <v>2470.2159999999999</v>
      </c>
      <c r="AV40" s="745">
        <v>2598.549</v>
      </c>
      <c r="AW40" s="745">
        <v>2967.4520000000002</v>
      </c>
      <c r="AX40" s="745">
        <v>3319.4969999999998</v>
      </c>
      <c r="AY40" s="745">
        <v>3364.6469999999999</v>
      </c>
      <c r="AZ40" s="745">
        <v>3336.9140000000002</v>
      </c>
      <c r="BA40" s="745">
        <v>3024.4050000000002</v>
      </c>
      <c r="BB40" s="745">
        <v>3137.6489999999999</v>
      </c>
      <c r="BC40" s="745">
        <v>3093.1509999999998</v>
      </c>
      <c r="BD40" s="745">
        <v>2798.2</v>
      </c>
      <c r="BE40" s="745">
        <v>2500.96</v>
      </c>
      <c r="BF40" s="745">
        <v>2275.5039999999999</v>
      </c>
      <c r="BG40" s="745">
        <v>2251.1109999999999</v>
      </c>
      <c r="BH40" s="745">
        <v>2418.357</v>
      </c>
      <c r="BI40" s="745">
        <v>2526.3429999999998</v>
      </c>
      <c r="BJ40" s="745">
        <v>2642.634</v>
      </c>
      <c r="BK40" s="745">
        <v>2639.915</v>
      </c>
      <c r="BL40" s="745">
        <v>2725.7249999999999</v>
      </c>
      <c r="BM40" s="745">
        <v>2477.0120000000002</v>
      </c>
      <c r="BN40" s="745">
        <v>2304.19</v>
      </c>
      <c r="BO40" s="745">
        <v>2228.011</v>
      </c>
      <c r="BP40" s="745">
        <v>2062.69</v>
      </c>
      <c r="BQ40" s="745">
        <v>2048.7289999999998</v>
      </c>
      <c r="BR40" s="745">
        <v>2092.4189999999999</v>
      </c>
      <c r="BS40" s="745">
        <v>2110.0439999999999</v>
      </c>
      <c r="BT40" s="745">
        <v>2112.3580000000002</v>
      </c>
      <c r="BU40" s="745">
        <v>2148.0790000000002</v>
      </c>
      <c r="BV40" s="745">
        <v>2193.8209999999999</v>
      </c>
      <c r="BW40" s="745">
        <v>2278.3820000000001</v>
      </c>
      <c r="BX40" s="745">
        <v>2373.1840000000002</v>
      </c>
      <c r="BY40" s="745">
        <v>2067.1120000000001</v>
      </c>
      <c r="BZ40" s="745">
        <f>'[3]Dataset 12.00-14.00'!CV15/1000</f>
        <v>2135.0070000000001</v>
      </c>
      <c r="CA40" s="745">
        <f>'[3]Dataset 12.00-14.00'!CW15/1000</f>
        <v>2093.6529999999998</v>
      </c>
      <c r="CB40" s="745">
        <f>'[3]Dataset 12.00-14.00'!CX15/1000</f>
        <v>2041.1859999999999</v>
      </c>
      <c r="CC40" s="745">
        <f>'[3]Dataset 12.00-14.00'!CY15/1000</f>
        <v>1962.5650000000001</v>
      </c>
    </row>
    <row r="41" spans="1:81" ht="16.5" customHeight="1" x14ac:dyDescent="0.25">
      <c r="A41" s="1014"/>
      <c r="B41" s="1018"/>
      <c r="C41" s="751" t="s">
        <v>275</v>
      </c>
      <c r="D41" s="745">
        <v>422.05399999999997</v>
      </c>
      <c r="E41" s="745">
        <v>360.755</v>
      </c>
      <c r="F41" s="745">
        <v>324.685</v>
      </c>
      <c r="G41" s="745">
        <v>300.20999999999998</v>
      </c>
      <c r="H41" s="745">
        <v>318.58800000000002</v>
      </c>
      <c r="I41" s="745">
        <v>352.23700000000002</v>
      </c>
      <c r="J41" s="745">
        <v>368.22800000000001</v>
      </c>
      <c r="K41" s="745">
        <v>371.93700000000001</v>
      </c>
      <c r="L41" s="745">
        <v>349.23099999999999</v>
      </c>
      <c r="M41" s="745">
        <v>275.49299999999999</v>
      </c>
      <c r="N41" s="745">
        <v>314.81799999999998</v>
      </c>
      <c r="O41" s="745">
        <v>341.24299999999999</v>
      </c>
      <c r="P41" s="745">
        <v>373.78699999999998</v>
      </c>
      <c r="Q41" s="745">
        <v>372.78</v>
      </c>
      <c r="R41" s="745">
        <v>328.59500000000003</v>
      </c>
      <c r="S41" s="745">
        <v>293.399</v>
      </c>
      <c r="T41" s="745">
        <v>305.50799999999998</v>
      </c>
      <c r="U41" s="745">
        <v>326.87</v>
      </c>
      <c r="V41" s="745">
        <v>364.20499999999998</v>
      </c>
      <c r="W41" s="745">
        <v>373.41899999999998</v>
      </c>
      <c r="X41" s="745">
        <v>329.53800000000001</v>
      </c>
      <c r="Y41" s="745">
        <v>330.39600000000002</v>
      </c>
      <c r="Z41" s="745">
        <v>377.62599999999998</v>
      </c>
      <c r="AA41" s="745">
        <v>375.47399999999999</v>
      </c>
      <c r="AB41" s="745">
        <v>394.17899999999997</v>
      </c>
      <c r="AC41" s="745">
        <v>378.97399999999999</v>
      </c>
      <c r="AD41" s="745">
        <v>364.46800000000002</v>
      </c>
      <c r="AE41" s="745">
        <v>340.83100000000002</v>
      </c>
      <c r="AF41" s="745">
        <v>353.94</v>
      </c>
      <c r="AG41" s="745">
        <v>399.22699999999998</v>
      </c>
      <c r="AH41" s="745">
        <v>388.06799999999998</v>
      </c>
      <c r="AI41" s="745">
        <v>430.012</v>
      </c>
      <c r="AJ41" s="745">
        <v>371.04500000000002</v>
      </c>
      <c r="AK41" s="745">
        <v>340.221</v>
      </c>
      <c r="AL41" s="745">
        <v>394.55</v>
      </c>
      <c r="AM41" s="745">
        <v>363.09100000000001</v>
      </c>
      <c r="AN41" s="745">
        <v>391.33699999999999</v>
      </c>
      <c r="AO41" s="745">
        <v>384.62</v>
      </c>
      <c r="AP41" s="745">
        <v>556.43600000000004</v>
      </c>
      <c r="AQ41" s="745">
        <v>532.97199999999998</v>
      </c>
      <c r="AR41" s="745">
        <v>421.54700000000003</v>
      </c>
      <c r="AS41" s="745">
        <v>349.815</v>
      </c>
      <c r="AT41" s="745">
        <v>359.95400000000001</v>
      </c>
      <c r="AU41" s="745">
        <v>382.73500000000001</v>
      </c>
      <c r="AV41" s="745">
        <v>326.49299999999999</v>
      </c>
      <c r="AW41" s="745">
        <v>327.47500000000002</v>
      </c>
      <c r="AX41" s="745">
        <v>354.78300000000002</v>
      </c>
      <c r="AY41" s="745">
        <v>387.85300000000001</v>
      </c>
      <c r="AZ41" s="745">
        <v>384.20800000000003</v>
      </c>
      <c r="BA41" s="745">
        <v>323.80599999999998</v>
      </c>
      <c r="BB41" s="745">
        <v>343.49700000000001</v>
      </c>
      <c r="BC41" s="745">
        <v>353.29899999999998</v>
      </c>
      <c r="BD41" s="745">
        <v>292.416</v>
      </c>
      <c r="BE41" s="745">
        <v>319.50200000000001</v>
      </c>
      <c r="BF41" s="745">
        <v>352.512</v>
      </c>
      <c r="BG41" s="745">
        <v>324.358</v>
      </c>
      <c r="BH41" s="745">
        <v>311.125</v>
      </c>
      <c r="BI41" s="745">
        <v>288.18799999999999</v>
      </c>
      <c r="BJ41" s="745">
        <v>308.06599999999997</v>
      </c>
      <c r="BK41" s="745">
        <v>273.32799999999997</v>
      </c>
      <c r="BL41" s="745">
        <v>308.98399999999998</v>
      </c>
      <c r="BM41" s="745">
        <v>305.48500000000001</v>
      </c>
      <c r="BN41" s="745">
        <v>328.53300000000002</v>
      </c>
      <c r="BO41" s="745">
        <v>276.95400000000001</v>
      </c>
      <c r="BP41" s="745">
        <v>253.18199999999999</v>
      </c>
      <c r="BQ41" s="745">
        <v>272.09800000000001</v>
      </c>
      <c r="BR41" s="745">
        <v>281.899</v>
      </c>
      <c r="BS41" s="745">
        <v>280.60899999999998</v>
      </c>
      <c r="BT41" s="745">
        <v>266.411</v>
      </c>
      <c r="BU41" s="745">
        <v>275.18700000000001</v>
      </c>
      <c r="BV41" s="745">
        <v>308.61099999999999</v>
      </c>
      <c r="BW41" s="745">
        <v>321.04000000000002</v>
      </c>
      <c r="BX41" s="745">
        <v>318.92899999999997</v>
      </c>
      <c r="BY41" s="745">
        <v>288.346</v>
      </c>
      <c r="BZ41" s="745">
        <f>'[3]Dataset 12.00-14.00'!CV16/1000</f>
        <v>260.084</v>
      </c>
      <c r="CA41" s="745">
        <f>'[3]Dataset 12.00-14.00'!CW16/1000</f>
        <v>270.39</v>
      </c>
      <c r="CB41" s="745">
        <f>'[3]Dataset 12.00-14.00'!CX16/1000</f>
        <v>277.33600000000001</v>
      </c>
      <c r="CC41" s="745">
        <f>'[3]Dataset 12.00-14.00'!CY16/1000</f>
        <v>316.10000000000002</v>
      </c>
    </row>
    <row r="42" spans="1:81" ht="16.5" customHeight="1" x14ac:dyDescent="0.25">
      <c r="A42" s="1014"/>
      <c r="B42" s="1018"/>
      <c r="C42" s="751" t="s">
        <v>276</v>
      </c>
      <c r="D42" s="745">
        <v>3279.06</v>
      </c>
      <c r="E42" s="745">
        <v>3172.7159999999999</v>
      </c>
      <c r="F42" s="745">
        <v>3031.9940000000001</v>
      </c>
      <c r="G42" s="745">
        <v>2857.8789999999999</v>
      </c>
      <c r="H42" s="745">
        <v>2887.5630000000001</v>
      </c>
      <c r="I42" s="745">
        <v>2837.8270000000002</v>
      </c>
      <c r="J42" s="745">
        <v>2534.0079999999998</v>
      </c>
      <c r="K42" s="745">
        <v>2345.7069999999999</v>
      </c>
      <c r="L42" s="745">
        <v>2747.9290000000001</v>
      </c>
      <c r="M42" s="745">
        <v>2787.1550000000002</v>
      </c>
      <c r="N42" s="745">
        <v>2881.143</v>
      </c>
      <c r="O42" s="745">
        <v>2829.5239999999999</v>
      </c>
      <c r="P42" s="745">
        <v>3022.096</v>
      </c>
      <c r="Q42" s="745">
        <v>3164.4879999999998</v>
      </c>
      <c r="R42" s="745">
        <v>3165.279</v>
      </c>
      <c r="S42" s="745">
        <v>2862.165</v>
      </c>
      <c r="T42" s="745">
        <v>2861.1480000000001</v>
      </c>
      <c r="U42" s="745">
        <v>2626.9450000000002</v>
      </c>
      <c r="V42" s="745">
        <v>2397.2950000000001</v>
      </c>
      <c r="W42" s="745">
        <v>2247.915</v>
      </c>
      <c r="X42" s="745">
        <v>2496.4189999999999</v>
      </c>
      <c r="Y42" s="745">
        <v>2753.9459999999999</v>
      </c>
      <c r="Z42" s="745">
        <v>2939.4490000000001</v>
      </c>
      <c r="AA42" s="745">
        <v>2759.4180000000001</v>
      </c>
      <c r="AB42" s="745">
        <v>2999.5349999999999</v>
      </c>
      <c r="AC42" s="745">
        <v>2970.4319999999998</v>
      </c>
      <c r="AD42" s="745">
        <v>2974.7089999999998</v>
      </c>
      <c r="AE42" s="745">
        <v>2879.2370000000001</v>
      </c>
      <c r="AF42" s="745">
        <v>2971.5149999999999</v>
      </c>
      <c r="AG42" s="745">
        <v>2589.915</v>
      </c>
      <c r="AH42" s="745">
        <v>2405.0450000000001</v>
      </c>
      <c r="AI42" s="745">
        <v>2390.402</v>
      </c>
      <c r="AJ42" s="745">
        <v>2653.0189999999998</v>
      </c>
      <c r="AK42" s="745">
        <v>2803.7809999999999</v>
      </c>
      <c r="AL42" s="745">
        <v>3053.2150000000001</v>
      </c>
      <c r="AM42" s="745">
        <v>2837.011</v>
      </c>
      <c r="AN42" s="745">
        <v>2973.5479999999998</v>
      </c>
      <c r="AO42" s="745">
        <v>3152.3539999999998</v>
      </c>
      <c r="AP42" s="745">
        <v>4444.2520000000004</v>
      </c>
      <c r="AQ42" s="745">
        <v>4532.4350000000004</v>
      </c>
      <c r="AR42" s="745">
        <v>3733.297</v>
      </c>
      <c r="AS42" s="745">
        <v>3074.79</v>
      </c>
      <c r="AT42" s="745">
        <v>2721.627</v>
      </c>
      <c r="AU42" s="745">
        <v>2598.8009999999999</v>
      </c>
      <c r="AV42" s="745">
        <v>2848.2579999999998</v>
      </c>
      <c r="AW42" s="745">
        <v>3162.5830000000001</v>
      </c>
      <c r="AX42" s="745">
        <v>3513.4110000000001</v>
      </c>
      <c r="AY42" s="745">
        <v>3396.3989999999999</v>
      </c>
      <c r="AZ42" s="745">
        <v>3459.357</v>
      </c>
      <c r="BA42" s="745">
        <v>3225.692</v>
      </c>
      <c r="BB42" s="745">
        <v>3297.652</v>
      </c>
      <c r="BC42" s="745">
        <v>3212.4859999999999</v>
      </c>
      <c r="BD42" s="745">
        <v>2918.2150000000001</v>
      </c>
      <c r="BE42" s="745">
        <v>2661.5729999999999</v>
      </c>
      <c r="BF42" s="745">
        <v>2597.605</v>
      </c>
      <c r="BG42" s="745">
        <v>2490.7579999999998</v>
      </c>
      <c r="BH42" s="745">
        <v>2628.0929999999998</v>
      </c>
      <c r="BI42" s="745">
        <v>2803.587</v>
      </c>
      <c r="BJ42" s="745">
        <v>2869.3910000000001</v>
      </c>
      <c r="BK42" s="745">
        <v>2862.0859999999998</v>
      </c>
      <c r="BL42" s="745">
        <v>3087.0070000000001</v>
      </c>
      <c r="BM42" s="745">
        <v>3011.2890000000002</v>
      </c>
      <c r="BN42" s="745">
        <v>3051.1849999999999</v>
      </c>
      <c r="BO42" s="745">
        <v>2842.1260000000002</v>
      </c>
      <c r="BP42" s="745">
        <v>2634.5250000000001</v>
      </c>
      <c r="BQ42" s="745">
        <v>2622.6689999999999</v>
      </c>
      <c r="BR42" s="745">
        <v>2497.3870000000002</v>
      </c>
      <c r="BS42" s="745">
        <v>2420.393</v>
      </c>
      <c r="BT42" s="745">
        <v>2771.547</v>
      </c>
      <c r="BU42" s="745">
        <v>2723.5949999999998</v>
      </c>
      <c r="BV42" s="745">
        <v>2936.239</v>
      </c>
      <c r="BW42" s="745">
        <v>2858.7060000000001</v>
      </c>
      <c r="BX42" s="745">
        <v>2988.8029999999999</v>
      </c>
      <c r="BY42" s="745">
        <v>3005.48</v>
      </c>
      <c r="BZ42" s="745">
        <f>'[3]Dataset 12.00-14.00'!CV17/1000</f>
        <v>2924.1489999999999</v>
      </c>
      <c r="CA42" s="745">
        <f>'[3]Dataset 12.00-14.00'!CW17/1000</f>
        <v>2867.8</v>
      </c>
      <c r="CB42" s="745">
        <f>'[3]Dataset 12.00-14.00'!CX17/1000</f>
        <v>2930.2</v>
      </c>
      <c r="CC42" s="745">
        <f>'[3]Dataset 12.00-14.00'!CY17/1000</f>
        <v>2748.694</v>
      </c>
    </row>
    <row r="43" spans="1:81" ht="16.5" customHeight="1" x14ac:dyDescent="0.25">
      <c r="A43" s="1014"/>
      <c r="B43" s="1018"/>
      <c r="C43" s="751" t="s">
        <v>277</v>
      </c>
      <c r="D43" s="745">
        <v>1764.6690000000001</v>
      </c>
      <c r="E43" s="745">
        <v>1453.732</v>
      </c>
      <c r="F43" s="745">
        <v>1470.2149999999999</v>
      </c>
      <c r="G43" s="745">
        <v>1396.7950000000001</v>
      </c>
      <c r="H43" s="745">
        <v>1337.662</v>
      </c>
      <c r="I43" s="745">
        <v>1500.3679999999999</v>
      </c>
      <c r="J43" s="745">
        <v>1404.9110000000001</v>
      </c>
      <c r="K43" s="745">
        <v>1509.5170000000001</v>
      </c>
      <c r="L43" s="745">
        <v>1558.163</v>
      </c>
      <c r="M43" s="745">
        <v>1349.633</v>
      </c>
      <c r="N43" s="745">
        <v>1391.68</v>
      </c>
      <c r="O43" s="745">
        <v>1382.049</v>
      </c>
      <c r="P43" s="745">
        <v>1498.165</v>
      </c>
      <c r="Q43" s="745">
        <v>1486.0730000000001</v>
      </c>
      <c r="R43" s="745">
        <v>1498.0820000000001</v>
      </c>
      <c r="S43" s="745">
        <v>1331.9870000000001</v>
      </c>
      <c r="T43" s="745">
        <v>1301.306</v>
      </c>
      <c r="U43" s="745">
        <v>1489.8119999999999</v>
      </c>
      <c r="V43" s="745">
        <v>1435.7439999999999</v>
      </c>
      <c r="W43" s="745">
        <v>1330.835</v>
      </c>
      <c r="X43" s="745">
        <v>1266.9169999999999</v>
      </c>
      <c r="Y43" s="745">
        <v>1293.0409999999999</v>
      </c>
      <c r="Z43" s="745">
        <v>1321.258</v>
      </c>
      <c r="AA43" s="745">
        <v>1268.8900000000001</v>
      </c>
      <c r="AB43" s="745">
        <v>1465.92</v>
      </c>
      <c r="AC43" s="745">
        <v>1382.3489999999999</v>
      </c>
      <c r="AD43" s="745">
        <v>1318.2940000000001</v>
      </c>
      <c r="AE43" s="745">
        <v>1328.2460000000001</v>
      </c>
      <c r="AF43" s="745">
        <v>1287.2729999999999</v>
      </c>
      <c r="AG43" s="745">
        <v>1301.2550000000001</v>
      </c>
      <c r="AH43" s="745">
        <v>1348.5050000000001</v>
      </c>
      <c r="AI43" s="745">
        <v>1408.1089999999999</v>
      </c>
      <c r="AJ43" s="745">
        <v>1438.057</v>
      </c>
      <c r="AK43" s="745">
        <v>1401.26</v>
      </c>
      <c r="AL43" s="745">
        <v>1565.277</v>
      </c>
      <c r="AM43" s="745">
        <v>1455.4690000000001</v>
      </c>
      <c r="AN43" s="745">
        <v>1524.335</v>
      </c>
      <c r="AO43" s="745">
        <v>1587.585</v>
      </c>
      <c r="AP43" s="745">
        <v>2325.0630000000001</v>
      </c>
      <c r="AQ43" s="745">
        <v>2293.442</v>
      </c>
      <c r="AR43" s="745">
        <v>1822.402</v>
      </c>
      <c r="AS43" s="745">
        <v>1589.9549999999999</v>
      </c>
      <c r="AT43" s="745">
        <v>1533.4459999999999</v>
      </c>
      <c r="AU43" s="745">
        <v>1577.0050000000001</v>
      </c>
      <c r="AV43" s="745">
        <v>1604.0709999999999</v>
      </c>
      <c r="AW43" s="745">
        <v>1619.7190000000001</v>
      </c>
      <c r="AX43" s="745">
        <v>1705.925</v>
      </c>
      <c r="AY43" s="745">
        <v>1733.816</v>
      </c>
      <c r="AZ43" s="745">
        <v>1729.443</v>
      </c>
      <c r="BA43" s="745">
        <v>1516.8140000000001</v>
      </c>
      <c r="BB43" s="745">
        <v>1609.127</v>
      </c>
      <c r="BC43" s="745">
        <v>1508.2470000000001</v>
      </c>
      <c r="BD43" s="745">
        <v>1349.97</v>
      </c>
      <c r="BE43" s="745">
        <v>1345.5740000000001</v>
      </c>
      <c r="BF43" s="745">
        <v>1371.318</v>
      </c>
      <c r="BG43" s="745">
        <v>1315.327</v>
      </c>
      <c r="BH43" s="745">
        <v>1316.7629999999999</v>
      </c>
      <c r="BI43" s="745">
        <v>1241.5730000000001</v>
      </c>
      <c r="BJ43" s="745">
        <v>1228.711</v>
      </c>
      <c r="BK43" s="745">
        <v>1179.9559999999999</v>
      </c>
      <c r="BL43" s="745">
        <v>1285.6849999999999</v>
      </c>
      <c r="BM43" s="745">
        <v>1218.93</v>
      </c>
      <c r="BN43" s="745">
        <v>1217.932</v>
      </c>
      <c r="BO43" s="745">
        <v>1152.6220000000001</v>
      </c>
      <c r="BP43" s="745">
        <v>1051.2159999999999</v>
      </c>
      <c r="BQ43" s="745">
        <v>1188.107</v>
      </c>
      <c r="BR43" s="745">
        <v>1171.7639999999999</v>
      </c>
      <c r="BS43" s="745">
        <v>1113.3620000000001</v>
      </c>
      <c r="BT43" s="745">
        <v>1140.5940000000001</v>
      </c>
      <c r="BU43" s="745">
        <v>1103.2429999999999</v>
      </c>
      <c r="BV43" s="745">
        <v>1103.713</v>
      </c>
      <c r="BW43" s="745">
        <v>1118.4449999999999</v>
      </c>
      <c r="BX43" s="745">
        <v>1185.376</v>
      </c>
      <c r="BY43" s="745">
        <v>1146.2360000000001</v>
      </c>
      <c r="BZ43" s="745">
        <f>'[3]Dataset 12.00-14.00'!CV18/1000</f>
        <v>1063.104</v>
      </c>
      <c r="CA43" s="745">
        <f>'[3]Dataset 12.00-14.00'!CW18/1000</f>
        <v>1078.7460000000001</v>
      </c>
      <c r="CB43" s="745">
        <f>'[3]Dataset 12.00-14.00'!CX18/1000</f>
        <v>1029.414</v>
      </c>
      <c r="CC43" s="745">
        <f>'[3]Dataset 12.00-14.00'!CY18/1000</f>
        <v>1054.3889999999999</v>
      </c>
    </row>
    <row r="44" spans="1:81" ht="16.5" customHeight="1" x14ac:dyDescent="0.25">
      <c r="A44" s="1014"/>
      <c r="B44" s="1018"/>
      <c r="C44" s="751" t="s">
        <v>278</v>
      </c>
      <c r="D44" s="745">
        <v>627.02099999999996</v>
      </c>
      <c r="E44" s="745">
        <v>590.76599999999996</v>
      </c>
      <c r="F44" s="745">
        <v>563.62</v>
      </c>
      <c r="G44" s="745">
        <v>517.67600000000004</v>
      </c>
      <c r="H44" s="745">
        <v>535.34100000000001</v>
      </c>
      <c r="I44" s="745">
        <v>540.18499999999995</v>
      </c>
      <c r="J44" s="745">
        <v>484.28300000000002</v>
      </c>
      <c r="K44" s="745">
        <v>470.60899999999998</v>
      </c>
      <c r="L44" s="745">
        <v>557.75099999999998</v>
      </c>
      <c r="M44" s="745">
        <v>557.65899999999999</v>
      </c>
      <c r="N44" s="745">
        <v>634.17200000000003</v>
      </c>
      <c r="O44" s="745">
        <v>599.59400000000005</v>
      </c>
      <c r="P44" s="745">
        <v>658.22</v>
      </c>
      <c r="Q44" s="745">
        <v>687.63099999999997</v>
      </c>
      <c r="R44" s="745">
        <v>756.24300000000005</v>
      </c>
      <c r="S44" s="745">
        <v>680.25900000000001</v>
      </c>
      <c r="T44" s="745">
        <v>758.40599999999995</v>
      </c>
      <c r="U44" s="745">
        <v>654.59699999999998</v>
      </c>
      <c r="V44" s="745">
        <v>529.21400000000006</v>
      </c>
      <c r="W44" s="745">
        <v>516.83900000000006</v>
      </c>
      <c r="X44" s="745">
        <v>602.32799999999997</v>
      </c>
      <c r="Y44" s="745">
        <v>629.79600000000005</v>
      </c>
      <c r="Z44" s="745">
        <v>636.28700000000003</v>
      </c>
      <c r="AA44" s="745">
        <v>616.64300000000003</v>
      </c>
      <c r="AB44" s="745">
        <v>660.69100000000003</v>
      </c>
      <c r="AC44" s="745">
        <v>670.29300000000001</v>
      </c>
      <c r="AD44" s="745">
        <v>616.78</v>
      </c>
      <c r="AE44" s="745">
        <v>591.53399999999999</v>
      </c>
      <c r="AF44" s="745">
        <v>651.29899999999998</v>
      </c>
      <c r="AG44" s="745">
        <v>592.78499999999997</v>
      </c>
      <c r="AH44" s="745">
        <v>566.06500000000005</v>
      </c>
      <c r="AI44" s="745">
        <v>605.37900000000002</v>
      </c>
      <c r="AJ44" s="745">
        <v>645.07899999999995</v>
      </c>
      <c r="AK44" s="745">
        <v>611.45699999999999</v>
      </c>
      <c r="AL44" s="745">
        <v>633.04499999999996</v>
      </c>
      <c r="AM44" s="745">
        <v>594.49699999999996</v>
      </c>
      <c r="AN44" s="745">
        <v>628.53399999999999</v>
      </c>
      <c r="AO44" s="745">
        <v>668.79300000000001</v>
      </c>
      <c r="AP44" s="745">
        <v>1011.712</v>
      </c>
      <c r="AQ44" s="745">
        <v>964.89700000000005</v>
      </c>
      <c r="AR44" s="745">
        <v>781.74400000000003</v>
      </c>
      <c r="AS44" s="745">
        <v>618.072</v>
      </c>
      <c r="AT44" s="745">
        <v>475.04700000000003</v>
      </c>
      <c r="AU44" s="745">
        <v>470.27100000000002</v>
      </c>
      <c r="AV44" s="745">
        <v>540.05799999999999</v>
      </c>
      <c r="AW44" s="745">
        <v>613.15200000000004</v>
      </c>
      <c r="AX44" s="745">
        <v>709.66899999999998</v>
      </c>
      <c r="AY44" s="745">
        <v>684.52200000000005</v>
      </c>
      <c r="AZ44" s="745">
        <v>734.38699999999994</v>
      </c>
      <c r="BA44" s="745">
        <v>741.06399999999996</v>
      </c>
      <c r="BB44" s="745">
        <v>690.17399999999998</v>
      </c>
      <c r="BC44" s="745">
        <v>670.99199999999996</v>
      </c>
      <c r="BD44" s="745">
        <v>553.69600000000003</v>
      </c>
      <c r="BE44" s="745">
        <v>505.83699999999999</v>
      </c>
      <c r="BF44" s="745">
        <v>438.05399999999997</v>
      </c>
      <c r="BG44" s="745">
        <v>382.92200000000003</v>
      </c>
      <c r="BH44" s="745">
        <v>463.17</v>
      </c>
      <c r="BI44" s="745">
        <v>503.55399999999997</v>
      </c>
      <c r="BJ44" s="745">
        <v>534.86</v>
      </c>
      <c r="BK44" s="745">
        <v>504.00200000000001</v>
      </c>
      <c r="BL44" s="745">
        <v>590.96500000000003</v>
      </c>
      <c r="BM44" s="745">
        <v>537.24900000000002</v>
      </c>
      <c r="BN44" s="745">
        <v>698.01599999999996</v>
      </c>
      <c r="BO44" s="745">
        <v>587.46500000000003</v>
      </c>
      <c r="BP44" s="745">
        <v>536.90800000000002</v>
      </c>
      <c r="BQ44" s="745">
        <v>487.358</v>
      </c>
      <c r="BR44" s="745">
        <v>505.90100000000001</v>
      </c>
      <c r="BS44" s="745">
        <v>438.851</v>
      </c>
      <c r="BT44" s="745">
        <v>511.464</v>
      </c>
      <c r="BU44" s="745">
        <v>546.56299999999999</v>
      </c>
      <c r="BV44" s="745">
        <v>526.56200000000001</v>
      </c>
      <c r="BW44" s="745">
        <v>504.17099999999999</v>
      </c>
      <c r="BX44" s="745">
        <v>503.46600000000001</v>
      </c>
      <c r="BY44" s="745">
        <v>502.59100000000001</v>
      </c>
      <c r="BZ44" s="745">
        <f>'[3]Dataset 12.00-14.00'!CV19/1000</f>
        <v>493.39600000000002</v>
      </c>
      <c r="CA44" s="745">
        <f>'[3]Dataset 12.00-14.00'!CW19/1000</f>
        <v>472.50900000000001</v>
      </c>
      <c r="CB44" s="745">
        <f>'[3]Dataset 12.00-14.00'!CX19/1000</f>
        <v>501.88099999999997</v>
      </c>
      <c r="CC44" s="745">
        <f>'[3]Dataset 12.00-14.00'!CY19/1000</f>
        <v>500.858</v>
      </c>
    </row>
    <row r="45" spans="1:81" ht="16.5" customHeight="1" x14ac:dyDescent="0.25">
      <c r="A45" s="1014"/>
      <c r="B45" s="1019"/>
      <c r="C45" s="752" t="s">
        <v>778</v>
      </c>
      <c r="D45" s="747">
        <f>SUM(D37:D44)</f>
        <v>17303.493000000002</v>
      </c>
      <c r="E45" s="747">
        <f>SUM(E37:E44)</f>
        <v>15708.316999999999</v>
      </c>
      <c r="F45" s="747">
        <f t="shared" ref="F45:BQ45" si="0">SUM(F37:F44)</f>
        <v>14684.777000000002</v>
      </c>
      <c r="G45" s="747">
        <f t="shared" si="0"/>
        <v>14300.041999999999</v>
      </c>
      <c r="H45" s="747">
        <f t="shared" si="0"/>
        <v>14118.465</v>
      </c>
      <c r="I45" s="747">
        <f t="shared" si="0"/>
        <v>13759.190999999999</v>
      </c>
      <c r="J45" s="747">
        <f t="shared" si="0"/>
        <v>12802.450999999999</v>
      </c>
      <c r="K45" s="747">
        <f t="shared" si="0"/>
        <v>13078.594000000001</v>
      </c>
      <c r="L45" s="747">
        <f t="shared" si="0"/>
        <v>14362.914000000001</v>
      </c>
      <c r="M45" s="747">
        <f t="shared" si="0"/>
        <v>13812.107</v>
      </c>
      <c r="N45" s="747">
        <f t="shared" si="0"/>
        <v>14656.815000000001</v>
      </c>
      <c r="O45" s="747">
        <f t="shared" si="0"/>
        <v>14731.526000000002</v>
      </c>
      <c r="P45" s="747">
        <f t="shared" si="0"/>
        <v>15169.638000000001</v>
      </c>
      <c r="Q45" s="747">
        <f t="shared" si="0"/>
        <v>15782.078</v>
      </c>
      <c r="R45" s="747">
        <f t="shared" si="0"/>
        <v>15823.267</v>
      </c>
      <c r="S45" s="747">
        <f t="shared" si="0"/>
        <v>14309.31</v>
      </c>
      <c r="T45" s="747">
        <f t="shared" si="0"/>
        <v>14344.366999999998</v>
      </c>
      <c r="U45" s="747">
        <f t="shared" si="0"/>
        <v>13568.894</v>
      </c>
      <c r="V45" s="747">
        <f t="shared" si="0"/>
        <v>12651.527</v>
      </c>
      <c r="W45" s="747">
        <f t="shared" si="0"/>
        <v>12556.852999999999</v>
      </c>
      <c r="X45" s="747">
        <f t="shared" si="0"/>
        <v>13113.017999999998</v>
      </c>
      <c r="Y45" s="747">
        <f t="shared" si="0"/>
        <v>13779.555</v>
      </c>
      <c r="Z45" s="747">
        <f t="shared" si="0"/>
        <v>14489.165000000001</v>
      </c>
      <c r="AA45" s="747">
        <f t="shared" si="0"/>
        <v>14150.326999999999</v>
      </c>
      <c r="AB45" s="747">
        <f t="shared" si="0"/>
        <v>15312.274000000001</v>
      </c>
      <c r="AC45" s="747">
        <f t="shared" si="0"/>
        <v>14703.847999999998</v>
      </c>
      <c r="AD45" s="747">
        <f t="shared" si="0"/>
        <v>14116.029999999999</v>
      </c>
      <c r="AE45" s="747">
        <f t="shared" si="0"/>
        <v>13679.463</v>
      </c>
      <c r="AF45" s="747">
        <f t="shared" si="0"/>
        <v>13917.951999999997</v>
      </c>
      <c r="AG45" s="747">
        <f t="shared" si="0"/>
        <v>12866.877</v>
      </c>
      <c r="AH45" s="747">
        <f t="shared" si="0"/>
        <v>12314.311000000003</v>
      </c>
      <c r="AI45" s="747">
        <f t="shared" si="0"/>
        <v>12643.354000000001</v>
      </c>
      <c r="AJ45" s="747">
        <f t="shared" si="0"/>
        <v>13281.795</v>
      </c>
      <c r="AK45" s="747">
        <f t="shared" si="0"/>
        <v>13322.371999999999</v>
      </c>
      <c r="AL45" s="747">
        <f t="shared" si="0"/>
        <v>14690.561</v>
      </c>
      <c r="AM45" s="747">
        <f t="shared" si="0"/>
        <v>13935.470999999998</v>
      </c>
      <c r="AN45" s="747">
        <f t="shared" si="0"/>
        <v>14618.849999999999</v>
      </c>
      <c r="AO45" s="747">
        <f t="shared" si="0"/>
        <v>15602.945000000002</v>
      </c>
      <c r="AP45" s="747">
        <f t="shared" si="0"/>
        <v>22773.198000000004</v>
      </c>
      <c r="AQ45" s="747">
        <f t="shared" si="0"/>
        <v>22447.733</v>
      </c>
      <c r="AR45" s="747">
        <f t="shared" si="0"/>
        <v>18576.830000000002</v>
      </c>
      <c r="AS45" s="747">
        <f t="shared" si="0"/>
        <v>15088.782000000001</v>
      </c>
      <c r="AT45" s="747">
        <f t="shared" si="0"/>
        <v>13301.516</v>
      </c>
      <c r="AU45" s="747">
        <f t="shared" si="0"/>
        <v>13456.237000000001</v>
      </c>
      <c r="AV45" s="747">
        <f t="shared" si="0"/>
        <v>14157.86</v>
      </c>
      <c r="AW45" s="747">
        <f t="shared" si="0"/>
        <v>15716.834000000001</v>
      </c>
      <c r="AX45" s="747">
        <f t="shared" si="0"/>
        <v>17554.345000000001</v>
      </c>
      <c r="AY45" s="747">
        <f t="shared" si="0"/>
        <v>17394.858</v>
      </c>
      <c r="AZ45" s="747">
        <f t="shared" si="0"/>
        <v>17730.958999999999</v>
      </c>
      <c r="BA45" s="747">
        <f t="shared" si="0"/>
        <v>16163.433000000001</v>
      </c>
      <c r="BB45" s="747">
        <f t="shared" si="0"/>
        <v>16678.268</v>
      </c>
      <c r="BC45" s="747">
        <f t="shared" si="0"/>
        <v>15946.782000000001</v>
      </c>
      <c r="BD45" s="747">
        <f t="shared" si="0"/>
        <v>14363.310999999998</v>
      </c>
      <c r="BE45" s="747">
        <f t="shared" si="0"/>
        <v>13342.699000000001</v>
      </c>
      <c r="BF45" s="747">
        <f t="shared" si="0"/>
        <v>13116.215999999999</v>
      </c>
      <c r="BG45" s="747">
        <f t="shared" si="0"/>
        <v>12520.987999999999</v>
      </c>
      <c r="BH45" s="747">
        <f t="shared" si="0"/>
        <v>12887.609999999999</v>
      </c>
      <c r="BI45" s="747">
        <f t="shared" si="0"/>
        <v>13432.67</v>
      </c>
      <c r="BJ45" s="747">
        <f t="shared" si="0"/>
        <v>13896.737999999999</v>
      </c>
      <c r="BK45" s="747">
        <f t="shared" si="0"/>
        <v>13623.716</v>
      </c>
      <c r="BL45" s="747">
        <f t="shared" si="0"/>
        <v>14873.578</v>
      </c>
      <c r="BM45" s="747">
        <f t="shared" si="0"/>
        <v>14305.821000000002</v>
      </c>
      <c r="BN45" s="747">
        <f t="shared" si="0"/>
        <v>14141.365</v>
      </c>
      <c r="BO45" s="747">
        <f t="shared" si="0"/>
        <v>13101.082999999999</v>
      </c>
      <c r="BP45" s="747">
        <f t="shared" si="0"/>
        <v>12283.994000000001</v>
      </c>
      <c r="BQ45" s="747">
        <f t="shared" si="0"/>
        <v>11953.437</v>
      </c>
      <c r="BR45" s="747">
        <f t="shared" ref="BR45:CC45" si="1">SUM(BR37:BR44)</f>
        <v>11779.675999999999</v>
      </c>
      <c r="BS45" s="747">
        <f t="shared" si="1"/>
        <v>11436.077000000003</v>
      </c>
      <c r="BT45" s="747">
        <f t="shared" si="1"/>
        <v>12463.311000000002</v>
      </c>
      <c r="BU45" s="747">
        <f t="shared" si="1"/>
        <v>12476.669</v>
      </c>
      <c r="BV45" s="747">
        <f t="shared" si="1"/>
        <v>13118.314999999999</v>
      </c>
      <c r="BW45" s="747">
        <f t="shared" si="1"/>
        <v>13052.157000000001</v>
      </c>
      <c r="BX45" s="747">
        <f t="shared" si="1"/>
        <v>13743.408000000001</v>
      </c>
      <c r="BY45" s="747">
        <f t="shared" si="1"/>
        <v>13350.295</v>
      </c>
      <c r="BZ45" s="747">
        <f t="shared" si="1"/>
        <v>12554.267000000002</v>
      </c>
      <c r="CA45" s="747">
        <f t="shared" si="1"/>
        <v>12251.759</v>
      </c>
      <c r="CB45" s="747">
        <f t="shared" si="1"/>
        <v>12333.155000000001</v>
      </c>
      <c r="CC45" s="747">
        <f t="shared" si="1"/>
        <v>11806.722</v>
      </c>
    </row>
    <row r="46" spans="1:81" ht="16.5" customHeight="1" x14ac:dyDescent="0.25">
      <c r="A46" s="1014"/>
      <c r="B46" s="1010" t="s">
        <v>784</v>
      </c>
      <c r="C46" s="742" t="s">
        <v>271</v>
      </c>
      <c r="D46" s="755">
        <v>6146.3379999999997</v>
      </c>
      <c r="E46" s="755">
        <v>5901.0420000000004</v>
      </c>
      <c r="F46" s="755">
        <v>5510.38</v>
      </c>
      <c r="G46" s="755">
        <v>5135.616</v>
      </c>
      <c r="H46" s="755">
        <v>4900.9309999999996</v>
      </c>
      <c r="I46" s="755">
        <v>4289.6940000000004</v>
      </c>
      <c r="J46" s="755">
        <v>3957.1460000000002</v>
      </c>
      <c r="K46" s="755">
        <v>3859.4749999999999</v>
      </c>
      <c r="L46" s="755">
        <v>5045.2950000000001</v>
      </c>
      <c r="M46" s="755">
        <v>5012.4160000000002</v>
      </c>
      <c r="N46" s="755">
        <v>5416.5879999999997</v>
      </c>
      <c r="O46" s="755">
        <v>5160.7790000000005</v>
      </c>
      <c r="P46" s="755">
        <v>5588.9520000000002</v>
      </c>
      <c r="Q46" s="755">
        <v>5801.9520000000002</v>
      </c>
      <c r="R46" s="755">
        <v>5663.4260000000004</v>
      </c>
      <c r="S46" s="755">
        <v>5121.085</v>
      </c>
      <c r="T46" s="755">
        <v>4924.3599999999997</v>
      </c>
      <c r="U46" s="755">
        <v>3952.8180000000002</v>
      </c>
      <c r="V46" s="755">
        <v>3833.75</v>
      </c>
      <c r="W46" s="755">
        <v>4099.8990000000003</v>
      </c>
      <c r="X46" s="755">
        <v>4853.8649999999998</v>
      </c>
      <c r="Y46" s="755">
        <v>5108.9979999999996</v>
      </c>
      <c r="Z46" s="755">
        <v>5226.2629999999999</v>
      </c>
      <c r="AA46" s="755">
        <v>4947.5550000000003</v>
      </c>
      <c r="AB46" s="755">
        <v>5615.5280000000002</v>
      </c>
      <c r="AC46" s="755">
        <v>5743.2550000000001</v>
      </c>
      <c r="AD46" s="755">
        <v>5313.2030000000004</v>
      </c>
      <c r="AE46" s="755">
        <v>4917.8850000000002</v>
      </c>
      <c r="AF46" s="755">
        <v>4614.2</v>
      </c>
      <c r="AG46" s="755">
        <v>3738.3220000000001</v>
      </c>
      <c r="AH46" s="755">
        <v>3539.1419999999998</v>
      </c>
      <c r="AI46" s="755">
        <v>3456.2860000000001</v>
      </c>
      <c r="AJ46" s="755">
        <v>4456.1170000000002</v>
      </c>
      <c r="AK46" s="755">
        <v>4778.7569999999996</v>
      </c>
      <c r="AL46" s="755">
        <v>5185.9369999999999</v>
      </c>
      <c r="AM46" s="755">
        <v>5001.8950000000004</v>
      </c>
      <c r="AN46" s="755">
        <v>5573.9639999999999</v>
      </c>
      <c r="AO46" s="755">
        <v>6068.3249999999998</v>
      </c>
      <c r="AP46" s="755">
        <v>7367.6040000000003</v>
      </c>
      <c r="AQ46" s="755">
        <v>7083.3850000000002</v>
      </c>
      <c r="AR46" s="755">
        <v>5762.808</v>
      </c>
      <c r="AS46" s="755">
        <v>4651.8779999999997</v>
      </c>
      <c r="AT46" s="755">
        <v>3817.0990000000002</v>
      </c>
      <c r="AU46" s="755">
        <v>4015.5039999999999</v>
      </c>
      <c r="AV46" s="755">
        <v>4918.0069999999996</v>
      </c>
      <c r="AW46" s="755">
        <v>5699.32</v>
      </c>
      <c r="AX46" s="755">
        <v>6473.0479999999998</v>
      </c>
      <c r="AY46" s="755">
        <v>6232.2669999999998</v>
      </c>
      <c r="AZ46" s="755">
        <v>6352.3879999999999</v>
      </c>
      <c r="BA46" s="755">
        <v>6012.3469999999998</v>
      </c>
      <c r="BB46" s="755">
        <v>6316.3419999999996</v>
      </c>
      <c r="BC46" s="755">
        <v>5517.6469999999999</v>
      </c>
      <c r="BD46" s="755">
        <v>5077.2790000000005</v>
      </c>
      <c r="BE46" s="755">
        <v>4412.2309999999998</v>
      </c>
      <c r="BF46" s="755">
        <v>4123.7719999999999</v>
      </c>
      <c r="BG46" s="755">
        <v>3857.6089999999999</v>
      </c>
      <c r="BH46" s="755">
        <v>4632.72</v>
      </c>
      <c r="BI46" s="755">
        <v>4985.68</v>
      </c>
      <c r="BJ46" s="755">
        <v>5256.9350000000004</v>
      </c>
      <c r="BK46" s="755">
        <v>5000.857</v>
      </c>
      <c r="BL46" s="755">
        <v>5651.4390000000003</v>
      </c>
      <c r="BM46" s="755">
        <v>5800.8</v>
      </c>
      <c r="BN46" s="755">
        <v>5485.0990000000002</v>
      </c>
      <c r="BO46" s="755">
        <v>4862.4960000000001</v>
      </c>
      <c r="BP46" s="755">
        <v>4385.8670000000002</v>
      </c>
      <c r="BQ46" s="755">
        <v>3747.6439999999998</v>
      </c>
      <c r="BR46" s="755">
        <v>3465.6109999999999</v>
      </c>
      <c r="BS46" s="755">
        <v>3524.819</v>
      </c>
      <c r="BT46" s="755">
        <v>4592.875</v>
      </c>
      <c r="BU46" s="755">
        <v>4826.1909999999998</v>
      </c>
      <c r="BV46" s="755">
        <v>4566.5420000000004</v>
      </c>
      <c r="BW46" s="755">
        <v>4402.9650000000001</v>
      </c>
      <c r="BX46" s="755">
        <v>5004.2209999999995</v>
      </c>
      <c r="BY46" s="755">
        <v>5371.8779999999997</v>
      </c>
      <c r="BZ46" s="755">
        <f>'[3]Dataset_18.30-20.30'!CV12/1000</f>
        <v>4706.491</v>
      </c>
      <c r="CA46" s="755">
        <f>'[3]Dataset_18.30-20.30'!CW12/1000</f>
        <v>4266.0259999999998</v>
      </c>
      <c r="CB46" s="755">
        <f>'[3]Dataset_18.30-20.30'!CX12/1000</f>
        <v>4272.2030000000004</v>
      </c>
      <c r="CC46" s="755">
        <f>'[3]Dataset_18.30-20.30'!CY12/1000</f>
        <v>3739.433</v>
      </c>
    </row>
    <row r="47" spans="1:81" ht="16.5" customHeight="1" x14ac:dyDescent="0.25">
      <c r="A47" s="1014"/>
      <c r="B47" s="1018"/>
      <c r="C47" s="751" t="s">
        <v>272</v>
      </c>
      <c r="D47" s="745">
        <v>1809.2729999999999</v>
      </c>
      <c r="E47" s="745">
        <v>1475.61</v>
      </c>
      <c r="F47" s="745">
        <v>1445.855</v>
      </c>
      <c r="G47" s="745">
        <v>1511.962</v>
      </c>
      <c r="H47" s="745">
        <v>1348.5940000000001</v>
      </c>
      <c r="I47" s="745">
        <v>1298.0309999999999</v>
      </c>
      <c r="J47" s="745">
        <v>1279.7180000000001</v>
      </c>
      <c r="K47" s="745">
        <v>1299.8489999999999</v>
      </c>
      <c r="L47" s="745">
        <v>1503.144</v>
      </c>
      <c r="M47" s="745">
        <v>1420.75</v>
      </c>
      <c r="N47" s="745">
        <v>1420.779</v>
      </c>
      <c r="O47" s="745">
        <v>1467.8330000000001</v>
      </c>
      <c r="P47" s="745">
        <v>1838.789</v>
      </c>
      <c r="Q47" s="745">
        <v>1686.105</v>
      </c>
      <c r="R47" s="745">
        <v>1959.943</v>
      </c>
      <c r="S47" s="745">
        <v>1764.327</v>
      </c>
      <c r="T47" s="745">
        <v>1891.895</v>
      </c>
      <c r="U47" s="745">
        <v>1694.9369999999999</v>
      </c>
      <c r="V47" s="745">
        <v>1575.9190000000001</v>
      </c>
      <c r="W47" s="745">
        <v>1710.394</v>
      </c>
      <c r="X47" s="745">
        <v>1711.7180000000001</v>
      </c>
      <c r="Y47" s="745">
        <v>1716.576</v>
      </c>
      <c r="Z47" s="745">
        <v>1729.2439999999999</v>
      </c>
      <c r="AA47" s="745">
        <v>1676.0219999999999</v>
      </c>
      <c r="AB47" s="745">
        <v>1832.9359999999999</v>
      </c>
      <c r="AC47" s="745">
        <v>1637.4949999999999</v>
      </c>
      <c r="AD47" s="745">
        <v>1633.105</v>
      </c>
      <c r="AE47" s="745">
        <v>1648.5170000000001</v>
      </c>
      <c r="AF47" s="745">
        <v>1669.425</v>
      </c>
      <c r="AG47" s="745">
        <v>1434.3610000000001</v>
      </c>
      <c r="AH47" s="745">
        <v>1397.0889999999999</v>
      </c>
      <c r="AI47" s="745">
        <v>1484.46</v>
      </c>
      <c r="AJ47" s="745">
        <v>1611.6959999999999</v>
      </c>
      <c r="AK47" s="745">
        <v>1535.0909999999999</v>
      </c>
      <c r="AL47" s="745">
        <v>1600.008</v>
      </c>
      <c r="AM47" s="745">
        <v>1454.962</v>
      </c>
      <c r="AN47" s="745">
        <v>1624.8720000000001</v>
      </c>
      <c r="AO47" s="745">
        <v>1707.7940000000001</v>
      </c>
      <c r="AP47" s="745">
        <v>2501.962</v>
      </c>
      <c r="AQ47" s="745">
        <v>2396.6260000000002</v>
      </c>
      <c r="AR47" s="745">
        <v>2043.528</v>
      </c>
      <c r="AS47" s="745">
        <v>1598.5350000000001</v>
      </c>
      <c r="AT47" s="745">
        <v>1434.9739999999999</v>
      </c>
      <c r="AU47" s="745">
        <v>1497.2829999999999</v>
      </c>
      <c r="AV47" s="745">
        <v>1657.3209999999999</v>
      </c>
      <c r="AW47" s="745">
        <v>1936.4179999999999</v>
      </c>
      <c r="AX47" s="745">
        <v>1935.893</v>
      </c>
      <c r="AY47" s="745">
        <v>1840.66</v>
      </c>
      <c r="AZ47" s="745">
        <v>1917.1969999999999</v>
      </c>
      <c r="BA47" s="745">
        <v>1743.758</v>
      </c>
      <c r="BB47" s="745">
        <v>1714.5719999999999</v>
      </c>
      <c r="BC47" s="745">
        <v>1727.412</v>
      </c>
      <c r="BD47" s="745">
        <v>1606.5650000000001</v>
      </c>
      <c r="BE47" s="745">
        <v>1502.8510000000001</v>
      </c>
      <c r="BF47" s="745">
        <v>1530.202</v>
      </c>
      <c r="BG47" s="745">
        <v>1517.9680000000001</v>
      </c>
      <c r="BH47" s="745">
        <v>1429.585</v>
      </c>
      <c r="BI47" s="745">
        <v>1361.828</v>
      </c>
      <c r="BJ47" s="745">
        <v>1328.87</v>
      </c>
      <c r="BK47" s="745">
        <v>1373.403</v>
      </c>
      <c r="BL47" s="745">
        <v>1385.296</v>
      </c>
      <c r="BM47" s="745">
        <v>1350.096</v>
      </c>
      <c r="BN47" s="745">
        <v>1491.4659999999999</v>
      </c>
      <c r="BO47" s="745">
        <v>1244.6030000000001</v>
      </c>
      <c r="BP47" s="745">
        <v>1140.74</v>
      </c>
      <c r="BQ47" s="745">
        <v>1056.9780000000001</v>
      </c>
      <c r="BR47" s="745">
        <v>1127.222</v>
      </c>
      <c r="BS47" s="745">
        <v>1111.7439999999999</v>
      </c>
      <c r="BT47" s="745">
        <v>1352.4870000000001</v>
      </c>
      <c r="BU47" s="745">
        <v>1223.4369999999999</v>
      </c>
      <c r="BV47" s="745">
        <v>1236.604</v>
      </c>
      <c r="BW47" s="745">
        <v>1209.5709999999999</v>
      </c>
      <c r="BX47" s="745">
        <v>1185.2570000000001</v>
      </c>
      <c r="BY47" s="745">
        <v>1073.117</v>
      </c>
      <c r="BZ47" s="745">
        <f>'[3]Dataset_18.30-20.30'!CV13/1000</f>
        <v>1115.271</v>
      </c>
      <c r="CA47" s="745">
        <f>'[3]Dataset_18.30-20.30'!CW13/1000</f>
        <v>1088.4960000000001</v>
      </c>
      <c r="CB47" s="745">
        <f>'[3]Dataset_18.30-20.30'!CX13/1000</f>
        <v>1156.3219999999999</v>
      </c>
      <c r="CC47" s="745">
        <f>'[3]Dataset_18.30-20.30'!CY13/1000</f>
        <v>1139.6379999999999</v>
      </c>
    </row>
    <row r="48" spans="1:81" ht="16.5" customHeight="1" x14ac:dyDescent="0.25">
      <c r="A48" s="1014"/>
      <c r="B48" s="1018"/>
      <c r="C48" s="751" t="s">
        <v>273</v>
      </c>
      <c r="D48" s="745">
        <v>2166.7080000000001</v>
      </c>
      <c r="E48" s="745">
        <v>1814.1969999999999</v>
      </c>
      <c r="F48" s="745">
        <v>1657.7080000000001</v>
      </c>
      <c r="G48" s="745">
        <v>1460.9269999999999</v>
      </c>
      <c r="H48" s="745">
        <v>1364.788</v>
      </c>
      <c r="I48" s="745">
        <v>1240.9880000000001</v>
      </c>
      <c r="J48" s="745">
        <v>1107.951</v>
      </c>
      <c r="K48" s="745">
        <v>1156.4380000000001</v>
      </c>
      <c r="L48" s="745">
        <v>1526.924</v>
      </c>
      <c r="M48" s="745">
        <v>1869.9559999999999</v>
      </c>
      <c r="N48" s="745">
        <v>2065.027</v>
      </c>
      <c r="O48" s="745">
        <v>2047.838</v>
      </c>
      <c r="P48" s="745">
        <v>2058.8690000000001</v>
      </c>
      <c r="Q48" s="745">
        <v>2102.2350000000001</v>
      </c>
      <c r="R48" s="745">
        <v>2033.596</v>
      </c>
      <c r="S48" s="745">
        <v>1654.011</v>
      </c>
      <c r="T48" s="745">
        <v>1622.4459999999999</v>
      </c>
      <c r="U48" s="745">
        <v>1462.337</v>
      </c>
      <c r="V48" s="745">
        <v>1324.7329999999999</v>
      </c>
      <c r="W48" s="745">
        <v>1352.0830000000001</v>
      </c>
      <c r="X48" s="745">
        <v>1536.5820000000001</v>
      </c>
      <c r="Y48" s="745">
        <v>1936.3130000000001</v>
      </c>
      <c r="Z48" s="745">
        <v>2143.7959999999998</v>
      </c>
      <c r="AA48" s="745">
        <v>2145.6489999999999</v>
      </c>
      <c r="AB48" s="745">
        <v>2282.5259999999998</v>
      </c>
      <c r="AC48" s="745">
        <v>2104.36</v>
      </c>
      <c r="AD48" s="745">
        <v>1962.867</v>
      </c>
      <c r="AE48" s="745">
        <v>1653.7429999999999</v>
      </c>
      <c r="AF48" s="745">
        <v>1668.9169999999999</v>
      </c>
      <c r="AG48" s="745">
        <v>1305.271</v>
      </c>
      <c r="AH48" s="745">
        <v>1283.037</v>
      </c>
      <c r="AI48" s="745">
        <v>1286.672</v>
      </c>
      <c r="AJ48" s="745">
        <v>1605.752</v>
      </c>
      <c r="AK48" s="745">
        <v>1830.752</v>
      </c>
      <c r="AL48" s="745">
        <v>2075.7959999999998</v>
      </c>
      <c r="AM48" s="745">
        <v>2051.8290000000002</v>
      </c>
      <c r="AN48" s="745">
        <v>2138.4380000000001</v>
      </c>
      <c r="AO48" s="745">
        <v>2218.4949999999999</v>
      </c>
      <c r="AP48" s="745">
        <v>3276.3150000000001</v>
      </c>
      <c r="AQ48" s="745">
        <v>2994.1370000000002</v>
      </c>
      <c r="AR48" s="745">
        <v>2309.4349999999999</v>
      </c>
      <c r="AS48" s="745">
        <v>1787.548</v>
      </c>
      <c r="AT48" s="745">
        <v>1420.1780000000001</v>
      </c>
      <c r="AU48" s="745">
        <v>1463.73</v>
      </c>
      <c r="AV48" s="745">
        <v>1823.7670000000001</v>
      </c>
      <c r="AW48" s="745">
        <v>2520.7310000000002</v>
      </c>
      <c r="AX48" s="745">
        <v>3024.8679999999999</v>
      </c>
      <c r="AY48" s="745">
        <v>2704.1840000000002</v>
      </c>
      <c r="AZ48" s="745">
        <v>2695.8809999999999</v>
      </c>
      <c r="BA48" s="745">
        <v>2621.1260000000002</v>
      </c>
      <c r="BB48" s="745">
        <v>2661.93</v>
      </c>
      <c r="BC48" s="745">
        <v>2292.3029999999999</v>
      </c>
      <c r="BD48" s="745">
        <v>1960.145</v>
      </c>
      <c r="BE48" s="745">
        <v>1550.078</v>
      </c>
      <c r="BF48" s="745">
        <v>1495.675</v>
      </c>
      <c r="BG48" s="745">
        <v>1485.3610000000001</v>
      </c>
      <c r="BH48" s="745">
        <v>1687.894</v>
      </c>
      <c r="BI48" s="745">
        <v>2095.5990000000002</v>
      </c>
      <c r="BJ48" s="745">
        <v>2295.8119999999999</v>
      </c>
      <c r="BK48" s="745">
        <v>2307.1149999999998</v>
      </c>
      <c r="BL48" s="745">
        <v>2444.2669999999998</v>
      </c>
      <c r="BM48" s="745">
        <v>2172.3440000000001</v>
      </c>
      <c r="BN48" s="745">
        <v>2061.0920000000001</v>
      </c>
      <c r="BO48" s="745">
        <v>1638.93</v>
      </c>
      <c r="BP48" s="745">
        <v>1397.8340000000001</v>
      </c>
      <c r="BQ48" s="745">
        <v>1330.2439999999999</v>
      </c>
      <c r="BR48" s="745">
        <v>1313.796</v>
      </c>
      <c r="BS48" s="745">
        <v>1309.1959999999999</v>
      </c>
      <c r="BT48" s="745">
        <v>1604.8109999999999</v>
      </c>
      <c r="BU48" s="745">
        <v>1886.4649999999999</v>
      </c>
      <c r="BV48" s="745">
        <v>2260.1010000000001</v>
      </c>
      <c r="BW48" s="745">
        <v>2147.6570000000002</v>
      </c>
      <c r="BX48" s="745">
        <v>2133.547</v>
      </c>
      <c r="BY48" s="745">
        <v>2094.4839999999999</v>
      </c>
      <c r="BZ48" s="745">
        <f>'[3]Dataset_18.30-20.30'!CV14/1000</f>
        <v>1891.7850000000001</v>
      </c>
      <c r="CA48" s="745">
        <f>'[3]Dataset_18.30-20.30'!CW14/1000</f>
        <v>1635.52</v>
      </c>
      <c r="CB48" s="745">
        <f>'[3]Dataset_18.30-20.30'!CX14/1000</f>
        <v>1638.1320000000001</v>
      </c>
      <c r="CC48" s="745">
        <f>'[3]Dataset_18.30-20.30'!CY14/1000</f>
        <v>1411.694</v>
      </c>
    </row>
    <row r="49" spans="1:81" ht="16.5" customHeight="1" x14ac:dyDescent="0.25">
      <c r="A49" s="1014"/>
      <c r="B49" s="1018"/>
      <c r="C49" s="751" t="s">
        <v>274</v>
      </c>
      <c r="D49" s="745">
        <v>2732.5030000000002</v>
      </c>
      <c r="E49" s="745">
        <v>2436.7370000000001</v>
      </c>
      <c r="F49" s="745">
        <v>2288.1350000000002</v>
      </c>
      <c r="G49" s="745">
        <v>2031.316</v>
      </c>
      <c r="H49" s="745">
        <v>1883.913</v>
      </c>
      <c r="I49" s="745">
        <v>1717.6189999999999</v>
      </c>
      <c r="J49" s="745">
        <v>1617.9880000000001</v>
      </c>
      <c r="K49" s="745">
        <v>1644.098</v>
      </c>
      <c r="L49" s="745">
        <v>2128.154</v>
      </c>
      <c r="M49" s="745">
        <v>2359.9789999999998</v>
      </c>
      <c r="N49" s="745">
        <v>2476.8270000000002</v>
      </c>
      <c r="O49" s="745">
        <v>2522.3209999999999</v>
      </c>
      <c r="P49" s="745">
        <v>2545.8319999999999</v>
      </c>
      <c r="Q49" s="745">
        <v>2668.413</v>
      </c>
      <c r="R49" s="745">
        <v>2585.8440000000001</v>
      </c>
      <c r="S49" s="745">
        <v>2137.0140000000001</v>
      </c>
      <c r="T49" s="745">
        <v>2049.277</v>
      </c>
      <c r="U49" s="745">
        <v>1891.433</v>
      </c>
      <c r="V49" s="745">
        <v>1787.6590000000001</v>
      </c>
      <c r="W49" s="745">
        <v>1927.183</v>
      </c>
      <c r="X49" s="745">
        <v>2173.607</v>
      </c>
      <c r="Y49" s="745">
        <v>2544.3159999999998</v>
      </c>
      <c r="Z49" s="745">
        <v>2649.7</v>
      </c>
      <c r="AA49" s="745">
        <v>2640.451</v>
      </c>
      <c r="AB49" s="745">
        <v>2861.4879999999998</v>
      </c>
      <c r="AC49" s="745">
        <v>2606.2730000000001</v>
      </c>
      <c r="AD49" s="745">
        <v>2495.2640000000001</v>
      </c>
      <c r="AE49" s="745">
        <v>2188.9560000000001</v>
      </c>
      <c r="AF49" s="745">
        <v>2213.547</v>
      </c>
      <c r="AG49" s="745">
        <v>1775.0150000000001</v>
      </c>
      <c r="AH49" s="745">
        <v>1764.1310000000001</v>
      </c>
      <c r="AI49" s="745">
        <v>1734.3330000000001</v>
      </c>
      <c r="AJ49" s="745">
        <v>2225.7379999999998</v>
      </c>
      <c r="AK49" s="745">
        <v>2435.4250000000002</v>
      </c>
      <c r="AL49" s="745">
        <v>2624.5790000000002</v>
      </c>
      <c r="AM49" s="745">
        <v>2583.1019999999999</v>
      </c>
      <c r="AN49" s="745">
        <v>2621.3919999999998</v>
      </c>
      <c r="AO49" s="745">
        <v>2762.32</v>
      </c>
      <c r="AP49" s="745">
        <v>4480.7370000000001</v>
      </c>
      <c r="AQ49" s="745">
        <v>4328.6750000000002</v>
      </c>
      <c r="AR49" s="745">
        <v>3358.6439999999998</v>
      </c>
      <c r="AS49" s="745">
        <v>2602.2089999999998</v>
      </c>
      <c r="AT49" s="745">
        <v>2023.9459999999999</v>
      </c>
      <c r="AU49" s="745">
        <v>2153.6469999999999</v>
      </c>
      <c r="AV49" s="745">
        <v>2560.348</v>
      </c>
      <c r="AW49" s="745">
        <v>3319.3719999999998</v>
      </c>
      <c r="AX49" s="745">
        <v>3865.8760000000002</v>
      </c>
      <c r="AY49" s="745">
        <v>3424.5680000000002</v>
      </c>
      <c r="AZ49" s="745">
        <v>3424.7089999999998</v>
      </c>
      <c r="BA49" s="745">
        <v>3403.8220000000001</v>
      </c>
      <c r="BB49" s="745">
        <v>3506.0160000000001</v>
      </c>
      <c r="BC49" s="745">
        <v>3085.5929999999998</v>
      </c>
      <c r="BD49" s="745">
        <v>2685.1149999999998</v>
      </c>
      <c r="BE49" s="745">
        <v>2154.39</v>
      </c>
      <c r="BF49" s="745">
        <v>2042.9390000000001</v>
      </c>
      <c r="BG49" s="745">
        <v>2058.3440000000001</v>
      </c>
      <c r="BH49" s="745">
        <v>2395.1320000000001</v>
      </c>
      <c r="BI49" s="745">
        <v>2763.578</v>
      </c>
      <c r="BJ49" s="745">
        <v>2942.5230000000001</v>
      </c>
      <c r="BK49" s="745">
        <v>2950.1289999999999</v>
      </c>
      <c r="BL49" s="745">
        <v>3055.5479999999998</v>
      </c>
      <c r="BM49" s="745">
        <v>2808.0030000000002</v>
      </c>
      <c r="BN49" s="745">
        <v>2476.9549999999999</v>
      </c>
      <c r="BO49" s="745">
        <v>2161.4160000000002</v>
      </c>
      <c r="BP49" s="745">
        <v>1894.5409999999999</v>
      </c>
      <c r="BQ49" s="745">
        <v>1767.126</v>
      </c>
      <c r="BR49" s="745">
        <v>1700.15</v>
      </c>
      <c r="BS49" s="745">
        <v>1771.7249999999999</v>
      </c>
      <c r="BT49" s="745">
        <v>2105.1860000000001</v>
      </c>
      <c r="BU49" s="745">
        <v>2371.3809999999999</v>
      </c>
      <c r="BV49" s="745">
        <v>2739.8870000000002</v>
      </c>
      <c r="BW49" s="745">
        <v>2678.645</v>
      </c>
      <c r="BX49" s="745">
        <v>2616.4969999999998</v>
      </c>
      <c r="BY49" s="745">
        <v>2602.5720000000001</v>
      </c>
      <c r="BZ49" s="745">
        <f>'[3]Dataset_18.30-20.30'!CV15/1000</f>
        <v>2429.2669999999998</v>
      </c>
      <c r="CA49" s="745">
        <f>'[3]Dataset_18.30-20.30'!CW15/1000</f>
        <v>2166.0419999999999</v>
      </c>
      <c r="CB49" s="745">
        <f>'[3]Dataset_18.30-20.30'!CX15/1000</f>
        <v>2198.1179999999999</v>
      </c>
      <c r="CC49" s="745">
        <f>'[3]Dataset_18.30-20.30'!CY15/1000</f>
        <v>1884.4359999999999</v>
      </c>
    </row>
    <row r="50" spans="1:81" ht="16.5" customHeight="1" x14ac:dyDescent="0.25">
      <c r="A50" s="1014"/>
      <c r="B50" s="1018"/>
      <c r="C50" s="751" t="s">
        <v>275</v>
      </c>
      <c r="D50" s="745">
        <v>787.71600000000001</v>
      </c>
      <c r="E50" s="745">
        <v>648.56500000000005</v>
      </c>
      <c r="F50" s="745">
        <v>625.33000000000004</v>
      </c>
      <c r="G50" s="745">
        <v>557.23900000000003</v>
      </c>
      <c r="H50" s="745">
        <v>515.38699999999994</v>
      </c>
      <c r="I50" s="745">
        <v>451.33800000000002</v>
      </c>
      <c r="J50" s="745">
        <v>477.68900000000002</v>
      </c>
      <c r="K50" s="745">
        <v>418.67899999999997</v>
      </c>
      <c r="L50" s="745">
        <v>614.80399999999997</v>
      </c>
      <c r="M50" s="745">
        <v>736.38900000000001</v>
      </c>
      <c r="N50" s="745">
        <v>814.04300000000001</v>
      </c>
      <c r="O50" s="745">
        <v>814.90599999999995</v>
      </c>
      <c r="P50" s="745">
        <v>797.95</v>
      </c>
      <c r="Q50" s="745">
        <v>832.59100000000001</v>
      </c>
      <c r="R50" s="745">
        <v>765.26199999999994</v>
      </c>
      <c r="S50" s="745">
        <v>606.66999999999996</v>
      </c>
      <c r="T50" s="745">
        <v>615.399</v>
      </c>
      <c r="U50" s="745">
        <v>561.91399999999999</v>
      </c>
      <c r="V50" s="745">
        <v>510.58600000000001</v>
      </c>
      <c r="W50" s="745">
        <v>468.02100000000002</v>
      </c>
      <c r="X50" s="745">
        <v>512.08399999999995</v>
      </c>
      <c r="Y50" s="745">
        <v>617.39200000000005</v>
      </c>
      <c r="Z50" s="745">
        <v>636.24800000000005</v>
      </c>
      <c r="AA50" s="745">
        <v>634.90499999999997</v>
      </c>
      <c r="AB50" s="745">
        <v>707.61599999999999</v>
      </c>
      <c r="AC50" s="745">
        <v>669.31</v>
      </c>
      <c r="AD50" s="745">
        <v>631.01300000000003</v>
      </c>
      <c r="AE50" s="745">
        <v>561.577</v>
      </c>
      <c r="AF50" s="745">
        <v>597.39099999999996</v>
      </c>
      <c r="AG50" s="745">
        <v>444.923</v>
      </c>
      <c r="AH50" s="745">
        <v>440.322</v>
      </c>
      <c r="AI50" s="745">
        <v>417.99700000000001</v>
      </c>
      <c r="AJ50" s="745">
        <v>502.084</v>
      </c>
      <c r="AK50" s="745">
        <v>620.11199999999997</v>
      </c>
      <c r="AL50" s="745">
        <v>687.39700000000005</v>
      </c>
      <c r="AM50" s="745">
        <v>743.00099999999998</v>
      </c>
      <c r="AN50" s="745">
        <v>720.61800000000005</v>
      </c>
      <c r="AO50" s="745">
        <v>724.07399999999996</v>
      </c>
      <c r="AP50" s="745">
        <v>976.30799999999999</v>
      </c>
      <c r="AQ50" s="745">
        <v>880.125</v>
      </c>
      <c r="AR50" s="745">
        <v>670.245</v>
      </c>
      <c r="AS50" s="745">
        <v>534.93100000000004</v>
      </c>
      <c r="AT50" s="745">
        <v>442.06</v>
      </c>
      <c r="AU50" s="745">
        <v>432.51</v>
      </c>
      <c r="AV50" s="745">
        <v>506.05500000000001</v>
      </c>
      <c r="AW50" s="745">
        <v>672.49</v>
      </c>
      <c r="AX50" s="745">
        <v>795.35900000000004</v>
      </c>
      <c r="AY50" s="745">
        <v>740.59500000000003</v>
      </c>
      <c r="AZ50" s="745">
        <v>743.87400000000002</v>
      </c>
      <c r="BA50" s="745">
        <v>733.36</v>
      </c>
      <c r="BB50" s="745">
        <v>736.63199999999995</v>
      </c>
      <c r="BC50" s="745">
        <v>662.01</v>
      </c>
      <c r="BD50" s="745">
        <v>591.899</v>
      </c>
      <c r="BE50" s="745">
        <v>519.39599999999996</v>
      </c>
      <c r="BF50" s="745">
        <v>501.21699999999998</v>
      </c>
      <c r="BG50" s="745">
        <v>480.98</v>
      </c>
      <c r="BH50" s="745">
        <v>544.23</v>
      </c>
      <c r="BI50" s="745">
        <v>644.4</v>
      </c>
      <c r="BJ50" s="745">
        <v>692.61699999999996</v>
      </c>
      <c r="BK50" s="745">
        <v>697.73800000000006</v>
      </c>
      <c r="BL50" s="745">
        <v>730.84799999999996</v>
      </c>
      <c r="BM50" s="745">
        <v>738.39400000000001</v>
      </c>
      <c r="BN50" s="745">
        <v>790.39599999999996</v>
      </c>
      <c r="BO50" s="745">
        <v>591.57500000000005</v>
      </c>
      <c r="BP50" s="745">
        <v>492.00200000000001</v>
      </c>
      <c r="BQ50" s="745">
        <v>447.53300000000002</v>
      </c>
      <c r="BR50" s="745">
        <v>431.95299999999997</v>
      </c>
      <c r="BS50" s="745">
        <v>456.733</v>
      </c>
      <c r="BT50" s="745">
        <v>600.54600000000005</v>
      </c>
      <c r="BU50" s="745">
        <v>679.26599999999996</v>
      </c>
      <c r="BV50" s="745">
        <v>760.23400000000004</v>
      </c>
      <c r="BW50" s="745">
        <v>709.06</v>
      </c>
      <c r="BX50" s="745">
        <v>689.298</v>
      </c>
      <c r="BY50" s="745">
        <v>674.64300000000003</v>
      </c>
      <c r="BZ50" s="745">
        <f>'[3]Dataset_18.30-20.30'!CV16/1000</f>
        <v>611.89800000000002</v>
      </c>
      <c r="CA50" s="745">
        <f>'[3]Dataset_18.30-20.30'!CW16/1000</f>
        <v>511.7</v>
      </c>
      <c r="CB50" s="745">
        <f>'[3]Dataset_18.30-20.30'!CX16/1000</f>
        <v>552.19399999999996</v>
      </c>
      <c r="CC50" s="745">
        <f>'[3]Dataset_18.30-20.30'!CY16/1000</f>
        <v>517.90300000000002</v>
      </c>
    </row>
    <row r="51" spans="1:81" ht="16.5" customHeight="1" x14ac:dyDescent="0.25">
      <c r="A51" s="1014"/>
      <c r="B51" s="1018"/>
      <c r="C51" s="751" t="s">
        <v>276</v>
      </c>
      <c r="D51" s="745">
        <v>4882.6310000000003</v>
      </c>
      <c r="E51" s="745">
        <v>4579.1620000000003</v>
      </c>
      <c r="F51" s="745">
        <v>4428.1509999999998</v>
      </c>
      <c r="G51" s="745">
        <v>3983.2020000000002</v>
      </c>
      <c r="H51" s="745">
        <v>3630.1689999999999</v>
      </c>
      <c r="I51" s="745">
        <v>3120.2460000000001</v>
      </c>
      <c r="J51" s="745">
        <v>2623.3919999999998</v>
      </c>
      <c r="K51" s="745">
        <v>2497.982</v>
      </c>
      <c r="L51" s="745">
        <v>3585.2620000000002</v>
      </c>
      <c r="M51" s="745">
        <v>4185.558</v>
      </c>
      <c r="N51" s="745">
        <v>4471.51</v>
      </c>
      <c r="O51" s="745">
        <v>4419.6750000000002</v>
      </c>
      <c r="P51" s="745">
        <v>4692.3990000000003</v>
      </c>
      <c r="Q51" s="745">
        <v>4742.58</v>
      </c>
      <c r="R51" s="745">
        <v>4667</v>
      </c>
      <c r="S51" s="745">
        <v>4033.9749999999999</v>
      </c>
      <c r="T51" s="745">
        <v>3845.5250000000001</v>
      </c>
      <c r="U51" s="745">
        <v>2885.0830000000001</v>
      </c>
      <c r="V51" s="745">
        <v>2423.94</v>
      </c>
      <c r="W51" s="745">
        <v>2301.1410000000001</v>
      </c>
      <c r="X51" s="745">
        <v>3246.5349999999999</v>
      </c>
      <c r="Y51" s="745">
        <v>4102.2809999999999</v>
      </c>
      <c r="Z51" s="745">
        <v>4413.4539999999997</v>
      </c>
      <c r="AA51" s="745">
        <v>4226.32</v>
      </c>
      <c r="AB51" s="745">
        <v>4545.3440000000001</v>
      </c>
      <c r="AC51" s="745">
        <v>4419.2870000000003</v>
      </c>
      <c r="AD51" s="745">
        <v>4325.4470000000001</v>
      </c>
      <c r="AE51" s="745">
        <v>3991.672</v>
      </c>
      <c r="AF51" s="745">
        <v>4020.1080000000002</v>
      </c>
      <c r="AG51" s="745">
        <v>3231.7660000000001</v>
      </c>
      <c r="AH51" s="745">
        <v>2994.7739999999999</v>
      </c>
      <c r="AI51" s="745">
        <v>2788.1109999999999</v>
      </c>
      <c r="AJ51" s="745">
        <v>3729.933</v>
      </c>
      <c r="AK51" s="745">
        <v>4290.0990000000002</v>
      </c>
      <c r="AL51" s="745">
        <v>4503.5720000000001</v>
      </c>
      <c r="AM51" s="745">
        <v>4025.5120000000002</v>
      </c>
      <c r="AN51" s="745">
        <v>4515.4440000000004</v>
      </c>
      <c r="AO51" s="745">
        <v>4690.8429999999998</v>
      </c>
      <c r="AP51" s="745">
        <v>6182.4830000000002</v>
      </c>
      <c r="AQ51" s="745">
        <v>5978.5190000000002</v>
      </c>
      <c r="AR51" s="745">
        <v>4780.9369999999999</v>
      </c>
      <c r="AS51" s="745">
        <v>3804.9569999999999</v>
      </c>
      <c r="AT51" s="745">
        <v>3055.3809999999999</v>
      </c>
      <c r="AU51" s="745">
        <v>2974.9140000000002</v>
      </c>
      <c r="AV51" s="745">
        <v>3832.2779999999998</v>
      </c>
      <c r="AW51" s="745">
        <v>4757.5829999999996</v>
      </c>
      <c r="AX51" s="745">
        <v>5321.4</v>
      </c>
      <c r="AY51" s="745">
        <v>4937.1840000000002</v>
      </c>
      <c r="AZ51" s="745">
        <v>5047.915</v>
      </c>
      <c r="BA51" s="745">
        <v>4852.9840000000004</v>
      </c>
      <c r="BB51" s="745">
        <v>5000.924</v>
      </c>
      <c r="BC51" s="745">
        <v>4683.8689999999997</v>
      </c>
      <c r="BD51" s="745">
        <v>4025.9580000000001</v>
      </c>
      <c r="BE51" s="745">
        <v>3159.1469999999999</v>
      </c>
      <c r="BF51" s="745">
        <v>2801.402</v>
      </c>
      <c r="BG51" s="745">
        <v>2638.328</v>
      </c>
      <c r="BH51" s="745">
        <v>3557.5390000000002</v>
      </c>
      <c r="BI51" s="745">
        <v>4160.9520000000002</v>
      </c>
      <c r="BJ51" s="745">
        <v>4299.473</v>
      </c>
      <c r="BK51" s="745">
        <v>4198.4129999999996</v>
      </c>
      <c r="BL51" s="745">
        <v>4477.76</v>
      </c>
      <c r="BM51" s="745">
        <v>4534.91</v>
      </c>
      <c r="BN51" s="745">
        <v>4532.2209999999995</v>
      </c>
      <c r="BO51" s="745">
        <v>3950.181</v>
      </c>
      <c r="BP51" s="745">
        <v>3641.8879999999999</v>
      </c>
      <c r="BQ51" s="745">
        <v>3007.643</v>
      </c>
      <c r="BR51" s="745">
        <v>2515.605</v>
      </c>
      <c r="BS51" s="745">
        <v>2586.1799999999998</v>
      </c>
      <c r="BT51" s="745">
        <v>3488.8339999999998</v>
      </c>
      <c r="BU51" s="745">
        <v>3826.1550000000002</v>
      </c>
      <c r="BV51" s="745">
        <v>4259.7610000000004</v>
      </c>
      <c r="BW51" s="745">
        <v>3949.3629999999998</v>
      </c>
      <c r="BX51" s="745">
        <v>4224.3310000000001</v>
      </c>
      <c r="BY51" s="745">
        <v>4350.7870000000003</v>
      </c>
      <c r="BZ51" s="745">
        <f>'[3]Dataset_18.30-20.30'!CV17/1000</f>
        <v>4144.1260000000002</v>
      </c>
      <c r="CA51" s="745">
        <f>'[3]Dataset_18.30-20.30'!CW17/1000</f>
        <v>3825.0520000000001</v>
      </c>
      <c r="CB51" s="745">
        <f>'[3]Dataset_18.30-20.30'!CX17/1000</f>
        <v>3740.9969999999998</v>
      </c>
      <c r="CC51" s="745">
        <f>'[3]Dataset_18.30-20.30'!CY17/1000</f>
        <v>3133.7359999999999</v>
      </c>
    </row>
    <row r="52" spans="1:81" ht="16.5" customHeight="1" x14ac:dyDescent="0.25">
      <c r="A52" s="1014"/>
      <c r="B52" s="1018"/>
      <c r="C52" s="751" t="s">
        <v>277</v>
      </c>
      <c r="D52" s="745">
        <v>989.85199999999998</v>
      </c>
      <c r="E52" s="745">
        <v>771.149</v>
      </c>
      <c r="F52" s="745">
        <v>638.51</v>
      </c>
      <c r="G52" s="745">
        <v>562.41600000000005</v>
      </c>
      <c r="H52" s="745">
        <v>555.05499999999995</v>
      </c>
      <c r="I52" s="745">
        <v>586.56700000000001</v>
      </c>
      <c r="J52" s="745">
        <v>571.69600000000003</v>
      </c>
      <c r="K52" s="745">
        <v>600.71299999999997</v>
      </c>
      <c r="L52" s="745">
        <v>665.21299999999997</v>
      </c>
      <c r="M52" s="745">
        <v>741.55799999999999</v>
      </c>
      <c r="N52" s="745">
        <v>949.06399999999996</v>
      </c>
      <c r="O52" s="745">
        <v>935.59</v>
      </c>
      <c r="P52" s="745">
        <v>895.06600000000003</v>
      </c>
      <c r="Q52" s="745">
        <v>845.94</v>
      </c>
      <c r="R52" s="745">
        <v>802.85400000000004</v>
      </c>
      <c r="S52" s="745">
        <v>629.07899999999995</v>
      </c>
      <c r="T52" s="745">
        <v>614.20399999999995</v>
      </c>
      <c r="U52" s="745">
        <v>798.52700000000004</v>
      </c>
      <c r="V52" s="745">
        <v>632.39300000000003</v>
      </c>
      <c r="W52" s="745">
        <v>606.04999999999995</v>
      </c>
      <c r="X52" s="745">
        <v>582.29700000000003</v>
      </c>
      <c r="Y52" s="745">
        <v>741.59100000000001</v>
      </c>
      <c r="Z52" s="745">
        <v>843.05899999999997</v>
      </c>
      <c r="AA52" s="745">
        <v>876.04700000000003</v>
      </c>
      <c r="AB52" s="745">
        <v>903.23500000000001</v>
      </c>
      <c r="AC52" s="745">
        <v>810.86199999999997</v>
      </c>
      <c r="AD52" s="745">
        <v>762.56299999999999</v>
      </c>
      <c r="AE52" s="745">
        <v>679.66800000000001</v>
      </c>
      <c r="AF52" s="745">
        <v>654.702</v>
      </c>
      <c r="AG52" s="745">
        <v>590.4</v>
      </c>
      <c r="AH52" s="745">
        <v>629.97199999999998</v>
      </c>
      <c r="AI52" s="745">
        <v>643.45500000000004</v>
      </c>
      <c r="AJ52" s="745">
        <v>644.18299999999999</v>
      </c>
      <c r="AK52" s="745">
        <v>784.35500000000002</v>
      </c>
      <c r="AL52" s="745">
        <v>990.40800000000002</v>
      </c>
      <c r="AM52" s="745">
        <v>960.08699999999999</v>
      </c>
      <c r="AN52" s="745">
        <v>891.71500000000003</v>
      </c>
      <c r="AO52" s="745">
        <v>890.49599999999998</v>
      </c>
      <c r="AP52" s="745">
        <v>1380.4649999999999</v>
      </c>
      <c r="AQ52" s="745">
        <v>1163.4059999999999</v>
      </c>
      <c r="AR52" s="745">
        <v>877.255</v>
      </c>
      <c r="AS52" s="745">
        <v>746.85400000000004</v>
      </c>
      <c r="AT52" s="745">
        <v>624.13599999999997</v>
      </c>
      <c r="AU52" s="745">
        <v>692.87400000000002</v>
      </c>
      <c r="AV52" s="745">
        <v>688.85500000000002</v>
      </c>
      <c r="AW52" s="745">
        <v>910.64700000000005</v>
      </c>
      <c r="AX52" s="745">
        <v>1147.46</v>
      </c>
      <c r="AY52" s="745">
        <v>1056.2370000000001</v>
      </c>
      <c r="AZ52" s="745">
        <v>1007.543</v>
      </c>
      <c r="BA52" s="745">
        <v>911.64800000000002</v>
      </c>
      <c r="BB52" s="745">
        <v>918.03</v>
      </c>
      <c r="BC52" s="745">
        <v>753.94299999999998</v>
      </c>
      <c r="BD52" s="745">
        <v>647.62699999999995</v>
      </c>
      <c r="BE52" s="745">
        <v>538.54499999999996</v>
      </c>
      <c r="BF52" s="745">
        <v>549.05700000000002</v>
      </c>
      <c r="BG52" s="745">
        <v>543.31100000000004</v>
      </c>
      <c r="BH52" s="745">
        <v>554.25800000000004</v>
      </c>
      <c r="BI52" s="745">
        <v>620.21299999999997</v>
      </c>
      <c r="BJ52" s="745">
        <v>732.86300000000006</v>
      </c>
      <c r="BK52" s="745">
        <v>753.01900000000001</v>
      </c>
      <c r="BL52" s="745">
        <v>769.92200000000003</v>
      </c>
      <c r="BM52" s="745">
        <v>656.23800000000006</v>
      </c>
      <c r="BN52" s="745">
        <v>653.27499999999998</v>
      </c>
      <c r="BO52" s="745">
        <v>495.33</v>
      </c>
      <c r="BP52" s="745">
        <v>430.77499999999998</v>
      </c>
      <c r="BQ52" s="745">
        <v>439.613</v>
      </c>
      <c r="BR52" s="745">
        <v>449.89299999999997</v>
      </c>
      <c r="BS52" s="745">
        <v>443.87700000000001</v>
      </c>
      <c r="BT52" s="745">
        <v>482.048</v>
      </c>
      <c r="BU52" s="745">
        <v>499.09100000000001</v>
      </c>
      <c r="BV52" s="745">
        <v>619.952</v>
      </c>
      <c r="BW52" s="745">
        <v>652.71100000000001</v>
      </c>
      <c r="BX52" s="745">
        <v>681.96</v>
      </c>
      <c r="BY52" s="745">
        <v>623.23900000000003</v>
      </c>
      <c r="BZ52" s="745">
        <f>'[3]Dataset_18.30-20.30'!CV18/1000</f>
        <v>507.24400000000003</v>
      </c>
      <c r="CA52" s="745">
        <f>'[3]Dataset_18.30-20.30'!CW18/1000</f>
        <v>442.34100000000001</v>
      </c>
      <c r="CB52" s="745">
        <f>'[3]Dataset_18.30-20.30'!CX18/1000</f>
        <v>474.64100000000002</v>
      </c>
      <c r="CC52" s="745">
        <f>'[3]Dataset_18.30-20.30'!CY18/1000</f>
        <v>461.21600000000001</v>
      </c>
    </row>
    <row r="53" spans="1:81" ht="16.5" customHeight="1" x14ac:dyDescent="0.25">
      <c r="A53" s="1014"/>
      <c r="B53" s="1018"/>
      <c r="C53" s="751" t="s">
        <v>278</v>
      </c>
      <c r="D53" s="745">
        <v>1335.3150000000001</v>
      </c>
      <c r="E53" s="745">
        <v>1209.6489999999999</v>
      </c>
      <c r="F53" s="745">
        <v>1159.998</v>
      </c>
      <c r="G53" s="745">
        <v>1079.4380000000001</v>
      </c>
      <c r="H53" s="745">
        <v>1022.619</v>
      </c>
      <c r="I53" s="745">
        <v>921.52</v>
      </c>
      <c r="J53" s="745">
        <v>774.3</v>
      </c>
      <c r="K53" s="745">
        <v>723.79499999999996</v>
      </c>
      <c r="L53" s="745">
        <v>1020.758</v>
      </c>
      <c r="M53" s="745">
        <v>1140.211</v>
      </c>
      <c r="N53" s="745">
        <v>1212.69</v>
      </c>
      <c r="O53" s="745">
        <v>1087.981</v>
      </c>
      <c r="P53" s="745">
        <v>1230.9349999999999</v>
      </c>
      <c r="Q53" s="745">
        <v>1253.432</v>
      </c>
      <c r="R53" s="745">
        <v>1303.0129999999999</v>
      </c>
      <c r="S53" s="745">
        <v>1185.3119999999999</v>
      </c>
      <c r="T53" s="745">
        <v>1335.04</v>
      </c>
      <c r="U53" s="745">
        <v>1029.951</v>
      </c>
      <c r="V53" s="745">
        <v>844.97400000000005</v>
      </c>
      <c r="W53" s="745">
        <v>833.65700000000004</v>
      </c>
      <c r="X53" s="745">
        <v>1138.0260000000001</v>
      </c>
      <c r="Y53" s="745">
        <v>1320.3430000000001</v>
      </c>
      <c r="Z53" s="745">
        <v>1270.732</v>
      </c>
      <c r="AA53" s="745">
        <v>1190.106</v>
      </c>
      <c r="AB53" s="745">
        <v>1318.143</v>
      </c>
      <c r="AC53" s="745">
        <v>1305.4549999999999</v>
      </c>
      <c r="AD53" s="745">
        <v>1288.2280000000001</v>
      </c>
      <c r="AE53" s="745">
        <v>1178.807</v>
      </c>
      <c r="AF53" s="745">
        <v>1234.0830000000001</v>
      </c>
      <c r="AG53" s="745">
        <v>1008.82</v>
      </c>
      <c r="AH53" s="745">
        <v>925.24599999999998</v>
      </c>
      <c r="AI53" s="745">
        <v>1033.5039999999999</v>
      </c>
      <c r="AJ53" s="745">
        <v>1240.692</v>
      </c>
      <c r="AK53" s="745">
        <v>1194.153</v>
      </c>
      <c r="AL53" s="745">
        <v>1186.78</v>
      </c>
      <c r="AM53" s="745">
        <v>1079.3879999999999</v>
      </c>
      <c r="AN53" s="745">
        <v>1194.048</v>
      </c>
      <c r="AO53" s="745">
        <v>1222.2170000000001</v>
      </c>
      <c r="AP53" s="745">
        <v>1725.559</v>
      </c>
      <c r="AQ53" s="745">
        <v>1630.52</v>
      </c>
      <c r="AR53" s="745">
        <v>1329.5889999999999</v>
      </c>
      <c r="AS53" s="745">
        <v>1027.085</v>
      </c>
      <c r="AT53" s="745">
        <v>735.91600000000005</v>
      </c>
      <c r="AU53" s="745">
        <v>699.36</v>
      </c>
      <c r="AV53" s="745">
        <v>1038.117</v>
      </c>
      <c r="AW53" s="745">
        <v>1295.287</v>
      </c>
      <c r="AX53" s="745">
        <v>1457.817</v>
      </c>
      <c r="AY53" s="745">
        <v>1308.771</v>
      </c>
      <c r="AZ53" s="745">
        <v>1437.828</v>
      </c>
      <c r="BA53" s="745">
        <v>1509.0730000000001</v>
      </c>
      <c r="BB53" s="745">
        <v>1381.85</v>
      </c>
      <c r="BC53" s="745">
        <v>1260.1579999999999</v>
      </c>
      <c r="BD53" s="745">
        <v>1104.8610000000001</v>
      </c>
      <c r="BE53" s="745">
        <v>894.81200000000001</v>
      </c>
      <c r="BF53" s="745">
        <v>775.14599999999996</v>
      </c>
      <c r="BG53" s="745">
        <v>655.71699999999998</v>
      </c>
      <c r="BH53" s="745">
        <v>937.59</v>
      </c>
      <c r="BI53" s="745">
        <v>1073.576</v>
      </c>
      <c r="BJ53" s="745">
        <v>1087.58</v>
      </c>
      <c r="BK53" s="745">
        <v>1017.699</v>
      </c>
      <c r="BL53" s="745">
        <v>1195.8620000000001</v>
      </c>
      <c r="BM53" s="745">
        <v>1171.8430000000001</v>
      </c>
      <c r="BN53" s="745">
        <v>1280.2270000000001</v>
      </c>
      <c r="BO53" s="745">
        <v>1131.443</v>
      </c>
      <c r="BP53" s="745">
        <v>987.92600000000004</v>
      </c>
      <c r="BQ53" s="745">
        <v>814.18499999999995</v>
      </c>
      <c r="BR53" s="745">
        <v>801.274</v>
      </c>
      <c r="BS53" s="745">
        <v>680.86300000000006</v>
      </c>
      <c r="BT53" s="745">
        <v>980.31700000000001</v>
      </c>
      <c r="BU53" s="745">
        <v>1143.557</v>
      </c>
      <c r="BV53" s="745">
        <v>1154.9939999999999</v>
      </c>
      <c r="BW53" s="745">
        <v>1018.652</v>
      </c>
      <c r="BX53" s="745">
        <v>1050.2239999999999</v>
      </c>
      <c r="BY53" s="745">
        <v>1035.2729999999999</v>
      </c>
      <c r="BZ53" s="906">
        <f>'[3]Dataset_18.30-20.30'!CV19/1000</f>
        <v>1087.0619999999999</v>
      </c>
      <c r="CA53" s="906">
        <f>'[3]Dataset_18.30-20.30'!CW19/1000</f>
        <v>991.29600000000005</v>
      </c>
      <c r="CB53" s="906">
        <f>'[3]Dataset_18.30-20.30'!CX19/1000</f>
        <v>1006.079</v>
      </c>
      <c r="CC53" s="906">
        <f>'[3]Dataset_18.30-20.30'!CY19/1000</f>
        <v>931.23599999999999</v>
      </c>
    </row>
    <row r="54" spans="1:81" ht="16.5" customHeight="1" x14ac:dyDescent="0.25">
      <c r="A54" s="1015"/>
      <c r="B54" s="1019"/>
      <c r="C54" s="753" t="s">
        <v>778</v>
      </c>
      <c r="D54" s="750">
        <f t="shared" ref="D54" si="2">SUM(D46:D53)</f>
        <v>20850.335999999999</v>
      </c>
      <c r="E54" s="750">
        <f t="shared" ref="E54" si="3">SUM(E46:E53)</f>
        <v>18836.111000000004</v>
      </c>
      <c r="F54" s="750">
        <f t="shared" ref="F54" si="4">SUM(F46:F53)</f>
        <v>17754.066999999999</v>
      </c>
      <c r="G54" s="750">
        <f t="shared" ref="G54" si="5">SUM(G46:G53)</f>
        <v>16322.115999999998</v>
      </c>
      <c r="H54" s="750">
        <f t="shared" ref="H54" si="6">SUM(H46:H53)</f>
        <v>15221.456000000002</v>
      </c>
      <c r="I54" s="750">
        <f t="shared" ref="I54" si="7">SUM(I46:I53)</f>
        <v>13626.003000000001</v>
      </c>
      <c r="J54" s="750">
        <f t="shared" ref="J54" si="8">SUM(J46:J53)</f>
        <v>12409.88</v>
      </c>
      <c r="K54" s="750">
        <f t="shared" ref="K54" si="9">SUM(K46:K53)</f>
        <v>12201.028999999999</v>
      </c>
      <c r="L54" s="750">
        <f t="shared" ref="L54" si="10">SUM(L46:L53)</f>
        <v>16089.554</v>
      </c>
      <c r="M54" s="750">
        <f t="shared" ref="M54" si="11">SUM(M46:M53)</f>
        <v>17466.816999999999</v>
      </c>
      <c r="N54" s="750">
        <f t="shared" ref="N54" si="12">SUM(N46:N53)</f>
        <v>18826.527999999998</v>
      </c>
      <c r="O54" s="750">
        <f t="shared" ref="O54" si="13">SUM(O46:O53)</f>
        <v>18456.922999999999</v>
      </c>
      <c r="P54" s="750">
        <f t="shared" ref="P54" si="14">SUM(P46:P53)</f>
        <v>19648.792000000001</v>
      </c>
      <c r="Q54" s="750">
        <f t="shared" ref="Q54" si="15">SUM(Q46:Q53)</f>
        <v>19933.248000000003</v>
      </c>
      <c r="R54" s="750">
        <f t="shared" ref="R54" si="16">SUM(R46:R53)</f>
        <v>19780.938000000002</v>
      </c>
      <c r="S54" s="750">
        <f t="shared" ref="S54" si="17">SUM(S46:S53)</f>
        <v>17131.473000000002</v>
      </c>
      <c r="T54" s="750">
        <f t="shared" ref="T54" si="18">SUM(T46:T53)</f>
        <v>16898.145999999997</v>
      </c>
      <c r="U54" s="750">
        <f t="shared" ref="U54" si="19">SUM(U46:U53)</f>
        <v>14277.000000000004</v>
      </c>
      <c r="V54" s="750">
        <f t="shared" ref="V54" si="20">SUM(V46:V53)</f>
        <v>12933.954</v>
      </c>
      <c r="W54" s="750">
        <f t="shared" ref="W54" si="21">SUM(W46:W53)</f>
        <v>13298.428</v>
      </c>
      <c r="X54" s="750">
        <f t="shared" ref="X54" si="22">SUM(X46:X53)</f>
        <v>15754.714000000002</v>
      </c>
      <c r="Y54" s="750">
        <f t="shared" ref="Y54" si="23">SUM(Y46:Y53)</f>
        <v>18087.809999999998</v>
      </c>
      <c r="Z54" s="750">
        <f t="shared" ref="Z54" si="24">SUM(Z46:Z53)</f>
        <v>18912.496000000003</v>
      </c>
      <c r="AA54" s="750">
        <f t="shared" ref="AA54" si="25">SUM(AA46:AA53)</f>
        <v>18337.055</v>
      </c>
      <c r="AB54" s="750">
        <f t="shared" ref="AB54" si="26">SUM(AB46:AB53)</f>
        <v>20066.815999999999</v>
      </c>
      <c r="AC54" s="750">
        <f t="shared" ref="AC54" si="27">SUM(AC46:AC53)</f>
        <v>19296.297000000006</v>
      </c>
      <c r="AD54" s="750">
        <f t="shared" ref="AD54" si="28">SUM(AD46:AD53)</f>
        <v>18411.690000000002</v>
      </c>
      <c r="AE54" s="750">
        <f t="shared" ref="AE54" si="29">SUM(AE46:AE53)</f>
        <v>16820.825000000001</v>
      </c>
      <c r="AF54" s="750">
        <f t="shared" ref="AF54" si="30">SUM(AF46:AF53)</f>
        <v>16672.373</v>
      </c>
      <c r="AG54" s="750">
        <f t="shared" ref="AG54" si="31">SUM(AG46:AG53)</f>
        <v>13528.877999999999</v>
      </c>
      <c r="AH54" s="750">
        <f t="shared" ref="AH54" si="32">SUM(AH46:AH53)</f>
        <v>12973.712999999998</v>
      </c>
      <c r="AI54" s="750">
        <f t="shared" ref="AI54" si="33">SUM(AI46:AI53)</f>
        <v>12844.817999999999</v>
      </c>
      <c r="AJ54" s="750">
        <f t="shared" ref="AJ54" si="34">SUM(AJ46:AJ53)</f>
        <v>16016.195</v>
      </c>
      <c r="AK54" s="750">
        <f t="shared" ref="AK54" si="35">SUM(AK46:AK53)</f>
        <v>17468.743999999999</v>
      </c>
      <c r="AL54" s="750">
        <f t="shared" ref="AL54" si="36">SUM(AL46:AL53)</f>
        <v>18854.476999999999</v>
      </c>
      <c r="AM54" s="750">
        <f t="shared" ref="AM54" si="37">SUM(AM46:AM53)</f>
        <v>17899.776000000002</v>
      </c>
      <c r="AN54" s="750">
        <f t="shared" ref="AN54" si="38">SUM(AN46:AN53)</f>
        <v>19280.491000000002</v>
      </c>
      <c r="AO54" s="750">
        <f t="shared" ref="AO54" si="39">SUM(AO46:AO53)</f>
        <v>20284.563999999998</v>
      </c>
      <c r="AP54" s="750">
        <f t="shared" ref="AP54" si="40">SUM(AP46:AP53)</f>
        <v>27891.433000000005</v>
      </c>
      <c r="AQ54" s="750">
        <f t="shared" ref="AQ54" si="41">SUM(AQ46:AQ53)</f>
        <v>26455.393</v>
      </c>
      <c r="AR54" s="750">
        <f t="shared" ref="AR54" si="42">SUM(AR46:AR53)</f>
        <v>21132.441000000003</v>
      </c>
      <c r="AS54" s="750">
        <f t="shared" ref="AS54" si="43">SUM(AS46:AS53)</f>
        <v>16753.996999999999</v>
      </c>
      <c r="AT54" s="750">
        <f t="shared" ref="AT54" si="44">SUM(AT46:AT53)</f>
        <v>13553.689999999999</v>
      </c>
      <c r="AU54" s="750">
        <f t="shared" ref="AU54" si="45">SUM(AU46:AU53)</f>
        <v>13929.822000000002</v>
      </c>
      <c r="AV54" s="750">
        <f t="shared" ref="AV54" si="46">SUM(AV46:AV53)</f>
        <v>17024.748</v>
      </c>
      <c r="AW54" s="750">
        <f t="shared" ref="AW54" si="47">SUM(AW46:AW53)</f>
        <v>21111.847999999998</v>
      </c>
      <c r="AX54" s="750">
        <f t="shared" ref="AX54" si="48">SUM(AX46:AX53)</f>
        <v>24021.720999999998</v>
      </c>
      <c r="AY54" s="750">
        <f t="shared" ref="AY54" si="49">SUM(AY46:AY53)</f>
        <v>22244.466</v>
      </c>
      <c r="AZ54" s="750">
        <f t="shared" ref="AZ54" si="50">SUM(AZ46:AZ53)</f>
        <v>22627.335000000003</v>
      </c>
      <c r="BA54" s="750">
        <f t="shared" ref="BA54" si="51">SUM(BA46:BA53)</f>
        <v>21788.118000000002</v>
      </c>
      <c r="BB54" s="750">
        <f t="shared" ref="BB54" si="52">SUM(BB46:BB53)</f>
        <v>22236.295999999995</v>
      </c>
      <c r="BC54" s="750">
        <f t="shared" ref="BC54" si="53">SUM(BC46:BC53)</f>
        <v>19982.935000000001</v>
      </c>
      <c r="BD54" s="750">
        <f t="shared" ref="BD54" si="54">SUM(BD46:BD53)</f>
        <v>17699.449000000001</v>
      </c>
      <c r="BE54" s="750">
        <f t="shared" ref="BE54" si="55">SUM(BE46:BE53)</f>
        <v>14731.45</v>
      </c>
      <c r="BF54" s="750">
        <f t="shared" ref="BF54" si="56">SUM(BF46:BF53)</f>
        <v>13819.410000000002</v>
      </c>
      <c r="BG54" s="750">
        <f t="shared" ref="BG54" si="57">SUM(BG46:BG53)</f>
        <v>13237.617999999999</v>
      </c>
      <c r="BH54" s="750">
        <f t="shared" ref="BH54" si="58">SUM(BH46:BH53)</f>
        <v>15738.948</v>
      </c>
      <c r="BI54" s="750">
        <f t="shared" ref="BI54" si="59">SUM(BI46:BI53)</f>
        <v>17705.826000000001</v>
      </c>
      <c r="BJ54" s="750">
        <f t="shared" ref="BJ54" si="60">SUM(BJ46:BJ53)</f>
        <v>18636.673000000003</v>
      </c>
      <c r="BK54" s="750">
        <f t="shared" ref="BK54" si="61">SUM(BK46:BK53)</f>
        <v>18298.373</v>
      </c>
      <c r="BL54" s="750">
        <f t="shared" ref="BL54" si="62">SUM(BL46:BL53)</f>
        <v>19710.941999999999</v>
      </c>
      <c r="BM54" s="750">
        <f t="shared" ref="BM54" si="63">SUM(BM46:BM53)</f>
        <v>19232.628000000004</v>
      </c>
      <c r="BN54" s="750">
        <f t="shared" ref="BN54" si="64">SUM(BN46:BN53)</f>
        <v>18770.731</v>
      </c>
      <c r="BO54" s="750">
        <f t="shared" ref="BO54" si="65">SUM(BO46:BO53)</f>
        <v>16075.974</v>
      </c>
      <c r="BP54" s="750">
        <f t="shared" ref="BP54" si="66">SUM(BP46:BP53)</f>
        <v>14371.572999999999</v>
      </c>
      <c r="BQ54" s="750">
        <f t="shared" ref="BQ54" si="67">SUM(BQ46:BQ53)</f>
        <v>12610.965999999999</v>
      </c>
      <c r="BR54" s="750">
        <f t="shared" ref="BR54" si="68">SUM(BR46:BR53)</f>
        <v>11805.503999999999</v>
      </c>
      <c r="BS54" s="750">
        <f t="shared" ref="BS54" si="69">SUM(BS46:BS53)</f>
        <v>11885.137000000001</v>
      </c>
      <c r="BT54" s="750">
        <f t="shared" ref="BT54" si="70">SUM(BT46:BT53)</f>
        <v>15207.104000000003</v>
      </c>
      <c r="BU54" s="750">
        <f t="shared" ref="BU54" si="71">SUM(BU46:BU53)</f>
        <v>16455.543000000001</v>
      </c>
      <c r="BV54" s="750">
        <f t="shared" ref="BV54" si="72">SUM(BV46:BV53)</f>
        <v>17598.075000000001</v>
      </c>
      <c r="BW54" s="750">
        <f t="shared" ref="BW54" si="73">SUM(BW46:BW53)</f>
        <v>16768.623999999996</v>
      </c>
      <c r="BX54" s="750">
        <f t="shared" ref="BX54" si="74">SUM(BX46:BX53)</f>
        <v>17585.334999999999</v>
      </c>
      <c r="BY54" s="750">
        <f t="shared" ref="BY54" si="75">SUM(BY46:BY53)</f>
        <v>17825.993000000002</v>
      </c>
      <c r="BZ54" s="750">
        <f t="shared" ref="BZ54" si="76">SUM(BZ46:BZ53)</f>
        <v>16493.144</v>
      </c>
      <c r="CA54" s="750">
        <f t="shared" ref="CA54" si="77">SUM(CA46:CA53)</f>
        <v>14926.473</v>
      </c>
      <c r="CB54" s="750">
        <f t="shared" ref="CB54" si="78">SUM(CB46:CB53)</f>
        <v>15038.686</v>
      </c>
      <c r="CC54" s="750">
        <f t="shared" ref="CC54" si="79">SUM(CC46:CC53)</f>
        <v>13219.292000000001</v>
      </c>
    </row>
    <row r="55" spans="1:81" ht="16.5" customHeight="1" x14ac:dyDescent="0.25"/>
    <row r="56" spans="1:81" s="167" customFormat="1" ht="16.5" customHeight="1" x14ac:dyDescent="0.25">
      <c r="A56" s="1013" t="s">
        <v>785</v>
      </c>
      <c r="B56" s="1010" t="s">
        <v>786</v>
      </c>
      <c r="C56" s="907" t="s">
        <v>287</v>
      </c>
      <c r="D56" s="908">
        <v>77.509034999999997</v>
      </c>
      <c r="E56" s="908">
        <v>72.767111</v>
      </c>
      <c r="F56" s="908">
        <v>78.826217999999997</v>
      </c>
      <c r="G56" s="908">
        <v>73.343537999999995</v>
      </c>
      <c r="H56" s="908">
        <v>75.907711000000006</v>
      </c>
      <c r="I56" s="908">
        <v>75.223889</v>
      </c>
      <c r="J56" s="908">
        <v>79.845299999999995</v>
      </c>
      <c r="K56" s="908">
        <v>78.645206000000002</v>
      </c>
      <c r="L56" s="908">
        <v>73.042456000000001</v>
      </c>
      <c r="M56" s="908">
        <v>73.333118999999996</v>
      </c>
      <c r="N56" s="908">
        <v>70.505075000000005</v>
      </c>
      <c r="O56" s="908">
        <v>68.553172000000004</v>
      </c>
      <c r="P56" s="908">
        <v>70.933702999999994</v>
      </c>
      <c r="Q56" s="908">
        <v>66.083516000000003</v>
      </c>
      <c r="R56" s="908">
        <v>74.252103000000005</v>
      </c>
      <c r="S56" s="908">
        <v>67.310202000000004</v>
      </c>
      <c r="T56" s="908">
        <v>70.490071</v>
      </c>
      <c r="U56" s="908">
        <v>69.714667000000006</v>
      </c>
      <c r="V56" s="908">
        <v>73.651083</v>
      </c>
      <c r="W56" s="908">
        <v>72.901760999999993</v>
      </c>
      <c r="X56" s="908">
        <v>68.289698999999999</v>
      </c>
      <c r="Y56" s="908">
        <v>68.679597000000001</v>
      </c>
      <c r="Z56" s="908">
        <v>66.084093999999993</v>
      </c>
      <c r="AA56" s="908">
        <v>63.860593999999999</v>
      </c>
      <c r="AB56" s="908">
        <v>65.636831000000001</v>
      </c>
      <c r="AC56" s="908">
        <v>61.172165</v>
      </c>
      <c r="AD56" s="908">
        <v>67.081832000000006</v>
      </c>
      <c r="AE56" s="908">
        <v>61.886526000000003</v>
      </c>
      <c r="AF56" s="908">
        <v>64.791889999999995</v>
      </c>
      <c r="AG56" s="908">
        <v>63.412120999999999</v>
      </c>
      <c r="AH56" s="908">
        <v>66.634129000000001</v>
      </c>
      <c r="AI56" s="908">
        <v>66.937989999999999</v>
      </c>
      <c r="AJ56" s="908">
        <v>62.515388999999999</v>
      </c>
      <c r="AK56" s="908">
        <v>63.248342000000001</v>
      </c>
      <c r="AL56" s="908">
        <v>60.851331999999999</v>
      </c>
      <c r="AM56" s="908">
        <v>59.072167999999998</v>
      </c>
      <c r="AN56" s="908">
        <v>61.150213999999998</v>
      </c>
      <c r="AO56" s="908">
        <v>58.455058999999999</v>
      </c>
      <c r="AP56" s="908">
        <v>56.576571000000001</v>
      </c>
      <c r="AQ56" s="908">
        <v>52.717916000000002</v>
      </c>
      <c r="AR56" s="908">
        <v>54.513128999999999</v>
      </c>
      <c r="AS56" s="908">
        <v>52.482443000000004</v>
      </c>
      <c r="AT56" s="908">
        <v>57.085729999999998</v>
      </c>
      <c r="AU56" s="908">
        <v>57.873655999999997</v>
      </c>
      <c r="AV56" s="908">
        <v>55.270887999999999</v>
      </c>
      <c r="AW56" s="908">
        <v>56.446210000000001</v>
      </c>
      <c r="AX56" s="908">
        <v>53.621229</v>
      </c>
      <c r="AY56" s="908">
        <v>52.397734</v>
      </c>
      <c r="AZ56" s="908">
        <v>53.862596000000003</v>
      </c>
      <c r="BA56" s="908">
        <v>50.342320000000001</v>
      </c>
      <c r="BB56" s="908">
        <v>53.630026999999998</v>
      </c>
      <c r="BC56" s="908">
        <v>50.567596999999999</v>
      </c>
      <c r="BD56" s="908">
        <v>52.419075999999997</v>
      </c>
      <c r="BE56" s="908">
        <v>51.862271</v>
      </c>
      <c r="BF56" s="908">
        <v>55.064582000000001</v>
      </c>
      <c r="BG56" s="908">
        <v>53.224269</v>
      </c>
      <c r="BH56" s="908">
        <v>50.693300000000001</v>
      </c>
      <c r="BI56" s="908">
        <v>51.943122000000002</v>
      </c>
      <c r="BJ56" s="908">
        <v>49.127201999999997</v>
      </c>
      <c r="BK56" s="908">
        <v>47.815243000000002</v>
      </c>
      <c r="BL56" s="908">
        <v>48.986293000000003</v>
      </c>
      <c r="BM56" s="908">
        <v>45.794288000000002</v>
      </c>
      <c r="BN56" s="908">
        <v>49.706139999999998</v>
      </c>
      <c r="BO56" s="908">
        <v>45.904370999999998</v>
      </c>
      <c r="BP56" s="908">
        <v>47.295352000000001</v>
      </c>
      <c r="BQ56" s="908">
        <v>46.221682000000001</v>
      </c>
      <c r="BR56" s="908">
        <v>49.157764999999998</v>
      </c>
      <c r="BS56" s="908">
        <v>47.856468</v>
      </c>
      <c r="BT56" s="908">
        <v>46.599406000000002</v>
      </c>
      <c r="BU56" s="908">
        <v>46.684975999999999</v>
      </c>
      <c r="BV56" s="908">
        <v>44.751924000000002</v>
      </c>
      <c r="BW56" s="908">
        <v>43.543737</v>
      </c>
      <c r="BX56" s="908">
        <v>44.147218000000002</v>
      </c>
      <c r="BY56" s="908">
        <v>41.251963000000003</v>
      </c>
      <c r="BZ56" s="908">
        <v>45.404536999999998</v>
      </c>
      <c r="CA56" s="908">
        <v>42.099915000000003</v>
      </c>
      <c r="CB56" s="908">
        <v>43.775888000000002</v>
      </c>
      <c r="CC56" s="908">
        <v>42.829740999999999</v>
      </c>
    </row>
    <row r="57" spans="1:81" ht="16.5" customHeight="1" x14ac:dyDescent="0.25">
      <c r="A57" s="1014"/>
      <c r="B57" s="1011"/>
      <c r="C57" s="744" t="s">
        <v>732</v>
      </c>
      <c r="D57" s="756">
        <v>8.3257200000000005</v>
      </c>
      <c r="E57" s="756">
        <v>7.7948079999999997</v>
      </c>
      <c r="F57" s="756">
        <v>8.7026920000000008</v>
      </c>
      <c r="G57" s="756">
        <v>7.8160509999999999</v>
      </c>
      <c r="H57" s="756">
        <v>8.0369700000000002</v>
      </c>
      <c r="I57" s="756">
        <v>7.47255</v>
      </c>
      <c r="J57" s="756">
        <v>7.908379</v>
      </c>
      <c r="K57" s="756">
        <v>7.7520899999999999</v>
      </c>
      <c r="L57" s="756">
        <v>7.2716099999999999</v>
      </c>
      <c r="M57" s="756">
        <v>7.5832819999999996</v>
      </c>
      <c r="N57" s="756">
        <v>7.3927500000000004</v>
      </c>
      <c r="O57" s="756">
        <v>7.1209210000000001</v>
      </c>
      <c r="P57" s="756">
        <v>7.4641500000000001</v>
      </c>
      <c r="Q57" s="756">
        <v>7.0502039999999999</v>
      </c>
      <c r="R57" s="756">
        <v>7.9514069999999997</v>
      </c>
      <c r="S57" s="756">
        <v>7.2322519999999999</v>
      </c>
      <c r="T57" s="756">
        <v>7.5220200000000004</v>
      </c>
      <c r="U57" s="756">
        <v>7.3932900000000004</v>
      </c>
      <c r="V57" s="756">
        <v>7.6534659999999999</v>
      </c>
      <c r="W57" s="756">
        <v>7.5612599999999999</v>
      </c>
      <c r="X57" s="756">
        <v>7.0814700000000004</v>
      </c>
      <c r="Y57" s="756">
        <v>7.1616819999999999</v>
      </c>
      <c r="Z57" s="756">
        <v>6.9608100000000004</v>
      </c>
      <c r="AA57" s="756">
        <v>6.8033710000000003</v>
      </c>
      <c r="AB57" s="756">
        <v>7.0388099999999998</v>
      </c>
      <c r="AC57" s="756">
        <v>6.6190040000000003</v>
      </c>
      <c r="AD57" s="756">
        <v>7.2855270000000001</v>
      </c>
      <c r="AE57" s="756">
        <v>6.6408839999999998</v>
      </c>
      <c r="AF57" s="756">
        <v>7.0664400000000001</v>
      </c>
      <c r="AG57" s="756">
        <v>6.7313400000000003</v>
      </c>
      <c r="AH57" s="756">
        <v>7.1183439999999996</v>
      </c>
      <c r="AI57" s="756">
        <v>7.2988499999999998</v>
      </c>
      <c r="AJ57" s="756">
        <v>6.7027799999999997</v>
      </c>
      <c r="AK57" s="756">
        <v>6.9447130000000001</v>
      </c>
      <c r="AL57" s="756">
        <v>6.75861</v>
      </c>
      <c r="AM57" s="756">
        <v>6.4248050000000001</v>
      </c>
      <c r="AN57" s="756">
        <v>6.8036399999999997</v>
      </c>
      <c r="AO57" s="756">
        <v>6.5292339999999998</v>
      </c>
      <c r="AP57" s="756">
        <v>6.5043889999999998</v>
      </c>
      <c r="AQ57" s="756">
        <v>6.257504</v>
      </c>
      <c r="AR57" s="756">
        <v>6.5156099999999997</v>
      </c>
      <c r="AS57" s="756">
        <v>5.9805599999999997</v>
      </c>
      <c r="AT57" s="756">
        <v>6.49946</v>
      </c>
      <c r="AU57" s="756">
        <v>6.6054899999999996</v>
      </c>
      <c r="AV57" s="756">
        <v>6.0482699999999996</v>
      </c>
      <c r="AW57" s="756">
        <v>6.2283030000000004</v>
      </c>
      <c r="AX57" s="756">
        <v>6.0325800000000003</v>
      </c>
      <c r="AY57" s="756">
        <v>5.9183779999999997</v>
      </c>
      <c r="AZ57" s="756">
        <v>6.0903600000000004</v>
      </c>
      <c r="BA57" s="756">
        <v>5.5616680000000001</v>
      </c>
      <c r="BB57" s="756">
        <v>6.0775810000000003</v>
      </c>
      <c r="BC57" s="756">
        <v>5.7943740000000004</v>
      </c>
      <c r="BD57" s="756">
        <v>5.8490700000000002</v>
      </c>
      <c r="BE57" s="756">
        <v>5.8949400000000001</v>
      </c>
      <c r="BF57" s="756">
        <v>6.3465990000000003</v>
      </c>
      <c r="BG57" s="756">
        <v>6.1736700000000004</v>
      </c>
      <c r="BH57" s="756">
        <v>5.8065300000000004</v>
      </c>
      <c r="BI57" s="756">
        <v>5.9072050000000003</v>
      </c>
      <c r="BJ57" s="756">
        <v>5.6031300000000002</v>
      </c>
      <c r="BK57" s="756">
        <v>5.506723</v>
      </c>
      <c r="BL57" s="756">
        <v>5.8981199999999996</v>
      </c>
      <c r="BM57" s="756">
        <v>5.6549079999999998</v>
      </c>
      <c r="BN57" s="756">
        <v>6.2050840000000003</v>
      </c>
      <c r="BO57" s="756">
        <v>5.6393399999999998</v>
      </c>
      <c r="BP57" s="756">
        <v>5.6908200000000004</v>
      </c>
      <c r="BQ57" s="756">
        <v>5.6340000000000003</v>
      </c>
      <c r="BR57" s="756">
        <v>6.070513</v>
      </c>
      <c r="BS57" s="756">
        <v>5.8604099999999999</v>
      </c>
      <c r="BT57" s="756">
        <v>5.7713400000000004</v>
      </c>
      <c r="BU57" s="756">
        <v>5.8254890000000001</v>
      </c>
      <c r="BV57" s="756">
        <v>5.4697800000000001</v>
      </c>
      <c r="BW57" s="756">
        <v>5.1129959999999999</v>
      </c>
      <c r="BX57" s="756">
        <v>5.4557099999999998</v>
      </c>
      <c r="BY57" s="756">
        <v>5.234572</v>
      </c>
      <c r="BZ57" s="756">
        <v>5.6831060000000004</v>
      </c>
      <c r="CA57" s="756">
        <v>5.2992280000000003</v>
      </c>
      <c r="CB57" s="756">
        <v>5.4374099999999999</v>
      </c>
      <c r="CC57" s="756">
        <v>5.1752960000000003</v>
      </c>
    </row>
    <row r="58" spans="1:81" ht="16.5" customHeight="1" x14ac:dyDescent="0.25">
      <c r="A58" s="1014"/>
      <c r="B58" s="1011"/>
      <c r="C58" s="744" t="s">
        <v>733</v>
      </c>
      <c r="D58" s="756">
        <v>6.8656199999999998</v>
      </c>
      <c r="E58" s="756">
        <v>6.45106</v>
      </c>
      <c r="F58" s="756">
        <v>6.8570450000000003</v>
      </c>
      <c r="G58" s="756">
        <v>6.2476440000000002</v>
      </c>
      <c r="H58" s="756">
        <v>6.3946800000000001</v>
      </c>
      <c r="I58" s="756">
        <v>6.6905400000000004</v>
      </c>
      <c r="J58" s="756">
        <v>6.854813</v>
      </c>
      <c r="K58" s="756">
        <v>6.6597299999999997</v>
      </c>
      <c r="L58" s="756">
        <v>6.2877000000000001</v>
      </c>
      <c r="M58" s="756">
        <v>6.2080289999999998</v>
      </c>
      <c r="N58" s="756">
        <v>6.0108600000000001</v>
      </c>
      <c r="O58" s="756">
        <v>5.682086</v>
      </c>
      <c r="P58" s="756">
        <v>5.6314200000000003</v>
      </c>
      <c r="Q58" s="756">
        <v>5.2634119999999998</v>
      </c>
      <c r="R58" s="756">
        <v>6.1385889999999996</v>
      </c>
      <c r="S58" s="756">
        <v>5.5373760000000001</v>
      </c>
      <c r="T58" s="756">
        <v>5.78505</v>
      </c>
      <c r="U58" s="756">
        <v>5.7692600000000001</v>
      </c>
      <c r="V58" s="756">
        <v>6.074109</v>
      </c>
      <c r="W58" s="756">
        <v>6.0472799999999998</v>
      </c>
      <c r="X58" s="756">
        <v>5.6859599999999997</v>
      </c>
      <c r="Y58" s="756">
        <v>5.7515539999999996</v>
      </c>
      <c r="Z58" s="756">
        <v>5.5130699999999999</v>
      </c>
      <c r="AA58" s="756">
        <v>5.1979600000000001</v>
      </c>
      <c r="AB58" s="756">
        <v>5.2441800000000001</v>
      </c>
      <c r="AC58" s="756">
        <v>4.9672000000000001</v>
      </c>
      <c r="AD58" s="756">
        <v>5.5702970000000001</v>
      </c>
      <c r="AE58" s="756">
        <v>5.052003</v>
      </c>
      <c r="AF58" s="756">
        <v>5.4478799999999996</v>
      </c>
      <c r="AG58" s="756">
        <v>5.2971300000000001</v>
      </c>
      <c r="AH58" s="756">
        <v>5.5312989999999997</v>
      </c>
      <c r="AI58" s="756">
        <v>5.90571</v>
      </c>
      <c r="AJ58" s="756">
        <v>5.4156000000000004</v>
      </c>
      <c r="AK58" s="756">
        <v>5.3871799999999999</v>
      </c>
      <c r="AL58" s="756">
        <v>4.9828380000000001</v>
      </c>
      <c r="AM58" s="756">
        <v>4.8829909999999996</v>
      </c>
      <c r="AN58" s="756">
        <v>5.1554700000000002</v>
      </c>
      <c r="AO58" s="756">
        <v>4.9635819999999997</v>
      </c>
      <c r="AP58" s="756">
        <v>5.1130469999999999</v>
      </c>
      <c r="AQ58" s="756">
        <v>4.7726559999999996</v>
      </c>
      <c r="AR58" s="756">
        <v>4.9589400000000001</v>
      </c>
      <c r="AS58" s="756">
        <v>4.5187499999999998</v>
      </c>
      <c r="AT58" s="756">
        <v>4.8444940000000001</v>
      </c>
      <c r="AU58" s="756">
        <v>5.5338599999999998</v>
      </c>
      <c r="AV58" s="756">
        <v>5.0541600000000004</v>
      </c>
      <c r="AW58" s="756">
        <v>4.911206</v>
      </c>
      <c r="AX58" s="756">
        <v>4.7738100000000001</v>
      </c>
      <c r="AY58" s="756">
        <v>4.5915119999999998</v>
      </c>
      <c r="AZ58" s="756">
        <v>4.57986</v>
      </c>
      <c r="BA58" s="756">
        <v>4.3513679999999999</v>
      </c>
      <c r="BB58" s="756">
        <v>4.6897419999999999</v>
      </c>
      <c r="BC58" s="756">
        <v>4.5279439999999997</v>
      </c>
      <c r="BD58" s="756">
        <v>4.5329699999999997</v>
      </c>
      <c r="BE58" s="756">
        <v>4.4037899999999999</v>
      </c>
      <c r="BF58" s="756">
        <v>4.7774409999999996</v>
      </c>
      <c r="BG58" s="756">
        <v>4.6201800000000004</v>
      </c>
      <c r="BH58" s="756">
        <v>4.3267499999999997</v>
      </c>
      <c r="BI58" s="756">
        <v>4.4865370000000002</v>
      </c>
      <c r="BJ58" s="756">
        <v>4.1806200000000002</v>
      </c>
      <c r="BK58" s="756">
        <v>4.0684100000000001</v>
      </c>
      <c r="BL58" s="756">
        <v>4.0879500000000002</v>
      </c>
      <c r="BM58" s="756">
        <v>3.593324</v>
      </c>
      <c r="BN58" s="756">
        <v>3.6056699999999999</v>
      </c>
      <c r="BO58" s="756">
        <v>3.5001259999999998</v>
      </c>
      <c r="BP58" s="756">
        <v>3.4198499999999998</v>
      </c>
      <c r="BQ58" s="756">
        <v>3.41004</v>
      </c>
      <c r="BR58" s="756">
        <v>3.7859989999999999</v>
      </c>
      <c r="BS58" s="756">
        <v>3.6158700000000001</v>
      </c>
      <c r="BT58" s="756">
        <v>3.5612699999999999</v>
      </c>
      <c r="BU58" s="756">
        <v>3.3791099999999998</v>
      </c>
      <c r="BV58" s="756">
        <v>3.2813099999999999</v>
      </c>
      <c r="BW58" s="756">
        <v>3.2589039999999998</v>
      </c>
      <c r="BX58" s="756">
        <v>3.1848299999999998</v>
      </c>
      <c r="BY58" s="756">
        <v>2.8928340000000001</v>
      </c>
      <c r="BZ58" s="756">
        <v>3.2690429999999999</v>
      </c>
      <c r="CA58" s="756">
        <v>3.0058210000000001</v>
      </c>
      <c r="CB58" s="756">
        <v>3.0764100000000001</v>
      </c>
      <c r="CC58" s="756">
        <v>3.2284799999999998</v>
      </c>
    </row>
    <row r="59" spans="1:81" ht="16.5" customHeight="1" x14ac:dyDescent="0.25">
      <c r="A59" s="1014"/>
      <c r="B59" s="1011"/>
      <c r="C59" s="744" t="s">
        <v>788</v>
      </c>
      <c r="D59" s="756">
        <v>4.8377350000000003</v>
      </c>
      <c r="E59" s="756">
        <v>4.6340640000000004</v>
      </c>
      <c r="F59" s="756">
        <v>5.0827929999999997</v>
      </c>
      <c r="G59" s="756">
        <v>4.7111210000000003</v>
      </c>
      <c r="H59" s="756">
        <v>5.2142150000000003</v>
      </c>
      <c r="I59" s="756">
        <v>5.129232</v>
      </c>
      <c r="J59" s="756">
        <v>6.0260680000000004</v>
      </c>
      <c r="K59" s="756">
        <v>6.4948779999999999</v>
      </c>
      <c r="L59" s="756">
        <v>5.0957439999999998</v>
      </c>
      <c r="M59" s="756">
        <v>4.728008</v>
      </c>
      <c r="N59" s="756">
        <v>4.4432400000000003</v>
      </c>
      <c r="O59" s="756">
        <v>4.4982090000000001</v>
      </c>
      <c r="P59" s="756">
        <v>4.5879599999999998</v>
      </c>
      <c r="Q59" s="756">
        <v>4.4037839999999999</v>
      </c>
      <c r="R59" s="756">
        <v>4.8632739999999997</v>
      </c>
      <c r="S59" s="756">
        <v>4.5352319999999997</v>
      </c>
      <c r="T59" s="756">
        <v>4.7870499999999998</v>
      </c>
      <c r="U59" s="756">
        <v>4.7847419999999996</v>
      </c>
      <c r="V59" s="756">
        <v>5.5708080000000004</v>
      </c>
      <c r="W59" s="756">
        <v>5.9085739999999998</v>
      </c>
      <c r="X59" s="756">
        <v>4.6900199999999996</v>
      </c>
      <c r="Y59" s="756">
        <v>4.4357059999999997</v>
      </c>
      <c r="Z59" s="756">
        <v>4.1192859999999998</v>
      </c>
      <c r="AA59" s="756">
        <v>4.0822830000000003</v>
      </c>
      <c r="AB59" s="756">
        <v>4.1123599999999998</v>
      </c>
      <c r="AC59" s="756">
        <v>3.9575719999999999</v>
      </c>
      <c r="AD59" s="756">
        <v>4.3905219999999998</v>
      </c>
      <c r="AE59" s="756">
        <v>4.036257</v>
      </c>
      <c r="AF59" s="756">
        <v>4.2691980000000003</v>
      </c>
      <c r="AG59" s="756">
        <v>4.5094200000000004</v>
      </c>
      <c r="AH59" s="756">
        <v>4.9652089999999998</v>
      </c>
      <c r="AI59" s="756">
        <v>5.2599520000000002</v>
      </c>
      <c r="AJ59" s="756">
        <v>4.51403</v>
      </c>
      <c r="AK59" s="756">
        <v>4.1487970000000001</v>
      </c>
      <c r="AL59" s="756">
        <v>3.8961960000000002</v>
      </c>
      <c r="AM59" s="756">
        <v>3.793946</v>
      </c>
      <c r="AN59" s="756">
        <v>3.9173040000000001</v>
      </c>
      <c r="AO59" s="756">
        <v>3.8049729999999999</v>
      </c>
      <c r="AP59" s="756">
        <v>2.3484400000000001</v>
      </c>
      <c r="AQ59" s="756">
        <v>1.380512</v>
      </c>
      <c r="AR59" s="756">
        <v>1.411246</v>
      </c>
      <c r="AS59" s="756">
        <v>1.769695</v>
      </c>
      <c r="AT59" s="756">
        <v>2.941446</v>
      </c>
      <c r="AU59" s="756">
        <v>3.4668700000000001</v>
      </c>
      <c r="AV59" s="756">
        <v>3.1434000000000002</v>
      </c>
      <c r="AW59" s="756">
        <v>3.0315409999999998</v>
      </c>
      <c r="AX59" s="756">
        <v>2.3169200000000001</v>
      </c>
      <c r="AY59" s="756">
        <v>2.3048999999999999</v>
      </c>
      <c r="AZ59" s="756">
        <v>2.1738420000000001</v>
      </c>
      <c r="BA59" s="756">
        <v>2.3300800000000002</v>
      </c>
      <c r="BB59" s="756">
        <v>2.0628500000000001</v>
      </c>
      <c r="BC59" s="756">
        <v>1.8369390000000001</v>
      </c>
      <c r="BD59" s="756">
        <v>2.6465100000000001</v>
      </c>
      <c r="BE59" s="756">
        <v>3.2545160000000002</v>
      </c>
      <c r="BF59" s="756">
        <v>3.6850000000000001</v>
      </c>
      <c r="BG59" s="756">
        <v>3.6126119999999999</v>
      </c>
      <c r="BH59" s="756">
        <v>2.9266960000000002</v>
      </c>
      <c r="BI59" s="756">
        <v>2.7421519999999999</v>
      </c>
      <c r="BJ59" s="756">
        <v>2.5498099999999999</v>
      </c>
      <c r="BK59" s="756">
        <v>2.4997029999999998</v>
      </c>
      <c r="BL59" s="756">
        <v>2.5387249999999999</v>
      </c>
      <c r="BM59" s="756">
        <v>2.4631720000000001</v>
      </c>
      <c r="BN59" s="756">
        <v>2.7489789999999998</v>
      </c>
      <c r="BO59" s="756">
        <v>2.6366779999999999</v>
      </c>
      <c r="BP59" s="756">
        <v>3.0250059999999999</v>
      </c>
      <c r="BQ59" s="756">
        <v>2.8488319999999998</v>
      </c>
      <c r="BR59" s="756">
        <v>3.0728080000000002</v>
      </c>
      <c r="BS59" s="756">
        <v>3.1831299999999998</v>
      </c>
      <c r="BT59" s="756">
        <v>2.6456080000000002</v>
      </c>
      <c r="BU59" s="756">
        <v>2.5967470000000001</v>
      </c>
      <c r="BV59" s="756">
        <v>2.4048180000000001</v>
      </c>
      <c r="BW59" s="756">
        <v>2.4739420000000001</v>
      </c>
      <c r="BX59" s="756">
        <v>2.3317299999999999</v>
      </c>
      <c r="BY59" s="756">
        <v>2.189432</v>
      </c>
      <c r="BZ59" s="756">
        <v>2.3956059999999999</v>
      </c>
      <c r="CA59" s="756">
        <v>2.3973080000000002</v>
      </c>
      <c r="CB59" s="756">
        <v>2.63503</v>
      </c>
      <c r="CC59" s="756">
        <v>2.56793</v>
      </c>
    </row>
    <row r="60" spans="1:81" ht="16.5" customHeight="1" x14ac:dyDescent="0.25">
      <c r="A60" s="1014"/>
      <c r="B60" s="1011"/>
      <c r="C60" s="744" t="s">
        <v>735</v>
      </c>
      <c r="D60" s="756">
        <v>4.5564299999999998</v>
      </c>
      <c r="E60" s="756">
        <v>4.2614879999999999</v>
      </c>
      <c r="F60" s="756">
        <v>4.6110639999999998</v>
      </c>
      <c r="G60" s="756">
        <v>4.3227399999999996</v>
      </c>
      <c r="H60" s="756">
        <v>4.4165400000000004</v>
      </c>
      <c r="I60" s="756">
        <v>4.5779699999999997</v>
      </c>
      <c r="J60" s="756">
        <v>4.8310089999999999</v>
      </c>
      <c r="K60" s="756">
        <v>4.6753200000000001</v>
      </c>
      <c r="L60" s="756">
        <v>4.5099</v>
      </c>
      <c r="M60" s="756">
        <v>4.5143440000000004</v>
      </c>
      <c r="N60" s="756">
        <v>4.3208099999999998</v>
      </c>
      <c r="O60" s="756">
        <v>4.2062759999999999</v>
      </c>
      <c r="P60" s="756">
        <v>4.3028399999999998</v>
      </c>
      <c r="Q60" s="756">
        <v>3.9880680000000002</v>
      </c>
      <c r="R60" s="756">
        <v>4.447756</v>
      </c>
      <c r="S60" s="756">
        <v>3.918161</v>
      </c>
      <c r="T60" s="756">
        <v>4.0386300000000004</v>
      </c>
      <c r="U60" s="756">
        <v>3.9251499999999999</v>
      </c>
      <c r="V60" s="756">
        <v>4.2396529999999997</v>
      </c>
      <c r="W60" s="756">
        <v>4.1041800000000004</v>
      </c>
      <c r="X60" s="756">
        <v>3.9590100000000001</v>
      </c>
      <c r="Y60" s="756">
        <v>3.9488729999999999</v>
      </c>
      <c r="Z60" s="756">
        <v>3.8104200000000001</v>
      </c>
      <c r="AA60" s="756">
        <v>3.7190759999999998</v>
      </c>
      <c r="AB60" s="756">
        <v>3.7669199999999998</v>
      </c>
      <c r="AC60" s="756">
        <v>3.4946799999999998</v>
      </c>
      <c r="AD60" s="756">
        <v>3.8568959999999999</v>
      </c>
      <c r="AE60" s="756">
        <v>3.5472220000000001</v>
      </c>
      <c r="AF60" s="756">
        <v>3.6183900000000002</v>
      </c>
      <c r="AG60" s="756">
        <v>3.58107</v>
      </c>
      <c r="AH60" s="756">
        <v>3.7190699999999999</v>
      </c>
      <c r="AI60" s="756">
        <v>3.6605400000000001</v>
      </c>
      <c r="AJ60" s="756">
        <v>3.5333100000000002</v>
      </c>
      <c r="AK60" s="756">
        <v>3.317339</v>
      </c>
      <c r="AL60" s="756">
        <v>3.283264</v>
      </c>
      <c r="AM60" s="756">
        <v>3.270794</v>
      </c>
      <c r="AN60" s="756">
        <v>3.3654600000000001</v>
      </c>
      <c r="AO60" s="756">
        <v>2.99403</v>
      </c>
      <c r="AP60" s="756">
        <v>3.2639279999999999</v>
      </c>
      <c r="AQ60" s="756">
        <v>2.9575360000000002</v>
      </c>
      <c r="AR60" s="756">
        <v>3.0324599999999999</v>
      </c>
      <c r="AS60" s="756">
        <v>2.89113</v>
      </c>
      <c r="AT60" s="756">
        <v>3.0682559999999999</v>
      </c>
      <c r="AU60" s="756">
        <v>3.0688499999999999</v>
      </c>
      <c r="AV60" s="756">
        <v>2.9528099999999999</v>
      </c>
      <c r="AW60" s="756">
        <v>3.086484</v>
      </c>
      <c r="AX60" s="756">
        <v>2.9875799999999999</v>
      </c>
      <c r="AY60" s="756">
        <v>2.8665340000000001</v>
      </c>
      <c r="AZ60" s="756">
        <v>2.9449800000000002</v>
      </c>
      <c r="BA60" s="756">
        <v>2.734032</v>
      </c>
      <c r="BB60" s="756">
        <v>2.9152089999999999</v>
      </c>
      <c r="BC60" s="756">
        <v>2.732148</v>
      </c>
      <c r="BD60" s="756">
        <v>2.82483</v>
      </c>
      <c r="BE60" s="756">
        <v>2.82795</v>
      </c>
      <c r="BF60" s="756">
        <v>2.986354</v>
      </c>
      <c r="BG60" s="756">
        <v>2.8679700000000001</v>
      </c>
      <c r="BH60" s="756">
        <v>2.7703799999999998</v>
      </c>
      <c r="BI60" s="756">
        <v>2.8364690000000001</v>
      </c>
      <c r="BJ60" s="756">
        <v>2.6873999999999998</v>
      </c>
      <c r="BK60" s="756">
        <v>2.5931220000000001</v>
      </c>
      <c r="BL60" s="756">
        <v>2.6549100000000001</v>
      </c>
      <c r="BM60" s="756">
        <v>2.4476200000000001</v>
      </c>
      <c r="BN60" s="756">
        <v>2.6515849999999999</v>
      </c>
      <c r="BO60" s="756">
        <v>2.4320560000000002</v>
      </c>
      <c r="BP60" s="756">
        <v>2.4913799999999999</v>
      </c>
      <c r="BQ60" s="756">
        <v>2.46753</v>
      </c>
      <c r="BR60" s="756">
        <v>2.6049609999999999</v>
      </c>
      <c r="BS60" s="756">
        <v>2.51214</v>
      </c>
      <c r="BT60" s="756">
        <v>2.49444</v>
      </c>
      <c r="BU60" s="756">
        <v>2.4896099999999999</v>
      </c>
      <c r="BV60" s="756">
        <v>2.3564099999999999</v>
      </c>
      <c r="BW60" s="756">
        <v>2.2963939999999998</v>
      </c>
      <c r="BX60" s="756">
        <v>2.32077</v>
      </c>
      <c r="BY60" s="756">
        <v>2.0751119999999998</v>
      </c>
      <c r="BZ60" s="756">
        <v>2.334362</v>
      </c>
      <c r="CA60" s="756">
        <v>2.1745359999999998</v>
      </c>
      <c r="CB60" s="756">
        <v>2.2112699999999998</v>
      </c>
      <c r="CC60" s="756">
        <v>2.23611</v>
      </c>
    </row>
    <row r="61" spans="1:81" ht="16.5" customHeight="1" x14ac:dyDescent="0.25">
      <c r="A61" s="1014"/>
      <c r="B61" s="1011"/>
      <c r="C61" s="744" t="s">
        <v>736</v>
      </c>
      <c r="D61" s="756">
        <v>4.68276</v>
      </c>
      <c r="E61" s="756">
        <v>4.3370319999999998</v>
      </c>
      <c r="F61" s="756">
        <v>4.0755520000000001</v>
      </c>
      <c r="G61" s="756">
        <v>4.1945889999999997</v>
      </c>
      <c r="H61" s="756">
        <v>4.2878400000000001</v>
      </c>
      <c r="I61" s="756">
        <v>3.7323870000000001</v>
      </c>
      <c r="J61" s="756">
        <v>3.961986</v>
      </c>
      <c r="K61" s="756">
        <v>3.7138200000000001</v>
      </c>
      <c r="L61" s="756">
        <v>3.7947600000000001</v>
      </c>
      <c r="M61" s="756">
        <v>4.0606590000000002</v>
      </c>
      <c r="N61" s="756">
        <v>3.9602400000000002</v>
      </c>
      <c r="O61" s="756">
        <v>3.6611729999999998</v>
      </c>
      <c r="P61" s="756">
        <v>4.0621200000000002</v>
      </c>
      <c r="Q61" s="756">
        <v>3.7659720000000001</v>
      </c>
      <c r="R61" s="756">
        <v>4.1388100000000003</v>
      </c>
      <c r="S61" s="756">
        <v>3.7423630000000001</v>
      </c>
      <c r="T61" s="756">
        <v>3.9756300000000002</v>
      </c>
      <c r="U61" s="756">
        <v>3.7689900000000001</v>
      </c>
      <c r="V61" s="756">
        <v>3.5711379999999999</v>
      </c>
      <c r="W61" s="756">
        <v>3.2826599999999999</v>
      </c>
      <c r="X61" s="756">
        <v>3.3754499999999998</v>
      </c>
      <c r="Y61" s="756">
        <v>3.6338819999999998</v>
      </c>
      <c r="Z61" s="756">
        <v>3.53721</v>
      </c>
      <c r="AA61" s="756">
        <v>3.366552</v>
      </c>
      <c r="AB61" s="756">
        <v>3.6829800000000001</v>
      </c>
      <c r="AC61" s="756">
        <v>3.4197519999999999</v>
      </c>
      <c r="AD61" s="756">
        <v>3.4605920000000001</v>
      </c>
      <c r="AE61" s="756">
        <v>3.3154249999999998</v>
      </c>
      <c r="AF61" s="756">
        <v>3.1891799999999999</v>
      </c>
      <c r="AG61" s="756">
        <v>3.04365</v>
      </c>
      <c r="AH61" s="756">
        <v>3.0901730000000001</v>
      </c>
      <c r="AI61" s="756">
        <v>2.92944</v>
      </c>
      <c r="AJ61" s="756">
        <v>2.9911799999999999</v>
      </c>
      <c r="AK61" s="756">
        <v>3.1223510000000001</v>
      </c>
      <c r="AL61" s="756">
        <v>3.0438000000000001</v>
      </c>
      <c r="AM61" s="756">
        <v>3.0658219999999998</v>
      </c>
      <c r="AN61" s="756">
        <v>3.1323599999999998</v>
      </c>
      <c r="AO61" s="756">
        <v>2.9837229999999999</v>
      </c>
      <c r="AP61" s="756">
        <v>2.9998390000000001</v>
      </c>
      <c r="AQ61" s="756">
        <v>2.854905</v>
      </c>
      <c r="AR61" s="756">
        <v>3.0878399999999999</v>
      </c>
      <c r="AS61" s="756">
        <v>2.869405</v>
      </c>
      <c r="AT61" s="756">
        <v>2.7513740000000002</v>
      </c>
      <c r="AU61" s="756">
        <v>2.6703000000000001</v>
      </c>
      <c r="AV61" s="756">
        <v>2.5544099999999998</v>
      </c>
      <c r="AW61" s="756">
        <v>2.7395320000000001</v>
      </c>
      <c r="AX61" s="756">
        <v>2.5343399999999998</v>
      </c>
      <c r="AY61" s="756">
        <v>2.4336220000000002</v>
      </c>
      <c r="AZ61" s="756">
        <v>2.4318240000000002</v>
      </c>
      <c r="BA61" s="756">
        <v>2.513728</v>
      </c>
      <c r="BB61" s="756">
        <v>2.674525</v>
      </c>
      <c r="BC61" s="756">
        <v>2.4934780000000001</v>
      </c>
      <c r="BD61" s="756">
        <v>2.6223299999999998</v>
      </c>
      <c r="BE61" s="756">
        <v>2.3290799999999998</v>
      </c>
      <c r="BF61" s="756">
        <v>2.3427630000000002</v>
      </c>
      <c r="BG61" s="756">
        <v>2.2036199999999999</v>
      </c>
      <c r="BH61" s="756">
        <v>2.18526</v>
      </c>
      <c r="BI61" s="756">
        <v>2.4013840000000002</v>
      </c>
      <c r="BJ61" s="756">
        <v>2.4452099999999999</v>
      </c>
      <c r="BK61" s="756">
        <v>2.2570410000000001</v>
      </c>
      <c r="BL61" s="756">
        <v>2.3091300000000001</v>
      </c>
      <c r="BM61" s="756">
        <v>2.2519279999999999</v>
      </c>
      <c r="BN61" s="756">
        <v>2.5215709999999998</v>
      </c>
      <c r="BO61" s="756">
        <v>2.2293750000000001</v>
      </c>
      <c r="BP61" s="756">
        <v>2.3608500000000001</v>
      </c>
      <c r="BQ61" s="756">
        <v>2.12439</v>
      </c>
      <c r="BR61" s="756">
        <v>2.1993879999999999</v>
      </c>
      <c r="BS61" s="756">
        <v>2.0765400000000001</v>
      </c>
      <c r="BT61" s="756">
        <v>2.0527799999999998</v>
      </c>
      <c r="BU61" s="756">
        <v>2.1817489999999999</v>
      </c>
      <c r="BV61" s="756">
        <v>2.2101600000000001</v>
      </c>
      <c r="BW61" s="756">
        <v>2.1634000000000002</v>
      </c>
      <c r="BX61" s="756">
        <v>2.1747899999999998</v>
      </c>
      <c r="BY61" s="756">
        <v>2.0777960000000002</v>
      </c>
      <c r="BZ61" s="756">
        <v>2.2847</v>
      </c>
      <c r="CA61" s="756">
        <v>2.042151</v>
      </c>
      <c r="CB61" s="756">
        <v>2.1709800000000001</v>
      </c>
      <c r="CC61" s="756">
        <v>1.9292100000000001</v>
      </c>
    </row>
    <row r="62" spans="1:81" ht="16.5" customHeight="1" x14ac:dyDescent="0.25">
      <c r="A62" s="1014"/>
      <c r="B62" s="1011"/>
      <c r="C62" s="744" t="s">
        <v>737</v>
      </c>
      <c r="D62" s="756">
        <v>3.0908699999999998</v>
      </c>
      <c r="E62" s="756">
        <v>2.8998759999999999</v>
      </c>
      <c r="F62" s="756">
        <v>3.1852809999999998</v>
      </c>
      <c r="G62" s="756">
        <v>2.9393530000000001</v>
      </c>
      <c r="H62" s="756">
        <v>3.06894</v>
      </c>
      <c r="I62" s="756">
        <v>2.9823900000000001</v>
      </c>
      <c r="J62" s="756">
        <v>3.1578460000000002</v>
      </c>
      <c r="K62" s="756">
        <v>3.0643500000000001</v>
      </c>
      <c r="L62" s="756">
        <v>2.8422299999999998</v>
      </c>
      <c r="M62" s="756">
        <v>2.802276</v>
      </c>
      <c r="N62" s="756">
        <v>2.78172</v>
      </c>
      <c r="O62" s="756">
        <v>2.765498</v>
      </c>
      <c r="P62" s="756">
        <v>2.8849200000000002</v>
      </c>
      <c r="Q62" s="756">
        <v>2.6926760000000001</v>
      </c>
      <c r="R62" s="756">
        <v>2.967041</v>
      </c>
      <c r="S62" s="756">
        <v>2.7231869999999998</v>
      </c>
      <c r="T62" s="756">
        <v>2.8466399999999998</v>
      </c>
      <c r="U62" s="756">
        <v>2.8129499999999998</v>
      </c>
      <c r="V62" s="756">
        <v>2.9207890000000001</v>
      </c>
      <c r="W62" s="756">
        <v>2.8486199999999999</v>
      </c>
      <c r="X62" s="756">
        <v>2.6750400000000001</v>
      </c>
      <c r="Y62" s="756">
        <v>2.6770670000000001</v>
      </c>
      <c r="Z62" s="756">
        <v>2.6496599999999999</v>
      </c>
      <c r="AA62" s="756">
        <v>2.612581</v>
      </c>
      <c r="AB62" s="756">
        <v>2.7289500000000002</v>
      </c>
      <c r="AC62" s="756">
        <v>2.5627279999999999</v>
      </c>
      <c r="AD62" s="756">
        <v>2.809034</v>
      </c>
      <c r="AE62" s="756">
        <v>2.5686749999999998</v>
      </c>
      <c r="AF62" s="756">
        <v>2.7368399999999999</v>
      </c>
      <c r="AG62" s="756">
        <v>2.6177999999999999</v>
      </c>
      <c r="AH62" s="756">
        <v>2.7415780000000001</v>
      </c>
      <c r="AI62" s="756">
        <v>2.6631300000000002</v>
      </c>
      <c r="AJ62" s="756">
        <v>2.4758399999999998</v>
      </c>
      <c r="AK62" s="756">
        <v>2.2245159999999999</v>
      </c>
      <c r="AL62" s="756">
        <v>2.44956</v>
      </c>
      <c r="AM62" s="756">
        <v>2.3639060000000001</v>
      </c>
      <c r="AN62" s="756">
        <v>2.5104899999999999</v>
      </c>
      <c r="AO62" s="756">
        <v>2.386323</v>
      </c>
      <c r="AP62" s="756">
        <v>2.3595649999999999</v>
      </c>
      <c r="AQ62" s="756">
        <v>2.3537849999999998</v>
      </c>
      <c r="AR62" s="756">
        <v>2.3677199999999998</v>
      </c>
      <c r="AS62" s="756">
        <v>2.2202099999999998</v>
      </c>
      <c r="AT62" s="756">
        <v>2.3589760000000002</v>
      </c>
      <c r="AU62" s="756">
        <v>2.3343600000000002</v>
      </c>
      <c r="AV62" s="756">
        <v>2.2091400000000001</v>
      </c>
      <c r="AW62" s="756">
        <v>2.2922639999999999</v>
      </c>
      <c r="AX62" s="756">
        <v>2.2269899999999998</v>
      </c>
      <c r="AY62" s="756">
        <v>2.2354069999999999</v>
      </c>
      <c r="AZ62" s="756">
        <v>2.3203800000000001</v>
      </c>
      <c r="BA62" s="756">
        <v>2.2085560000000002</v>
      </c>
      <c r="BB62" s="756">
        <v>2.3086009999999999</v>
      </c>
      <c r="BC62" s="756">
        <v>2.1955610000000001</v>
      </c>
      <c r="BD62" s="756">
        <v>2.2864800000000001</v>
      </c>
      <c r="BE62" s="756">
        <v>2.18289</v>
      </c>
      <c r="BF62" s="756">
        <v>2.250972</v>
      </c>
      <c r="BG62" s="756">
        <v>2.13489</v>
      </c>
      <c r="BH62" s="756">
        <v>2.0367000000000002</v>
      </c>
      <c r="BI62" s="756">
        <v>2.0835720000000002</v>
      </c>
      <c r="BJ62" s="756">
        <v>2.0475599999999998</v>
      </c>
      <c r="BK62" s="756">
        <v>2.0118170000000002</v>
      </c>
      <c r="BL62" s="756">
        <v>2.0837699999999999</v>
      </c>
      <c r="BM62" s="756">
        <v>1.9704159999999999</v>
      </c>
      <c r="BN62" s="756">
        <v>2.149044</v>
      </c>
      <c r="BO62" s="756">
        <v>1.983716</v>
      </c>
      <c r="BP62" s="756">
        <v>2.03721</v>
      </c>
      <c r="BQ62" s="756">
        <v>1.95408</v>
      </c>
      <c r="BR62" s="756">
        <v>2.0516109999999999</v>
      </c>
      <c r="BS62" s="756">
        <v>1.96383</v>
      </c>
      <c r="BT62" s="756">
        <v>1.8709199999999999</v>
      </c>
      <c r="BU62" s="756">
        <v>1.8768640000000001</v>
      </c>
      <c r="BV62" s="756">
        <v>1.8405899999999999</v>
      </c>
      <c r="BW62" s="756">
        <v>1.8017989999999999</v>
      </c>
      <c r="BX62" s="756">
        <v>1.8198300000000001</v>
      </c>
      <c r="BY62" s="756">
        <v>1.7208239999999999</v>
      </c>
      <c r="BZ62" s="756">
        <v>1.8856059999999999</v>
      </c>
      <c r="CA62" s="756">
        <v>1.726602</v>
      </c>
      <c r="CB62" s="756">
        <v>1.8022499999999999</v>
      </c>
      <c r="CC62" s="756">
        <v>1.72428</v>
      </c>
    </row>
    <row r="63" spans="1:81" ht="16.5" customHeight="1" x14ac:dyDescent="0.25">
      <c r="A63" s="1014"/>
      <c r="B63" s="1011"/>
      <c r="C63" s="744" t="s">
        <v>738</v>
      </c>
      <c r="D63" s="756">
        <v>2.6713249999999999</v>
      </c>
      <c r="E63" s="756">
        <v>2.4643679999999999</v>
      </c>
      <c r="F63" s="756">
        <v>2.786724</v>
      </c>
      <c r="G63" s="756">
        <v>2.618252</v>
      </c>
      <c r="H63" s="756">
        <v>2.6288</v>
      </c>
      <c r="I63" s="756">
        <v>2.7323140000000001</v>
      </c>
      <c r="J63" s="756">
        <v>2.5000300000000002</v>
      </c>
      <c r="K63" s="756">
        <v>2.3738000000000001</v>
      </c>
      <c r="L63" s="756">
        <v>2.542176</v>
      </c>
      <c r="M63" s="756">
        <v>2.8051659999999998</v>
      </c>
      <c r="N63" s="756">
        <v>2.7428439999999998</v>
      </c>
      <c r="O63" s="756">
        <v>2.455492</v>
      </c>
      <c r="P63" s="756">
        <v>2.6446939999999999</v>
      </c>
      <c r="Q63" s="756">
        <v>2.3927040000000002</v>
      </c>
      <c r="R63" s="756">
        <v>2.666709</v>
      </c>
      <c r="S63" s="756">
        <v>2.5159500000000001</v>
      </c>
      <c r="T63" s="756">
        <v>2.7371500000000002</v>
      </c>
      <c r="U63" s="756">
        <v>2.5673439999999998</v>
      </c>
      <c r="V63" s="756">
        <v>2.4837020000000001</v>
      </c>
      <c r="W63" s="756">
        <v>2.31101</v>
      </c>
      <c r="X63" s="756">
        <v>2.5881699999999999</v>
      </c>
      <c r="Y63" s="756">
        <v>2.7347060000000001</v>
      </c>
      <c r="Z63" s="756">
        <v>2.7379039999999999</v>
      </c>
      <c r="AA63" s="756">
        <v>2.465592</v>
      </c>
      <c r="AB63" s="756">
        <v>2.7732380000000001</v>
      </c>
      <c r="AC63" s="756">
        <v>2.48976</v>
      </c>
      <c r="AD63" s="756">
        <v>2.7156600000000002</v>
      </c>
      <c r="AE63" s="756">
        <v>2.5621999999999998</v>
      </c>
      <c r="AF63" s="756">
        <v>2.65408</v>
      </c>
      <c r="AG63" s="756">
        <v>2.4584820000000001</v>
      </c>
      <c r="AH63" s="756">
        <v>2.414542</v>
      </c>
      <c r="AI63" s="756">
        <v>2.2270560000000001</v>
      </c>
      <c r="AJ63" s="756">
        <v>2.4162750000000002</v>
      </c>
      <c r="AK63" s="756">
        <v>2.7576179999999999</v>
      </c>
      <c r="AL63" s="756">
        <v>2.6451099999999999</v>
      </c>
      <c r="AM63" s="756">
        <v>2.4311759999999998</v>
      </c>
      <c r="AN63" s="756">
        <v>2.6664819999999998</v>
      </c>
      <c r="AO63" s="756">
        <v>2.4217249999999999</v>
      </c>
      <c r="AP63" s="756">
        <v>2.3191739999999998</v>
      </c>
      <c r="AQ63" s="756">
        <v>2.1639279999999999</v>
      </c>
      <c r="AR63" s="756">
        <v>2.1751339999999999</v>
      </c>
      <c r="AS63" s="756">
        <v>2.0746500000000001</v>
      </c>
      <c r="AT63" s="756">
        <v>2.2479390000000001</v>
      </c>
      <c r="AU63" s="756">
        <v>1.9127000000000001</v>
      </c>
      <c r="AV63" s="756">
        <v>2.2793160000000001</v>
      </c>
      <c r="AW63" s="756">
        <v>2.4624809999999999</v>
      </c>
      <c r="AX63" s="756">
        <v>2.3567749999999998</v>
      </c>
      <c r="AY63" s="756">
        <v>2.3963749999999999</v>
      </c>
      <c r="AZ63" s="756">
        <v>2.3573680000000001</v>
      </c>
      <c r="BA63" s="756">
        <v>2.217984</v>
      </c>
      <c r="BB63" s="756">
        <v>2.2592180000000002</v>
      </c>
      <c r="BC63" s="756">
        <v>2.245152</v>
      </c>
      <c r="BD63" s="756">
        <v>2.1550750000000001</v>
      </c>
      <c r="BE63" s="756">
        <v>2.1711819999999999</v>
      </c>
      <c r="BF63" s="756">
        <v>2.068254</v>
      </c>
      <c r="BG63" s="756">
        <v>2.0235020000000001</v>
      </c>
      <c r="BH63" s="756">
        <v>2.1994959999999999</v>
      </c>
      <c r="BI63" s="756">
        <v>2.2307670000000002</v>
      </c>
      <c r="BJ63" s="756">
        <v>1.982475</v>
      </c>
      <c r="BK63" s="756">
        <v>1.9767749999999999</v>
      </c>
      <c r="BL63" s="756">
        <v>1.8034749999999999</v>
      </c>
      <c r="BM63" s="756">
        <v>1.9221600000000001</v>
      </c>
      <c r="BN63" s="756">
        <v>2.228958</v>
      </c>
      <c r="BO63" s="756">
        <v>2.0136479999999999</v>
      </c>
      <c r="BP63" s="756">
        <v>1.9855940000000001</v>
      </c>
      <c r="BQ63" s="756">
        <v>1.777048</v>
      </c>
      <c r="BR63" s="756">
        <v>1.726245</v>
      </c>
      <c r="BS63" s="756">
        <v>1.6416249999999999</v>
      </c>
      <c r="BT63" s="756">
        <v>1.824524</v>
      </c>
      <c r="BU63" s="756">
        <v>1.8450120000000001</v>
      </c>
      <c r="BV63" s="756">
        <v>1.842516</v>
      </c>
      <c r="BW63" s="756">
        <v>1.7219800000000001</v>
      </c>
      <c r="BX63" s="756">
        <v>1.7589250000000001</v>
      </c>
      <c r="BY63" s="756">
        <v>1.731144</v>
      </c>
      <c r="BZ63" s="756">
        <v>1.950291</v>
      </c>
      <c r="CA63" s="756">
        <v>1.7867459999999999</v>
      </c>
      <c r="CB63" s="756">
        <v>1.81915</v>
      </c>
      <c r="CC63" s="756">
        <v>1.7613700000000001</v>
      </c>
    </row>
    <row r="64" spans="1:81" ht="16.5" customHeight="1" x14ac:dyDescent="0.25">
      <c r="A64" s="1014"/>
      <c r="B64" s="1011"/>
      <c r="C64" s="744" t="s">
        <v>739</v>
      </c>
      <c r="D64" s="756">
        <v>3.19035</v>
      </c>
      <c r="E64" s="756">
        <v>2.9935640000000001</v>
      </c>
      <c r="F64" s="756">
        <v>3.2463510000000002</v>
      </c>
      <c r="G64" s="756">
        <v>3.0209299999999999</v>
      </c>
      <c r="H64" s="756">
        <v>3.10446</v>
      </c>
      <c r="I64" s="756">
        <v>3.1208100000000001</v>
      </c>
      <c r="J64" s="756">
        <v>3.3832469999999999</v>
      </c>
      <c r="K64" s="756">
        <v>3.36978</v>
      </c>
      <c r="L64" s="756">
        <v>2.99688</v>
      </c>
      <c r="M64" s="756">
        <v>3.0142850000000001</v>
      </c>
      <c r="N64" s="756">
        <v>2.8325399999999998</v>
      </c>
      <c r="O64" s="756">
        <v>2.6802670000000002</v>
      </c>
      <c r="P64" s="756">
        <v>2.80341</v>
      </c>
      <c r="Q64" s="756">
        <v>2.5842040000000002</v>
      </c>
      <c r="R64" s="756">
        <v>2.8963920000000001</v>
      </c>
      <c r="S64" s="756">
        <v>2.6328520000000002</v>
      </c>
      <c r="T64" s="756">
        <v>2.7446999999999999</v>
      </c>
      <c r="U64" s="756">
        <v>2.7380100000000001</v>
      </c>
      <c r="V64" s="756">
        <v>2.9345840000000001</v>
      </c>
      <c r="W64" s="756">
        <v>2.9319299999999999</v>
      </c>
      <c r="X64" s="756">
        <v>2.6389800000000001</v>
      </c>
      <c r="Y64" s="756">
        <v>2.7202809999999999</v>
      </c>
      <c r="Z64" s="756">
        <v>2.5966800000000001</v>
      </c>
      <c r="AA64" s="756">
        <v>2.4998580000000001</v>
      </c>
      <c r="AB64" s="756">
        <v>2.55321</v>
      </c>
      <c r="AC64" s="756">
        <v>2.3922919999999999</v>
      </c>
      <c r="AD64" s="756">
        <v>2.6357750000000002</v>
      </c>
      <c r="AE64" s="756">
        <v>2.4005619999999999</v>
      </c>
      <c r="AF64" s="756">
        <v>2.5139399999999998</v>
      </c>
      <c r="AG64" s="756">
        <v>2.43723</v>
      </c>
      <c r="AH64" s="756">
        <v>2.609518</v>
      </c>
      <c r="AI64" s="756">
        <v>2.6470199999999999</v>
      </c>
      <c r="AJ64" s="756">
        <v>2.3729100000000001</v>
      </c>
      <c r="AK64" s="756">
        <v>2.5382799999999999</v>
      </c>
      <c r="AL64" s="756">
        <v>2.4406500000000002</v>
      </c>
      <c r="AM64" s="756">
        <v>2.3160560000000001</v>
      </c>
      <c r="AN64" s="756">
        <v>2.3904299999999998</v>
      </c>
      <c r="AO64" s="756">
        <v>2.3028900000000001</v>
      </c>
      <c r="AP64" s="756">
        <v>1.9825429999999999</v>
      </c>
      <c r="AQ64" s="756">
        <v>1.7424360000000001</v>
      </c>
      <c r="AR64" s="756">
        <v>1.83663</v>
      </c>
      <c r="AS64" s="756">
        <v>1.7802899999999999</v>
      </c>
      <c r="AT64" s="756">
        <v>1.969678</v>
      </c>
      <c r="AU64" s="756">
        <v>2.0354399999999999</v>
      </c>
      <c r="AV64" s="756">
        <v>1.90551</v>
      </c>
      <c r="AW64" s="756">
        <v>1.9713830000000001</v>
      </c>
      <c r="AX64" s="756">
        <v>1.84233</v>
      </c>
      <c r="AY64" s="756">
        <v>1.79104</v>
      </c>
      <c r="AZ64" s="756">
        <v>1.8954599999999999</v>
      </c>
      <c r="BA64" s="756">
        <v>1.8049360000000001</v>
      </c>
      <c r="BB64" s="756">
        <v>1.938461</v>
      </c>
      <c r="BC64" s="756">
        <v>1.8238099999999999</v>
      </c>
      <c r="BD64" s="756">
        <v>1.9192499999999999</v>
      </c>
      <c r="BE64" s="756">
        <v>1.8821699999999999</v>
      </c>
      <c r="BF64" s="756">
        <v>2.008397</v>
      </c>
      <c r="BG64" s="756">
        <v>2.05863</v>
      </c>
      <c r="BH64" s="756">
        <v>1.92561</v>
      </c>
      <c r="BI64" s="756">
        <v>2.037258</v>
      </c>
      <c r="BJ64" s="756">
        <v>1.8997200000000001</v>
      </c>
      <c r="BK64" s="756">
        <v>1.830103</v>
      </c>
      <c r="BL64" s="756">
        <v>1.8900600000000001</v>
      </c>
      <c r="BM64" s="756">
        <v>1.756748</v>
      </c>
      <c r="BN64" s="756">
        <v>1.851599</v>
      </c>
      <c r="BO64" s="756">
        <v>1.694064</v>
      </c>
      <c r="BP64" s="756">
        <v>1.7845200000000001</v>
      </c>
      <c r="BQ64" s="756">
        <v>1.72899</v>
      </c>
      <c r="BR64" s="756">
        <v>1.846298</v>
      </c>
      <c r="BS64" s="756">
        <v>1.8431999999999999</v>
      </c>
      <c r="BT64" s="756">
        <v>1.7285999999999999</v>
      </c>
      <c r="BU64" s="756">
        <v>1.829434</v>
      </c>
      <c r="BV64" s="756">
        <v>1.7562899999999999</v>
      </c>
      <c r="BW64" s="756">
        <v>1.6387320000000001</v>
      </c>
      <c r="BX64" s="756">
        <v>1.7236800000000001</v>
      </c>
      <c r="BY64" s="756">
        <v>1.603448</v>
      </c>
      <c r="BZ64" s="756">
        <v>1.7705029999999999</v>
      </c>
      <c r="CA64" s="756">
        <v>1.61965</v>
      </c>
      <c r="CB64" s="756">
        <v>1.68438</v>
      </c>
      <c r="CC64" s="756">
        <v>1.6293599999999999</v>
      </c>
    </row>
    <row r="65" spans="1:81" ht="16.5" customHeight="1" x14ac:dyDescent="0.25">
      <c r="A65" s="1014"/>
      <c r="B65" s="1011"/>
      <c r="C65" s="744" t="s">
        <v>789</v>
      </c>
      <c r="D65" s="756">
        <v>2.7134399999999999</v>
      </c>
      <c r="E65" s="756">
        <v>2.544108</v>
      </c>
      <c r="F65" s="756">
        <v>2.7032820000000002</v>
      </c>
      <c r="G65" s="756">
        <v>2.4891920000000001</v>
      </c>
      <c r="H65" s="756">
        <v>2.73332</v>
      </c>
      <c r="I65" s="756">
        <v>2.8097240000000001</v>
      </c>
      <c r="J65" s="756">
        <v>3.1709939999999999</v>
      </c>
      <c r="K65" s="756">
        <v>3.3262459999999998</v>
      </c>
      <c r="L65" s="756">
        <v>2.692018</v>
      </c>
      <c r="M65" s="756">
        <v>2.5617450000000002</v>
      </c>
      <c r="N65" s="756">
        <v>2.3209719999999998</v>
      </c>
      <c r="O65" s="756">
        <v>2.2574290000000001</v>
      </c>
      <c r="P65" s="756">
        <v>2.2191740000000002</v>
      </c>
      <c r="Q65" s="756">
        <v>2.03972</v>
      </c>
      <c r="R65" s="756">
        <v>2.2034500000000001</v>
      </c>
      <c r="S65" s="756">
        <v>2.2213539999999998</v>
      </c>
      <c r="T65" s="756">
        <v>2.1998419999999999</v>
      </c>
      <c r="U65" s="756">
        <v>2.3371900000000001</v>
      </c>
      <c r="V65" s="756">
        <v>2.6488450000000001</v>
      </c>
      <c r="W65" s="756">
        <v>2.7805939999999998</v>
      </c>
      <c r="X65" s="756">
        <v>2.2423500000000001</v>
      </c>
      <c r="Y65" s="756">
        <v>2.1492689999999999</v>
      </c>
      <c r="Z65" s="756">
        <v>1.9441820000000001</v>
      </c>
      <c r="AA65" s="756">
        <v>1.9266160000000001</v>
      </c>
      <c r="AB65" s="756">
        <v>1.9268639999999999</v>
      </c>
      <c r="AC65" s="756">
        <v>1.822916</v>
      </c>
      <c r="AD65" s="756">
        <v>1.9923960000000001</v>
      </c>
      <c r="AE65" s="756">
        <v>1.8807990000000001</v>
      </c>
      <c r="AF65" s="756">
        <v>1.9643120000000001</v>
      </c>
      <c r="AG65" s="756">
        <v>2.0565540000000002</v>
      </c>
      <c r="AH65" s="756">
        <v>2.3235749999999999</v>
      </c>
      <c r="AI65" s="756">
        <v>2.4986000000000002</v>
      </c>
      <c r="AJ65" s="756">
        <v>2.055755</v>
      </c>
      <c r="AK65" s="756">
        <v>1.923332</v>
      </c>
      <c r="AL65" s="756">
        <v>1.811458</v>
      </c>
      <c r="AM65" s="756">
        <v>1.78329</v>
      </c>
      <c r="AN65" s="756">
        <v>1.808802</v>
      </c>
      <c r="AO65" s="756">
        <v>1.7149479999999999</v>
      </c>
      <c r="AP65" s="756">
        <v>1.170239</v>
      </c>
      <c r="AQ65" s="756">
        <v>0.80685399999999996</v>
      </c>
      <c r="AR65" s="756">
        <v>0.882602</v>
      </c>
      <c r="AS65" s="756">
        <v>1.1693</v>
      </c>
      <c r="AT65" s="756">
        <v>1.443624</v>
      </c>
      <c r="AU65" s="756">
        <v>1.608725</v>
      </c>
      <c r="AV65" s="756">
        <v>1.4739739999999999</v>
      </c>
      <c r="AW65" s="756">
        <v>1.3966769999999999</v>
      </c>
      <c r="AX65" s="756">
        <v>1.230245</v>
      </c>
      <c r="AY65" s="756">
        <v>1.173</v>
      </c>
      <c r="AZ65" s="756">
        <v>1.2984</v>
      </c>
      <c r="BA65" s="756">
        <v>1.1098159999999999</v>
      </c>
      <c r="BB65" s="756">
        <v>1.18059</v>
      </c>
      <c r="BC65" s="756">
        <v>1.064897</v>
      </c>
      <c r="BD65" s="756">
        <v>1.234205</v>
      </c>
      <c r="BE65" s="756">
        <v>1.30827</v>
      </c>
      <c r="BF65" s="756">
        <v>1.595329</v>
      </c>
      <c r="BG65" s="756">
        <v>1.6475500000000001</v>
      </c>
      <c r="BH65" s="756">
        <v>1.5066120000000001</v>
      </c>
      <c r="BI65" s="756">
        <v>1.414874</v>
      </c>
      <c r="BJ65" s="756">
        <v>1.3377250000000001</v>
      </c>
      <c r="BK65" s="756">
        <v>1.228129</v>
      </c>
      <c r="BL65" s="756">
        <v>1.38137</v>
      </c>
      <c r="BM65" s="756">
        <v>1.148668</v>
      </c>
      <c r="BN65" s="756">
        <v>1.203025</v>
      </c>
      <c r="BO65" s="756">
        <v>1.0705990000000001</v>
      </c>
      <c r="BP65" s="756">
        <v>1.200504</v>
      </c>
      <c r="BQ65" s="756">
        <v>1.2697259999999999</v>
      </c>
      <c r="BR65" s="756">
        <v>1.44482</v>
      </c>
      <c r="BS65" s="756">
        <v>1.474375</v>
      </c>
      <c r="BT65" s="756">
        <v>1.3908240000000001</v>
      </c>
      <c r="BU65" s="756">
        <v>1.2040010000000001</v>
      </c>
      <c r="BV65" s="756">
        <v>1.0837300000000001</v>
      </c>
      <c r="BW65" s="756">
        <v>1.1899500000000001</v>
      </c>
      <c r="BX65" s="756">
        <v>1.3551200000000001</v>
      </c>
      <c r="BY65" s="756">
        <v>1.2140759999999999</v>
      </c>
      <c r="BZ65" s="756">
        <v>1.1418569999999999</v>
      </c>
      <c r="CA65" s="756">
        <v>1.0777140000000001</v>
      </c>
      <c r="CB65" s="756">
        <v>1.3630850000000001</v>
      </c>
      <c r="CC65" s="756">
        <v>1.2674300000000001</v>
      </c>
    </row>
    <row r="66" spans="1:81" ht="16.5" customHeight="1" x14ac:dyDescent="0.25">
      <c r="A66" s="1014"/>
      <c r="B66" s="1012"/>
      <c r="C66" s="753" t="s">
        <v>741</v>
      </c>
      <c r="D66" s="757">
        <v>2.2854899999999998</v>
      </c>
      <c r="E66" s="757">
        <v>2.1597520000000001</v>
      </c>
      <c r="F66" s="757">
        <v>2.3733599999999999</v>
      </c>
      <c r="G66" s="757">
        <v>2.1411859999999998</v>
      </c>
      <c r="H66" s="757">
        <v>2.2330199999999998</v>
      </c>
      <c r="I66" s="757">
        <v>2.1738900000000001</v>
      </c>
      <c r="J66" s="757">
        <v>2.2973789999999998</v>
      </c>
      <c r="K66" s="757">
        <v>2.29392</v>
      </c>
      <c r="L66" s="757">
        <v>2.0843400000000001</v>
      </c>
      <c r="M66" s="757">
        <v>2.0678239999999999</v>
      </c>
      <c r="N66" s="757">
        <v>2.00562</v>
      </c>
      <c r="O66" s="757">
        <v>2.0166599999999999</v>
      </c>
      <c r="P66" s="757">
        <v>2.09226</v>
      </c>
      <c r="Q66" s="757">
        <v>1.9695480000000001</v>
      </c>
      <c r="R66" s="757">
        <v>2.168326</v>
      </c>
      <c r="S66" s="757">
        <v>1.966548</v>
      </c>
      <c r="T66" s="757">
        <v>2.0664600000000002</v>
      </c>
      <c r="U66" s="757">
        <v>2.0518800000000001</v>
      </c>
      <c r="V66" s="757">
        <v>2.138442</v>
      </c>
      <c r="W66" s="757">
        <v>2.1134400000000002</v>
      </c>
      <c r="X66" s="757">
        <v>1.9604699999999999</v>
      </c>
      <c r="Y66" s="757">
        <v>1.9561930000000001</v>
      </c>
      <c r="Z66" s="757">
        <v>1.9172100000000001</v>
      </c>
      <c r="AA66" s="757">
        <v>1.906083</v>
      </c>
      <c r="AB66" s="757">
        <v>1.9921199999999999</v>
      </c>
      <c r="AC66" s="757">
        <v>1.8610199999999999</v>
      </c>
      <c r="AD66" s="757">
        <v>2.0464340000000001</v>
      </c>
      <c r="AE66" s="757">
        <v>1.8763000000000001</v>
      </c>
      <c r="AF66" s="757">
        <v>1.9756199999999999</v>
      </c>
      <c r="AG66" s="757">
        <v>1.8979200000000001</v>
      </c>
      <c r="AH66" s="757">
        <v>1.967849</v>
      </c>
      <c r="AI66" s="757">
        <v>1.9616400000000001</v>
      </c>
      <c r="AJ66" s="757">
        <v>1.7850900000000001</v>
      </c>
      <c r="AK66" s="757">
        <v>1.595216</v>
      </c>
      <c r="AL66" s="757">
        <v>1.8003899999999999</v>
      </c>
      <c r="AM66" s="757">
        <v>1.6914830000000001</v>
      </c>
      <c r="AN66" s="757">
        <v>1.76847</v>
      </c>
      <c r="AO66" s="757">
        <v>1.710739</v>
      </c>
      <c r="AP66" s="757">
        <v>1.610047</v>
      </c>
      <c r="AQ66" s="757">
        <v>1.570524</v>
      </c>
      <c r="AR66" s="757">
        <v>1.5900300000000001</v>
      </c>
      <c r="AS66" s="757">
        <v>1.53918</v>
      </c>
      <c r="AT66" s="757">
        <v>1.6353740000000001</v>
      </c>
      <c r="AU66" s="757">
        <v>1.65195</v>
      </c>
      <c r="AV66" s="757">
        <v>1.56243</v>
      </c>
      <c r="AW66" s="757">
        <v>1.6448910000000001</v>
      </c>
      <c r="AX66" s="757">
        <v>1.53813</v>
      </c>
      <c r="AY66" s="757">
        <v>1.5173669999999999</v>
      </c>
      <c r="AZ66" s="757">
        <v>1.5794999999999999</v>
      </c>
      <c r="BA66" s="757">
        <v>1.45208</v>
      </c>
      <c r="BB66" s="757">
        <v>1.5891219999999999</v>
      </c>
      <c r="BC66" s="757">
        <v>1.493123</v>
      </c>
      <c r="BD66" s="757">
        <v>1.59846</v>
      </c>
      <c r="BE66" s="757">
        <v>1.47621</v>
      </c>
      <c r="BF66" s="757">
        <v>1.524518</v>
      </c>
      <c r="BG66" s="757">
        <v>1.5096000000000001</v>
      </c>
      <c r="BH66" s="757">
        <v>1.39734</v>
      </c>
      <c r="BI66" s="757">
        <v>1.4014789999999999</v>
      </c>
      <c r="BJ66" s="757">
        <v>1.3705799999999999</v>
      </c>
      <c r="BK66" s="757">
        <v>1.336813</v>
      </c>
      <c r="BL66" s="757">
        <v>1.3878900000000001</v>
      </c>
      <c r="BM66" s="757">
        <v>1.294916</v>
      </c>
      <c r="BN66" s="757">
        <v>1.3980379999999999</v>
      </c>
      <c r="BO66" s="757">
        <v>1.2722880000000001</v>
      </c>
      <c r="BP66" s="757">
        <v>1.2958799999999999</v>
      </c>
      <c r="BQ66" s="757">
        <v>1.2676499999999999</v>
      </c>
      <c r="BR66" s="757">
        <v>1.3613649999999999</v>
      </c>
      <c r="BS66" s="757">
        <v>1.3097700000000001</v>
      </c>
      <c r="BT66" s="757">
        <v>1.23414</v>
      </c>
      <c r="BU66" s="757">
        <v>1.236156</v>
      </c>
      <c r="BV66" s="757">
        <v>1.2079200000000001</v>
      </c>
      <c r="BW66" s="757">
        <v>1.17015</v>
      </c>
      <c r="BX66" s="757">
        <v>1.20201</v>
      </c>
      <c r="BY66" s="757">
        <v>1.1368</v>
      </c>
      <c r="BZ66" s="757">
        <v>1.2528649999999999</v>
      </c>
      <c r="CA66" s="757">
        <v>1.1453260000000001</v>
      </c>
      <c r="CB66" s="757">
        <v>1.17069</v>
      </c>
      <c r="CC66" s="909">
        <v>1.1204400000000001</v>
      </c>
    </row>
    <row r="67" spans="1:81" s="167" customFormat="1" ht="16.5" customHeight="1" x14ac:dyDescent="0.25">
      <c r="A67" s="1014"/>
      <c r="B67" s="1010" t="s">
        <v>787</v>
      </c>
      <c r="C67" s="907" t="s">
        <v>287</v>
      </c>
      <c r="D67" s="908">
        <v>71.132470999999995</v>
      </c>
      <c r="E67" s="908">
        <v>66.854665999999995</v>
      </c>
      <c r="F67" s="908">
        <v>72.593873000000002</v>
      </c>
      <c r="G67" s="908">
        <v>67.324285000000003</v>
      </c>
      <c r="H67" s="908">
        <v>70.069084000000004</v>
      </c>
      <c r="I67" s="908">
        <v>69.475132000000002</v>
      </c>
      <c r="J67" s="908">
        <v>73.919470000000004</v>
      </c>
      <c r="K67" s="908">
        <v>72.873490000000004</v>
      </c>
      <c r="L67" s="908">
        <v>67.271119999999996</v>
      </c>
      <c r="M67" s="908">
        <v>67.416408000000004</v>
      </c>
      <c r="N67" s="908">
        <v>64.803431000000003</v>
      </c>
      <c r="O67" s="908">
        <v>63.137985999999998</v>
      </c>
      <c r="P67" s="908">
        <v>65.199678000000006</v>
      </c>
      <c r="Q67" s="908">
        <v>60.737869000000003</v>
      </c>
      <c r="R67" s="908">
        <v>68.315393999999998</v>
      </c>
      <c r="S67" s="908">
        <v>61.785319999999999</v>
      </c>
      <c r="T67" s="908">
        <v>64.788252999999997</v>
      </c>
      <c r="U67" s="908">
        <v>64.069698000000002</v>
      </c>
      <c r="V67" s="908">
        <v>67.840147000000002</v>
      </c>
      <c r="W67" s="908">
        <v>67.231746000000001</v>
      </c>
      <c r="X67" s="908">
        <v>62.612870999999998</v>
      </c>
      <c r="Y67" s="908">
        <v>62.845880000000001</v>
      </c>
      <c r="Z67" s="908">
        <v>60.488773999999999</v>
      </c>
      <c r="AA67" s="908">
        <v>58.503779999999999</v>
      </c>
      <c r="AB67" s="908">
        <v>60.023854</v>
      </c>
      <c r="AC67" s="908">
        <v>55.934244</v>
      </c>
      <c r="AD67" s="908">
        <v>61.315331999999998</v>
      </c>
      <c r="AE67" s="908">
        <v>56.501094999999999</v>
      </c>
      <c r="AF67" s="908">
        <v>59.240597000000001</v>
      </c>
      <c r="AG67" s="908">
        <v>57.881005999999999</v>
      </c>
      <c r="AH67" s="908">
        <v>60.91977</v>
      </c>
      <c r="AI67" s="908">
        <v>61.338459999999998</v>
      </c>
      <c r="AJ67" s="908">
        <v>56.961758000000003</v>
      </c>
      <c r="AK67" s="908">
        <v>57.541894999999997</v>
      </c>
      <c r="AL67" s="908">
        <v>55.300671999999999</v>
      </c>
      <c r="AM67" s="908">
        <v>53.609876999999997</v>
      </c>
      <c r="AN67" s="908">
        <v>55.543945000000001</v>
      </c>
      <c r="AO67" s="908">
        <v>53.067376000000003</v>
      </c>
      <c r="AP67" s="908">
        <v>50.351013000000002</v>
      </c>
      <c r="AQ67" s="908">
        <v>46.368599000000003</v>
      </c>
      <c r="AR67" s="908">
        <v>47.773496999999999</v>
      </c>
      <c r="AS67" s="908">
        <v>45.818145999999999</v>
      </c>
      <c r="AT67" s="908">
        <v>50.506988999999997</v>
      </c>
      <c r="AU67" s="908">
        <v>51.659325000000003</v>
      </c>
      <c r="AV67" s="908">
        <v>49.163165999999997</v>
      </c>
      <c r="AW67" s="908">
        <v>49.864235000000001</v>
      </c>
      <c r="AX67" s="908">
        <v>47.141683</v>
      </c>
      <c r="AY67" s="908">
        <v>46.044120999999997</v>
      </c>
      <c r="AZ67" s="908">
        <v>47.272919000000002</v>
      </c>
      <c r="BA67" s="908">
        <v>44.148145</v>
      </c>
      <c r="BB67" s="908">
        <v>46.698186999999997</v>
      </c>
      <c r="BC67" s="908">
        <v>43.813982000000003</v>
      </c>
      <c r="BD67" s="908">
        <v>45.511324000000002</v>
      </c>
      <c r="BE67" s="908">
        <v>44.962598999999997</v>
      </c>
      <c r="BF67" s="908">
        <v>47.968798</v>
      </c>
      <c r="BG67" s="908">
        <v>46.456262000000002</v>
      </c>
      <c r="BH67" s="908">
        <v>43.910832999999997</v>
      </c>
      <c r="BI67" s="908">
        <v>44.921821000000001</v>
      </c>
      <c r="BJ67" s="908">
        <v>42.397249000000002</v>
      </c>
      <c r="BK67" s="908">
        <v>41.29278</v>
      </c>
      <c r="BL67" s="908">
        <v>42.416224999999997</v>
      </c>
      <c r="BM67" s="908">
        <v>39.771478000000002</v>
      </c>
      <c r="BN67" s="908">
        <v>43.122959999999999</v>
      </c>
      <c r="BO67" s="908">
        <v>39.698931000000002</v>
      </c>
      <c r="BP67" s="908">
        <v>40.886924</v>
      </c>
      <c r="BQ67" s="908">
        <v>39.867247999999996</v>
      </c>
      <c r="BR67" s="908">
        <v>42.581361999999999</v>
      </c>
      <c r="BS67" s="908">
        <v>41.50759</v>
      </c>
      <c r="BT67" s="908">
        <v>40.246200999999999</v>
      </c>
      <c r="BU67" s="908">
        <v>40.234769</v>
      </c>
      <c r="BV67" s="908">
        <v>38.461699000000003</v>
      </c>
      <c r="BW67" s="908">
        <v>37.385223000000003</v>
      </c>
      <c r="BX67" s="908">
        <v>37.854557</v>
      </c>
      <c r="BY67" s="908">
        <v>35.320331000000003</v>
      </c>
      <c r="BZ67" s="908">
        <v>38.782347999999999</v>
      </c>
      <c r="CA67" s="908">
        <v>35.885280999999999</v>
      </c>
      <c r="CB67" s="908">
        <v>37.399734000000002</v>
      </c>
      <c r="CC67" s="908">
        <v>36.575024999999997</v>
      </c>
    </row>
    <row r="68" spans="1:81" ht="16.5" customHeight="1" x14ac:dyDescent="0.25">
      <c r="A68" s="1014"/>
      <c r="B68" s="1011"/>
      <c r="C68" s="744" t="s">
        <v>732</v>
      </c>
      <c r="D68" s="756">
        <v>6.8853299999999997</v>
      </c>
      <c r="E68" s="756">
        <v>6.4580039999999999</v>
      </c>
      <c r="F68" s="756">
        <v>7.2408869999999999</v>
      </c>
      <c r="G68" s="756">
        <v>6.4709729999999999</v>
      </c>
      <c r="H68" s="756">
        <v>6.9070200000000002</v>
      </c>
      <c r="I68" s="756">
        <v>6.3586799999999997</v>
      </c>
      <c r="J68" s="756">
        <v>6.7697180000000001</v>
      </c>
      <c r="K68" s="756">
        <v>6.6492000000000004</v>
      </c>
      <c r="L68" s="756">
        <v>6.1726200000000002</v>
      </c>
      <c r="M68" s="756">
        <v>6.4586639999999997</v>
      </c>
      <c r="N68" s="756">
        <v>6.3110099999999996</v>
      </c>
      <c r="O68" s="756">
        <v>6.0774429999999997</v>
      </c>
      <c r="P68" s="756">
        <v>6.3895200000000001</v>
      </c>
      <c r="Q68" s="756">
        <v>6.0499879999999999</v>
      </c>
      <c r="R68" s="756">
        <v>6.841297</v>
      </c>
      <c r="S68" s="756">
        <v>6.1957050000000002</v>
      </c>
      <c r="T68" s="756">
        <v>6.4641599999999997</v>
      </c>
      <c r="U68" s="756">
        <v>6.3494999999999999</v>
      </c>
      <c r="V68" s="756">
        <v>6.5859189999999996</v>
      </c>
      <c r="W68" s="756">
        <v>6.5207699999999997</v>
      </c>
      <c r="X68" s="756">
        <v>6.0442499999999999</v>
      </c>
      <c r="Y68" s="756">
        <v>6.0974209999999998</v>
      </c>
      <c r="Z68" s="756">
        <v>5.9406600000000003</v>
      </c>
      <c r="AA68" s="756">
        <v>5.813485</v>
      </c>
      <c r="AB68" s="756">
        <v>6.0135899999999998</v>
      </c>
      <c r="AC68" s="756">
        <v>5.6631400000000003</v>
      </c>
      <c r="AD68" s="756">
        <v>6.2331390000000004</v>
      </c>
      <c r="AE68" s="756">
        <v>5.6721969999999997</v>
      </c>
      <c r="AF68" s="756">
        <v>6.0738000000000003</v>
      </c>
      <c r="AG68" s="756">
        <v>5.7472500000000002</v>
      </c>
      <c r="AH68" s="756">
        <v>6.1023500000000004</v>
      </c>
      <c r="AI68" s="756">
        <v>6.3233100000000002</v>
      </c>
      <c r="AJ68" s="756">
        <v>5.7358200000000004</v>
      </c>
      <c r="AK68" s="756">
        <v>5.9506050000000004</v>
      </c>
      <c r="AL68" s="756">
        <v>5.7989100000000002</v>
      </c>
      <c r="AM68" s="756">
        <v>5.4831750000000001</v>
      </c>
      <c r="AN68" s="756">
        <v>5.8208399999999996</v>
      </c>
      <c r="AO68" s="756">
        <v>5.5975799999999998</v>
      </c>
      <c r="AP68" s="756">
        <v>5.498005</v>
      </c>
      <c r="AQ68" s="756">
        <v>5.2833069999999998</v>
      </c>
      <c r="AR68" s="756">
        <v>5.5060200000000004</v>
      </c>
      <c r="AS68" s="756">
        <v>4.9679700000000002</v>
      </c>
      <c r="AT68" s="756">
        <v>5.4490869999999996</v>
      </c>
      <c r="AU68" s="756">
        <v>5.5786499999999997</v>
      </c>
      <c r="AV68" s="756">
        <v>5.0105399999999998</v>
      </c>
      <c r="AW68" s="756">
        <v>5.1413190000000002</v>
      </c>
      <c r="AX68" s="756">
        <v>4.98996</v>
      </c>
      <c r="AY68" s="756">
        <v>4.91289</v>
      </c>
      <c r="AZ68" s="756">
        <v>5.0435999999999996</v>
      </c>
      <c r="BA68" s="756">
        <v>4.5939319999999997</v>
      </c>
      <c r="BB68" s="756">
        <v>4.9730819999999998</v>
      </c>
      <c r="BC68" s="756">
        <v>4.7217219999999998</v>
      </c>
      <c r="BD68" s="756">
        <v>4.7335200000000004</v>
      </c>
      <c r="BE68" s="756">
        <v>4.7888099999999998</v>
      </c>
      <c r="BF68" s="756">
        <v>5.2001569999999999</v>
      </c>
      <c r="BG68" s="756">
        <v>5.1026699999999998</v>
      </c>
      <c r="BH68" s="756">
        <v>4.7004000000000001</v>
      </c>
      <c r="BI68" s="756">
        <v>4.7455420000000004</v>
      </c>
      <c r="BJ68" s="756">
        <v>4.4802600000000004</v>
      </c>
      <c r="BK68" s="756">
        <v>4.4313450000000003</v>
      </c>
      <c r="BL68" s="756">
        <v>4.8031499999999996</v>
      </c>
      <c r="BM68" s="756">
        <v>4.613588</v>
      </c>
      <c r="BN68" s="756">
        <v>5.0240770000000001</v>
      </c>
      <c r="BO68" s="756">
        <v>4.5120810000000002</v>
      </c>
      <c r="BP68" s="756">
        <v>4.5183299999999997</v>
      </c>
      <c r="BQ68" s="756">
        <v>4.4626200000000003</v>
      </c>
      <c r="BR68" s="756">
        <v>4.844525</v>
      </c>
      <c r="BS68" s="756">
        <v>4.6688700000000001</v>
      </c>
      <c r="BT68" s="756">
        <v>4.5688800000000001</v>
      </c>
      <c r="BU68" s="756">
        <v>4.5850860000000004</v>
      </c>
      <c r="BV68" s="756">
        <v>4.2716099999999999</v>
      </c>
      <c r="BW68" s="756">
        <v>3.973004</v>
      </c>
      <c r="BX68" s="756">
        <v>4.1756399999999996</v>
      </c>
      <c r="BY68" s="756">
        <v>3.985716</v>
      </c>
      <c r="BZ68" s="756">
        <v>4.2560830000000003</v>
      </c>
      <c r="CA68" s="756">
        <v>3.9434779999999998</v>
      </c>
      <c r="CB68" s="756">
        <v>4.0289400000000004</v>
      </c>
      <c r="CC68" s="756">
        <v>3.8727360000000002</v>
      </c>
    </row>
    <row r="69" spans="1:81" ht="16.5" customHeight="1" x14ac:dyDescent="0.25">
      <c r="A69" s="1014"/>
      <c r="B69" s="1011"/>
      <c r="C69" s="744" t="s">
        <v>733</v>
      </c>
      <c r="D69" s="756">
        <v>5.9870999999999999</v>
      </c>
      <c r="E69" s="756">
        <v>5.6629719999999999</v>
      </c>
      <c r="F69" s="756">
        <v>5.9692360000000004</v>
      </c>
      <c r="G69" s="756">
        <v>5.4273790000000002</v>
      </c>
      <c r="H69" s="756">
        <v>5.5241699999999998</v>
      </c>
      <c r="I69" s="756">
        <v>5.8326599999999997</v>
      </c>
      <c r="J69" s="756">
        <v>5.999771</v>
      </c>
      <c r="K69" s="756">
        <v>5.8289999999999997</v>
      </c>
      <c r="L69" s="756">
        <v>5.4569700000000001</v>
      </c>
      <c r="M69" s="756">
        <v>5.3560249999999998</v>
      </c>
      <c r="N69" s="756">
        <v>5.1839700000000004</v>
      </c>
      <c r="O69" s="756">
        <v>4.8839189999999997</v>
      </c>
      <c r="P69" s="756">
        <v>4.8064799999999996</v>
      </c>
      <c r="Q69" s="756">
        <v>4.4928800000000004</v>
      </c>
      <c r="R69" s="756">
        <v>5.2726660000000001</v>
      </c>
      <c r="S69" s="756">
        <v>4.7239259999999996</v>
      </c>
      <c r="T69" s="756">
        <v>4.9432799999999997</v>
      </c>
      <c r="U69" s="756">
        <v>4.9530839999999996</v>
      </c>
      <c r="V69" s="756">
        <v>5.2061400000000004</v>
      </c>
      <c r="W69" s="756">
        <v>5.1958500000000001</v>
      </c>
      <c r="X69" s="756">
        <v>4.8357299999999999</v>
      </c>
      <c r="Y69" s="756">
        <v>4.8720220000000003</v>
      </c>
      <c r="Z69" s="756">
        <v>4.6549800000000001</v>
      </c>
      <c r="AA69" s="756">
        <v>4.3717790000000001</v>
      </c>
      <c r="AB69" s="756">
        <v>4.3758299999999997</v>
      </c>
      <c r="AC69" s="756">
        <v>4.1375039999999998</v>
      </c>
      <c r="AD69" s="756">
        <v>4.6380030000000003</v>
      </c>
      <c r="AE69" s="756">
        <v>4.176609</v>
      </c>
      <c r="AF69" s="756">
        <v>4.5426900000000003</v>
      </c>
      <c r="AG69" s="756">
        <v>4.3922699999999999</v>
      </c>
      <c r="AH69" s="756">
        <v>4.6013919999999997</v>
      </c>
      <c r="AI69" s="756">
        <v>4.9926300000000001</v>
      </c>
      <c r="AJ69" s="756">
        <v>4.4927400000000004</v>
      </c>
      <c r="AK69" s="756">
        <v>4.4365959999999998</v>
      </c>
      <c r="AL69" s="756">
        <v>4.0736879999999998</v>
      </c>
      <c r="AM69" s="756">
        <v>3.9515980000000002</v>
      </c>
      <c r="AN69" s="756">
        <v>4.1869199999999998</v>
      </c>
      <c r="AO69" s="756">
        <v>4.0138030000000002</v>
      </c>
      <c r="AP69" s="756">
        <v>4.058179</v>
      </c>
      <c r="AQ69" s="756">
        <v>3.7506840000000001</v>
      </c>
      <c r="AR69" s="756">
        <v>3.8684400000000001</v>
      </c>
      <c r="AS69" s="756">
        <v>3.4397700000000002</v>
      </c>
      <c r="AT69" s="756">
        <v>3.7419790000000002</v>
      </c>
      <c r="AU69" s="756">
        <v>4.4720399999999998</v>
      </c>
      <c r="AV69" s="756">
        <v>3.9990899999999998</v>
      </c>
      <c r="AW69" s="756">
        <v>3.828376</v>
      </c>
      <c r="AX69" s="756">
        <v>3.6942300000000001</v>
      </c>
      <c r="AY69" s="756">
        <v>3.5252979999999998</v>
      </c>
      <c r="AZ69" s="756">
        <v>3.4762200000000001</v>
      </c>
      <c r="BA69" s="756">
        <v>3.3285</v>
      </c>
      <c r="BB69" s="756">
        <v>3.528575</v>
      </c>
      <c r="BC69" s="756">
        <v>3.3359860000000001</v>
      </c>
      <c r="BD69" s="756">
        <v>3.2899500000000002</v>
      </c>
      <c r="BE69" s="756">
        <v>3.1578599999999999</v>
      </c>
      <c r="BF69" s="756">
        <v>3.5111530000000002</v>
      </c>
      <c r="BG69" s="756">
        <v>3.4151400000000001</v>
      </c>
      <c r="BH69" s="756">
        <v>3.1403099999999999</v>
      </c>
      <c r="BI69" s="756">
        <v>3.2622849999999999</v>
      </c>
      <c r="BJ69" s="756">
        <v>2.98536</v>
      </c>
      <c r="BK69" s="756">
        <v>2.9139780000000002</v>
      </c>
      <c r="BL69" s="756">
        <v>2.9703300000000001</v>
      </c>
      <c r="BM69" s="756">
        <v>2.6859000000000002</v>
      </c>
      <c r="BN69" s="756">
        <v>2.6899500000000001</v>
      </c>
      <c r="BO69" s="756">
        <v>2.585553</v>
      </c>
      <c r="BP69" s="756">
        <v>2.5139399999999998</v>
      </c>
      <c r="BQ69" s="756">
        <v>2.5253399999999999</v>
      </c>
      <c r="BR69" s="756">
        <v>2.8701349999999999</v>
      </c>
      <c r="BS69" s="756">
        <v>2.7170100000000001</v>
      </c>
      <c r="BT69" s="756">
        <v>2.6836799999999998</v>
      </c>
      <c r="BU69" s="756">
        <v>2.5095900000000002</v>
      </c>
      <c r="BV69" s="756">
        <v>2.4174600000000002</v>
      </c>
      <c r="BW69" s="756">
        <v>2.3737659999999998</v>
      </c>
      <c r="BX69" s="756">
        <v>2.32674</v>
      </c>
      <c r="BY69" s="756">
        <v>2.0957400000000002</v>
      </c>
      <c r="BZ69" s="756">
        <v>2.3956179999999998</v>
      </c>
      <c r="CA69" s="756">
        <v>2.1816409999999999</v>
      </c>
      <c r="CB69" s="756">
        <v>2.2357200000000002</v>
      </c>
      <c r="CC69" s="756">
        <v>2.39967</v>
      </c>
    </row>
    <row r="70" spans="1:81" ht="16.5" customHeight="1" x14ac:dyDescent="0.25">
      <c r="A70" s="1014"/>
      <c r="B70" s="1011"/>
      <c r="C70" s="744" t="s">
        <v>788</v>
      </c>
      <c r="D70" s="756">
        <v>4.593585</v>
      </c>
      <c r="E70" s="756">
        <v>4.4101800000000004</v>
      </c>
      <c r="F70" s="756">
        <v>4.8398110000000001</v>
      </c>
      <c r="G70" s="756">
        <v>4.4881950000000002</v>
      </c>
      <c r="H70" s="756">
        <v>4.9798</v>
      </c>
      <c r="I70" s="756">
        <v>4.89947</v>
      </c>
      <c r="J70" s="756">
        <v>5.7892979999999996</v>
      </c>
      <c r="K70" s="756">
        <v>6.2554439999999998</v>
      </c>
      <c r="L70" s="756">
        <v>4.8635619999999999</v>
      </c>
      <c r="M70" s="756">
        <v>4.4962090000000003</v>
      </c>
      <c r="N70" s="756">
        <v>4.2224139999999997</v>
      </c>
      <c r="O70" s="756">
        <v>4.2905740000000003</v>
      </c>
      <c r="P70" s="756">
        <v>4.3771240000000002</v>
      </c>
      <c r="Q70" s="756">
        <v>4.2115320000000001</v>
      </c>
      <c r="R70" s="756">
        <v>4.6525569999999998</v>
      </c>
      <c r="S70" s="756">
        <v>4.3414659999999996</v>
      </c>
      <c r="T70" s="756">
        <v>4.5889040000000003</v>
      </c>
      <c r="U70" s="756">
        <v>4.5855119999999996</v>
      </c>
      <c r="V70" s="756">
        <v>5.3590679999999997</v>
      </c>
      <c r="W70" s="756">
        <v>5.6924780000000004</v>
      </c>
      <c r="X70" s="756">
        <v>4.479406</v>
      </c>
      <c r="Y70" s="756">
        <v>4.227055</v>
      </c>
      <c r="Z70" s="756">
        <v>3.9237139999999999</v>
      </c>
      <c r="AA70" s="756">
        <v>3.8964599999999998</v>
      </c>
      <c r="AB70" s="756">
        <v>3.923686</v>
      </c>
      <c r="AC70" s="756">
        <v>3.7832720000000002</v>
      </c>
      <c r="AD70" s="756">
        <v>4.1995180000000003</v>
      </c>
      <c r="AE70" s="756">
        <v>3.8599920000000001</v>
      </c>
      <c r="AF70" s="756">
        <v>4.0884260000000001</v>
      </c>
      <c r="AG70" s="756">
        <v>4.3265260000000003</v>
      </c>
      <c r="AH70" s="756">
        <v>4.7732260000000002</v>
      </c>
      <c r="AI70" s="756">
        <v>5.0650899999999996</v>
      </c>
      <c r="AJ70" s="756">
        <v>4.3235299999999999</v>
      </c>
      <c r="AK70" s="756">
        <v>3.9622060000000001</v>
      </c>
      <c r="AL70" s="756">
        <v>3.721238</v>
      </c>
      <c r="AM70" s="756">
        <v>3.6292460000000002</v>
      </c>
      <c r="AN70" s="756">
        <v>3.750842</v>
      </c>
      <c r="AO70" s="756">
        <v>3.648304</v>
      </c>
      <c r="AP70" s="756">
        <v>2.1850740000000002</v>
      </c>
      <c r="AQ70" s="756">
        <v>1.2351369999999999</v>
      </c>
      <c r="AR70" s="756">
        <v>1.2628980000000001</v>
      </c>
      <c r="AS70" s="756">
        <v>1.6241749999999999</v>
      </c>
      <c r="AT70" s="756">
        <v>2.791801</v>
      </c>
      <c r="AU70" s="756">
        <v>3.3208799999999998</v>
      </c>
      <c r="AV70" s="756">
        <v>3.001198</v>
      </c>
      <c r="AW70" s="756">
        <v>2.88672</v>
      </c>
      <c r="AX70" s="756">
        <v>2.1774300000000002</v>
      </c>
      <c r="AY70" s="756">
        <v>2.1715740000000001</v>
      </c>
      <c r="AZ70" s="756">
        <v>2.0378539999999998</v>
      </c>
      <c r="BA70" s="756">
        <v>2.2072919999999998</v>
      </c>
      <c r="BB70" s="756">
        <v>1.9298040000000001</v>
      </c>
      <c r="BC70" s="756">
        <v>1.712985</v>
      </c>
      <c r="BD70" s="756">
        <v>2.5196350000000001</v>
      </c>
      <c r="BE70" s="756">
        <v>3.128412</v>
      </c>
      <c r="BF70" s="756">
        <v>3.5534940000000002</v>
      </c>
      <c r="BG70" s="756">
        <v>3.4839159999999998</v>
      </c>
      <c r="BH70" s="756">
        <v>2.7978580000000002</v>
      </c>
      <c r="BI70" s="756">
        <v>2.6092909999999998</v>
      </c>
      <c r="BJ70" s="756">
        <v>2.432455</v>
      </c>
      <c r="BK70" s="756">
        <v>2.3875310000000001</v>
      </c>
      <c r="BL70" s="756">
        <v>2.4241600000000001</v>
      </c>
      <c r="BM70" s="756">
        <v>2.3561839999999998</v>
      </c>
      <c r="BN70" s="756">
        <v>2.632835</v>
      </c>
      <c r="BO70" s="756">
        <v>2.5305029999999999</v>
      </c>
      <c r="BP70" s="756">
        <v>2.9155479999999998</v>
      </c>
      <c r="BQ70" s="756">
        <v>2.7411460000000001</v>
      </c>
      <c r="BR70" s="756">
        <v>2.9637349999999998</v>
      </c>
      <c r="BS70" s="756">
        <v>3.0787</v>
      </c>
      <c r="BT70" s="756">
        <v>2.5424039999999999</v>
      </c>
      <c r="BU70" s="756">
        <v>2.4938419999999999</v>
      </c>
      <c r="BV70" s="756">
        <v>2.3063739999999999</v>
      </c>
      <c r="BW70" s="756">
        <v>2.3796930000000001</v>
      </c>
      <c r="BX70" s="756">
        <v>2.2352750000000001</v>
      </c>
      <c r="BY70" s="756">
        <v>2.1012520000000001</v>
      </c>
      <c r="BZ70" s="756">
        <v>2.2996259999999999</v>
      </c>
      <c r="CA70" s="756">
        <v>2.3090869999999999</v>
      </c>
      <c r="CB70" s="756">
        <v>2.544975</v>
      </c>
      <c r="CC70" s="756">
        <v>2.4800200000000001</v>
      </c>
    </row>
    <row r="71" spans="1:81" ht="16.5" customHeight="1" x14ac:dyDescent="0.25">
      <c r="A71" s="1014"/>
      <c r="B71" s="1011"/>
      <c r="C71" s="744" t="s">
        <v>735</v>
      </c>
      <c r="D71" s="756">
        <v>4.3355399999999999</v>
      </c>
      <c r="E71" s="756">
        <v>4.0561360000000004</v>
      </c>
      <c r="F71" s="756">
        <v>4.3840510000000004</v>
      </c>
      <c r="G71" s="756">
        <v>4.1137370000000004</v>
      </c>
      <c r="H71" s="756">
        <v>4.1994600000000002</v>
      </c>
      <c r="I71" s="756">
        <v>4.36029</v>
      </c>
      <c r="J71" s="756">
        <v>4.6039960000000004</v>
      </c>
      <c r="K71" s="756">
        <v>4.44963</v>
      </c>
      <c r="L71" s="756">
        <v>4.2873299999999999</v>
      </c>
      <c r="M71" s="756">
        <v>4.2856880000000004</v>
      </c>
      <c r="N71" s="756">
        <v>4.0998599999999996</v>
      </c>
      <c r="O71" s="756">
        <v>3.9927199999999998</v>
      </c>
      <c r="P71" s="756">
        <v>4.0804799999999997</v>
      </c>
      <c r="Q71" s="756">
        <v>3.7798880000000001</v>
      </c>
      <c r="R71" s="756">
        <v>4.2168989999999997</v>
      </c>
      <c r="S71" s="756">
        <v>3.7025459999999999</v>
      </c>
      <c r="T71" s="756">
        <v>3.8147700000000002</v>
      </c>
      <c r="U71" s="756">
        <v>3.7065480000000002</v>
      </c>
      <c r="V71" s="756">
        <v>4.0037739999999999</v>
      </c>
      <c r="W71" s="756">
        <v>3.8720400000000001</v>
      </c>
      <c r="X71" s="756">
        <v>3.72675</v>
      </c>
      <c r="Y71" s="756">
        <v>3.7090260000000002</v>
      </c>
      <c r="Z71" s="756">
        <v>3.5777700000000001</v>
      </c>
      <c r="AA71" s="756">
        <v>3.4962399999999998</v>
      </c>
      <c r="AB71" s="756">
        <v>3.5342699999999998</v>
      </c>
      <c r="AC71" s="756">
        <v>3.2770640000000002</v>
      </c>
      <c r="AD71" s="756">
        <v>3.6153439999999999</v>
      </c>
      <c r="AE71" s="756">
        <v>3.3206449999999998</v>
      </c>
      <c r="AF71" s="756">
        <v>3.3849900000000002</v>
      </c>
      <c r="AG71" s="756">
        <v>3.3487200000000001</v>
      </c>
      <c r="AH71" s="756">
        <v>3.4778899999999999</v>
      </c>
      <c r="AI71" s="756">
        <v>3.4230299999999998</v>
      </c>
      <c r="AJ71" s="756">
        <v>3.29637</v>
      </c>
      <c r="AK71" s="756">
        <v>3.0898919999999999</v>
      </c>
      <c r="AL71" s="756">
        <v>3.05457</v>
      </c>
      <c r="AM71" s="756">
        <v>3.0406499999999999</v>
      </c>
      <c r="AN71" s="756">
        <v>3.12663</v>
      </c>
      <c r="AO71" s="756">
        <v>2.7797580000000002</v>
      </c>
      <c r="AP71" s="756">
        <v>3.0032179999999999</v>
      </c>
      <c r="AQ71" s="756">
        <v>2.6954920000000002</v>
      </c>
      <c r="AR71" s="756">
        <v>2.75631</v>
      </c>
      <c r="AS71" s="756">
        <v>2.6240999999999999</v>
      </c>
      <c r="AT71" s="756">
        <v>2.801625</v>
      </c>
      <c r="AU71" s="756">
        <v>2.8105500000000001</v>
      </c>
      <c r="AV71" s="756">
        <v>2.69841</v>
      </c>
      <c r="AW71" s="756">
        <v>2.8270759999999999</v>
      </c>
      <c r="AX71" s="756">
        <v>2.7168600000000001</v>
      </c>
      <c r="AY71" s="756">
        <v>2.5927449999999999</v>
      </c>
      <c r="AZ71" s="756">
        <v>2.6537099999999998</v>
      </c>
      <c r="BA71" s="756">
        <v>2.4579520000000001</v>
      </c>
      <c r="BB71" s="756">
        <v>2.6071930000000001</v>
      </c>
      <c r="BC71" s="756">
        <v>2.4122490000000001</v>
      </c>
      <c r="BD71" s="756">
        <v>2.4857399999999998</v>
      </c>
      <c r="BE71" s="756">
        <v>2.47797</v>
      </c>
      <c r="BF71" s="756">
        <v>2.6151599999999999</v>
      </c>
      <c r="BG71" s="756">
        <v>2.50779</v>
      </c>
      <c r="BH71" s="756">
        <v>2.4117600000000001</v>
      </c>
      <c r="BI71" s="756">
        <v>2.4674140000000002</v>
      </c>
      <c r="BJ71" s="756">
        <v>2.3332799999999998</v>
      </c>
      <c r="BK71" s="756">
        <v>2.2857799999999999</v>
      </c>
      <c r="BL71" s="756">
        <v>2.3577900000000001</v>
      </c>
      <c r="BM71" s="756">
        <v>2.160536</v>
      </c>
      <c r="BN71" s="756">
        <v>2.3262710000000002</v>
      </c>
      <c r="BO71" s="756">
        <v>2.1326019999999999</v>
      </c>
      <c r="BP71" s="756">
        <v>2.1565799999999999</v>
      </c>
      <c r="BQ71" s="756">
        <v>2.1458400000000002</v>
      </c>
      <c r="BR71" s="756">
        <v>2.2834599999999998</v>
      </c>
      <c r="BS71" s="756">
        <v>2.2028400000000001</v>
      </c>
      <c r="BT71" s="756">
        <v>2.1888000000000001</v>
      </c>
      <c r="BU71" s="756">
        <v>2.1796099999999998</v>
      </c>
      <c r="BV71" s="756">
        <v>2.05227</v>
      </c>
      <c r="BW71" s="756">
        <v>2.0006520000000001</v>
      </c>
      <c r="BX71" s="756">
        <v>2.0154899999999998</v>
      </c>
      <c r="BY71" s="756">
        <v>1.798875</v>
      </c>
      <c r="BZ71" s="756">
        <v>2.0213549999999998</v>
      </c>
      <c r="CA71" s="756">
        <v>1.887175</v>
      </c>
      <c r="CB71" s="756">
        <v>1.9109100000000001</v>
      </c>
      <c r="CC71" s="756">
        <v>1.9479599999999999</v>
      </c>
    </row>
    <row r="72" spans="1:81" ht="16.5" customHeight="1" x14ac:dyDescent="0.25">
      <c r="A72" s="1014"/>
      <c r="B72" s="1011"/>
      <c r="C72" s="744" t="s">
        <v>736</v>
      </c>
      <c r="D72" s="756">
        <v>3.0029400000000002</v>
      </c>
      <c r="E72" s="756">
        <v>2.7745199999999999</v>
      </c>
      <c r="F72" s="756">
        <v>2.629874</v>
      </c>
      <c r="G72" s="756">
        <v>2.6420159999999999</v>
      </c>
      <c r="H72" s="756">
        <v>2.7149399999999999</v>
      </c>
      <c r="I72" s="756">
        <v>2.219776</v>
      </c>
      <c r="J72" s="756">
        <v>2.361456</v>
      </c>
      <c r="K72" s="756">
        <v>2.1804600000000001</v>
      </c>
      <c r="L72" s="756">
        <v>2.2524299999999999</v>
      </c>
      <c r="M72" s="756">
        <v>2.4582999999999999</v>
      </c>
      <c r="N72" s="756">
        <v>2.43906</v>
      </c>
      <c r="O72" s="756">
        <v>2.293542</v>
      </c>
      <c r="P72" s="756">
        <v>2.57199</v>
      </c>
      <c r="Q72" s="756">
        <v>2.3957920000000001</v>
      </c>
      <c r="R72" s="756">
        <v>2.6365500000000002</v>
      </c>
      <c r="S72" s="756">
        <v>2.341663</v>
      </c>
      <c r="T72" s="756">
        <v>2.5302600000000002</v>
      </c>
      <c r="U72" s="756">
        <v>2.3298000000000001</v>
      </c>
      <c r="V72" s="756">
        <v>2.144425</v>
      </c>
      <c r="W72" s="756">
        <v>1.93974</v>
      </c>
      <c r="X72" s="756">
        <v>2.0305499999999999</v>
      </c>
      <c r="Y72" s="756">
        <v>2.2777250000000002</v>
      </c>
      <c r="Z72" s="756">
        <v>2.2730399999999999</v>
      </c>
      <c r="AA72" s="756">
        <v>2.182134</v>
      </c>
      <c r="AB72" s="756">
        <v>2.4080400000000002</v>
      </c>
      <c r="AC72" s="756">
        <v>2.2496879999999999</v>
      </c>
      <c r="AD72" s="756">
        <v>2.2144539999999999</v>
      </c>
      <c r="AE72" s="756">
        <v>2.1608770000000002</v>
      </c>
      <c r="AF72" s="756">
        <v>2.0076299999999998</v>
      </c>
      <c r="AG72" s="756">
        <v>1.8702300000000001</v>
      </c>
      <c r="AH72" s="756">
        <v>1.877329</v>
      </c>
      <c r="AI72" s="756">
        <v>1.7567699999999999</v>
      </c>
      <c r="AJ72" s="756">
        <v>1.81863</v>
      </c>
      <c r="AK72" s="756">
        <v>1.919303</v>
      </c>
      <c r="AL72" s="756">
        <v>1.83552</v>
      </c>
      <c r="AM72" s="756">
        <v>1.903038</v>
      </c>
      <c r="AN72" s="756">
        <v>2.0666699999999998</v>
      </c>
      <c r="AO72" s="756">
        <v>1.967012</v>
      </c>
      <c r="AP72" s="756">
        <v>1.8975409999999999</v>
      </c>
      <c r="AQ72" s="756">
        <v>1.7796430000000001</v>
      </c>
      <c r="AR72" s="756">
        <v>1.85307</v>
      </c>
      <c r="AS72" s="756">
        <v>1.620781</v>
      </c>
      <c r="AT72" s="756">
        <v>1.740464</v>
      </c>
      <c r="AU72" s="756">
        <v>1.70052</v>
      </c>
      <c r="AV72" s="756">
        <v>1.59924</v>
      </c>
      <c r="AW72" s="756">
        <v>1.770937</v>
      </c>
      <c r="AX72" s="756">
        <v>1.6121399999999999</v>
      </c>
      <c r="AY72" s="756">
        <v>1.5553859999999999</v>
      </c>
      <c r="AZ72" s="756">
        <v>1.590128</v>
      </c>
      <c r="BA72" s="756">
        <v>1.7100439999999999</v>
      </c>
      <c r="BB72" s="756">
        <v>1.7847630000000001</v>
      </c>
      <c r="BC72" s="756">
        <v>1.6647160000000001</v>
      </c>
      <c r="BD72" s="756">
        <v>1.76532</v>
      </c>
      <c r="BE72" s="756">
        <v>1.4894099999999999</v>
      </c>
      <c r="BF72" s="756">
        <v>1.495781</v>
      </c>
      <c r="BG72" s="756">
        <v>1.3925700000000001</v>
      </c>
      <c r="BH72" s="756">
        <v>1.35006</v>
      </c>
      <c r="BI72" s="756">
        <v>1.541196</v>
      </c>
      <c r="BJ72" s="756">
        <v>1.6107899999999999</v>
      </c>
      <c r="BK72" s="756">
        <v>1.4465490000000001</v>
      </c>
      <c r="BL72" s="756">
        <v>1.48332</v>
      </c>
      <c r="BM72" s="756">
        <v>1.483776</v>
      </c>
      <c r="BN72" s="756">
        <v>1.679673</v>
      </c>
      <c r="BO72" s="756">
        <v>1.428105</v>
      </c>
      <c r="BP72" s="756">
        <v>1.52745</v>
      </c>
      <c r="BQ72" s="756">
        <v>1.2933600000000001</v>
      </c>
      <c r="BR72" s="756">
        <v>1.3381149999999999</v>
      </c>
      <c r="BS72" s="756">
        <v>1.24125</v>
      </c>
      <c r="BT72" s="756">
        <v>1.2181500000000001</v>
      </c>
      <c r="BU72" s="756">
        <v>1.3269550000000001</v>
      </c>
      <c r="BV72" s="756">
        <v>1.3791599999999999</v>
      </c>
      <c r="BW72" s="756">
        <v>1.348239</v>
      </c>
      <c r="BX72" s="756">
        <v>1.3549199999999999</v>
      </c>
      <c r="BY72" s="756">
        <v>1.3130599999999999</v>
      </c>
      <c r="BZ72" s="756">
        <v>1.438307</v>
      </c>
      <c r="CA72" s="756">
        <v>1.2429110000000001</v>
      </c>
      <c r="CB72" s="756">
        <v>1.3554900000000001</v>
      </c>
      <c r="CC72" s="756">
        <v>1.12503</v>
      </c>
    </row>
    <row r="73" spans="1:81" ht="16.5" customHeight="1" x14ac:dyDescent="0.25">
      <c r="A73" s="1014"/>
      <c r="B73" s="1011"/>
      <c r="C73" s="744" t="s">
        <v>737</v>
      </c>
      <c r="D73" s="756">
        <v>3.03552</v>
      </c>
      <c r="E73" s="756">
        <v>2.8513519999999999</v>
      </c>
      <c r="F73" s="756">
        <v>3.1363319999999999</v>
      </c>
      <c r="G73" s="756">
        <v>2.8885160000000001</v>
      </c>
      <c r="H73" s="756">
        <v>3.0211800000000002</v>
      </c>
      <c r="I73" s="756">
        <v>2.9332500000000001</v>
      </c>
      <c r="J73" s="756">
        <v>3.1027900000000002</v>
      </c>
      <c r="K73" s="756">
        <v>3.01152</v>
      </c>
      <c r="L73" s="756">
        <v>2.7894299999999999</v>
      </c>
      <c r="M73" s="756">
        <v>2.7465069999999998</v>
      </c>
      <c r="N73" s="756">
        <v>2.72736</v>
      </c>
      <c r="O73" s="756">
        <v>2.7100499999999998</v>
      </c>
      <c r="P73" s="756">
        <v>2.8281299999999998</v>
      </c>
      <c r="Q73" s="756">
        <v>2.6378520000000001</v>
      </c>
      <c r="R73" s="756">
        <v>2.9110860000000001</v>
      </c>
      <c r="S73" s="756">
        <v>2.6659410000000001</v>
      </c>
      <c r="T73" s="756">
        <v>2.7920400000000001</v>
      </c>
      <c r="U73" s="756">
        <v>2.7571500000000002</v>
      </c>
      <c r="V73" s="756">
        <v>2.862323</v>
      </c>
      <c r="W73" s="756">
        <v>2.79108</v>
      </c>
      <c r="X73" s="756">
        <v>2.6186699999999998</v>
      </c>
      <c r="Y73" s="756">
        <v>2.6185079999999998</v>
      </c>
      <c r="Z73" s="756">
        <v>2.5940400000000001</v>
      </c>
      <c r="AA73" s="756">
        <v>2.5563500000000001</v>
      </c>
      <c r="AB73" s="756">
        <v>2.6684100000000002</v>
      </c>
      <c r="AC73" s="756">
        <v>2.5077639999999999</v>
      </c>
      <c r="AD73" s="756">
        <v>2.7494209999999999</v>
      </c>
      <c r="AE73" s="756">
        <v>2.5067020000000002</v>
      </c>
      <c r="AF73" s="756">
        <v>2.67693</v>
      </c>
      <c r="AG73" s="756">
        <v>2.5589400000000002</v>
      </c>
      <c r="AH73" s="756">
        <v>2.6782140000000001</v>
      </c>
      <c r="AI73" s="756">
        <v>2.6021700000000001</v>
      </c>
      <c r="AJ73" s="756">
        <v>2.4166799999999999</v>
      </c>
      <c r="AK73" s="756">
        <v>2.1634760000000002</v>
      </c>
      <c r="AL73" s="756">
        <v>2.3906700000000001</v>
      </c>
      <c r="AM73" s="756">
        <v>2.3082549999999999</v>
      </c>
      <c r="AN73" s="756">
        <v>2.45214</v>
      </c>
      <c r="AO73" s="756">
        <v>2.3298019999999999</v>
      </c>
      <c r="AP73" s="756">
        <v>2.2859090000000002</v>
      </c>
      <c r="AQ73" s="756">
        <v>2.2729330000000001</v>
      </c>
      <c r="AR73" s="756">
        <v>2.2935599999999998</v>
      </c>
      <c r="AS73" s="756">
        <v>2.1492300000000002</v>
      </c>
      <c r="AT73" s="756">
        <v>2.2851650000000001</v>
      </c>
      <c r="AU73" s="756">
        <v>2.2620300000000002</v>
      </c>
      <c r="AV73" s="756">
        <v>2.1450300000000002</v>
      </c>
      <c r="AW73" s="756">
        <v>2.225552</v>
      </c>
      <c r="AX73" s="756">
        <v>2.15883</v>
      </c>
      <c r="AY73" s="756">
        <v>2.165575</v>
      </c>
      <c r="AZ73" s="756">
        <v>2.2458900000000002</v>
      </c>
      <c r="BA73" s="756">
        <v>2.1365400000000001</v>
      </c>
      <c r="BB73" s="756">
        <v>2.2340770000000001</v>
      </c>
      <c r="BC73" s="756">
        <v>2.119929</v>
      </c>
      <c r="BD73" s="756">
        <v>2.2138499999999999</v>
      </c>
      <c r="BE73" s="756">
        <v>2.11212</v>
      </c>
      <c r="BF73" s="756">
        <v>2.1818420000000001</v>
      </c>
      <c r="BG73" s="756">
        <v>2.0733000000000001</v>
      </c>
      <c r="BH73" s="756">
        <v>1.98105</v>
      </c>
      <c r="BI73" s="756">
        <v>2.0133260000000002</v>
      </c>
      <c r="BJ73" s="756">
        <v>1.9822500000000001</v>
      </c>
      <c r="BK73" s="756">
        <v>1.947495</v>
      </c>
      <c r="BL73" s="756">
        <v>2.0186700000000002</v>
      </c>
      <c r="BM73" s="756">
        <v>1.908032</v>
      </c>
      <c r="BN73" s="756">
        <v>2.0870440000000001</v>
      </c>
      <c r="BO73" s="756">
        <v>1.921279</v>
      </c>
      <c r="BP73" s="756">
        <v>1.97679</v>
      </c>
      <c r="BQ73" s="756">
        <v>1.89585</v>
      </c>
      <c r="BR73" s="756">
        <v>1.989611</v>
      </c>
      <c r="BS73" s="756">
        <v>1.9028400000000001</v>
      </c>
      <c r="BT73" s="756">
        <v>1.81176</v>
      </c>
      <c r="BU73" s="756">
        <v>1.815763</v>
      </c>
      <c r="BV73" s="756">
        <v>1.78077</v>
      </c>
      <c r="BW73" s="756">
        <v>1.7395940000000001</v>
      </c>
      <c r="BX73" s="756">
        <v>1.7814300000000001</v>
      </c>
      <c r="BY73" s="756">
        <v>1.685012</v>
      </c>
      <c r="BZ73" s="756">
        <v>1.8511340000000001</v>
      </c>
      <c r="CA73" s="756">
        <v>1.6915990000000001</v>
      </c>
      <c r="CB73" s="756">
        <v>1.7688299999999999</v>
      </c>
      <c r="CC73" s="756">
        <v>1.6914</v>
      </c>
    </row>
    <row r="74" spans="1:81" ht="16.5" customHeight="1" x14ac:dyDescent="0.25">
      <c r="A74" s="1014"/>
      <c r="B74" s="1011"/>
      <c r="C74" s="744" t="s">
        <v>738</v>
      </c>
      <c r="D74" s="756">
        <v>2.6586249999999998</v>
      </c>
      <c r="E74" s="756">
        <v>2.4518399999999998</v>
      </c>
      <c r="F74" s="756">
        <v>2.7720630000000002</v>
      </c>
      <c r="G74" s="756">
        <v>2.6039780000000001</v>
      </c>
      <c r="H74" s="756">
        <v>2.6151</v>
      </c>
      <c r="I74" s="756">
        <v>2.717962</v>
      </c>
      <c r="J74" s="756">
        <v>2.4858859999999998</v>
      </c>
      <c r="K74" s="756">
        <v>2.3590840000000002</v>
      </c>
      <c r="L74" s="756">
        <v>2.5272779999999999</v>
      </c>
      <c r="M74" s="756">
        <v>2.7906580000000001</v>
      </c>
      <c r="N74" s="756">
        <v>2.7283879999999998</v>
      </c>
      <c r="O74" s="756">
        <v>2.4409320000000001</v>
      </c>
      <c r="P74" s="756">
        <v>2.6294580000000001</v>
      </c>
      <c r="Q74" s="756">
        <v>2.37792</v>
      </c>
      <c r="R74" s="756">
        <v>2.649915</v>
      </c>
      <c r="S74" s="756">
        <v>2.498875</v>
      </c>
      <c r="T74" s="756">
        <v>2.7178840000000002</v>
      </c>
      <c r="U74" s="756">
        <v>2.5473499999999998</v>
      </c>
      <c r="V74" s="756">
        <v>2.4666199999999998</v>
      </c>
      <c r="W74" s="756">
        <v>2.29372</v>
      </c>
      <c r="X74" s="756">
        <v>2.57036</v>
      </c>
      <c r="Y74" s="756">
        <v>2.7169219999999998</v>
      </c>
      <c r="Z74" s="756">
        <v>2.7198340000000001</v>
      </c>
      <c r="AA74" s="756">
        <v>2.4485519999999998</v>
      </c>
      <c r="AB74" s="756">
        <v>2.7538420000000001</v>
      </c>
      <c r="AC74" s="756">
        <v>2.4714</v>
      </c>
      <c r="AD74" s="756">
        <v>2.6946270000000001</v>
      </c>
      <c r="AE74" s="756">
        <v>2.5427749999999998</v>
      </c>
      <c r="AF74" s="756">
        <v>2.6333839999999999</v>
      </c>
      <c r="AG74" s="756">
        <v>2.4370319999999999</v>
      </c>
      <c r="AH74" s="756">
        <v>2.3935599999999999</v>
      </c>
      <c r="AI74" s="756">
        <v>2.205762</v>
      </c>
      <c r="AJ74" s="756">
        <v>2.3954</v>
      </c>
      <c r="AK74" s="756">
        <v>2.7354509999999999</v>
      </c>
      <c r="AL74" s="756">
        <v>2.6237379999999999</v>
      </c>
      <c r="AM74" s="756">
        <v>2.4111120000000001</v>
      </c>
      <c r="AN74" s="756">
        <v>2.6350479999999998</v>
      </c>
      <c r="AO74" s="756">
        <v>2.3905249999999998</v>
      </c>
      <c r="AP74" s="756">
        <v>2.2856339999999999</v>
      </c>
      <c r="AQ74" s="756">
        <v>2.131688</v>
      </c>
      <c r="AR74" s="756">
        <v>2.1415679999999999</v>
      </c>
      <c r="AS74" s="756">
        <v>2.040775</v>
      </c>
      <c r="AT74" s="756">
        <v>2.211192</v>
      </c>
      <c r="AU74" s="756">
        <v>1.8777250000000001</v>
      </c>
      <c r="AV74" s="756">
        <v>2.2420840000000002</v>
      </c>
      <c r="AW74" s="756">
        <v>2.4228179999999999</v>
      </c>
      <c r="AX74" s="756">
        <v>2.2967249999999999</v>
      </c>
      <c r="AY74" s="756">
        <v>2.3362250000000002</v>
      </c>
      <c r="AZ74" s="756">
        <v>2.2953060000000001</v>
      </c>
      <c r="BA74" s="756">
        <v>2.1579839999999999</v>
      </c>
      <c r="BB74" s="756">
        <v>2.188212</v>
      </c>
      <c r="BC74" s="756">
        <v>2.1713900000000002</v>
      </c>
      <c r="BD74" s="756">
        <v>2.0827</v>
      </c>
      <c r="BE74" s="756">
        <v>2.0957819999999998</v>
      </c>
      <c r="BF74" s="756">
        <v>1.990062</v>
      </c>
      <c r="BG74" s="756">
        <v>1.9489339999999999</v>
      </c>
      <c r="BH74" s="756">
        <v>2.1265399999999999</v>
      </c>
      <c r="BI74" s="756">
        <v>2.1550319999999998</v>
      </c>
      <c r="BJ74" s="756">
        <v>1.9120250000000001</v>
      </c>
      <c r="BK74" s="756">
        <v>1.9056500000000001</v>
      </c>
      <c r="BL74" s="756">
        <v>1.729025</v>
      </c>
      <c r="BM74" s="756">
        <v>1.8497760000000001</v>
      </c>
      <c r="BN74" s="756">
        <v>2.1487409999999998</v>
      </c>
      <c r="BO74" s="756">
        <v>1.9355180000000001</v>
      </c>
      <c r="BP74" s="756">
        <v>1.9071260000000001</v>
      </c>
      <c r="BQ74" s="756">
        <v>1.6988920000000001</v>
      </c>
      <c r="BR74" s="756">
        <v>1.6449210000000001</v>
      </c>
      <c r="BS74" s="756">
        <v>1.566325</v>
      </c>
      <c r="BT74" s="756">
        <v>1.746238</v>
      </c>
      <c r="BU74" s="756">
        <v>1.76644</v>
      </c>
      <c r="BV74" s="756">
        <v>1.7643599999999999</v>
      </c>
      <c r="BW74" s="756">
        <v>1.6435900000000001</v>
      </c>
      <c r="BX74" s="756">
        <v>1.683775</v>
      </c>
      <c r="BY74" s="756">
        <v>1.658304</v>
      </c>
      <c r="BZ74" s="756">
        <v>1.8675090000000001</v>
      </c>
      <c r="CA74" s="756">
        <v>1.7057040000000001</v>
      </c>
      <c r="CB74" s="756">
        <v>1.7396499999999999</v>
      </c>
      <c r="CC74" s="756">
        <v>1.6775199999999999</v>
      </c>
    </row>
    <row r="75" spans="1:81" ht="16.5" customHeight="1" x14ac:dyDescent="0.25">
      <c r="A75" s="1014"/>
      <c r="B75" s="1011"/>
      <c r="C75" s="744" t="s">
        <v>739</v>
      </c>
      <c r="D75" s="756">
        <v>3.0266099999999998</v>
      </c>
      <c r="E75" s="756">
        <v>2.8423919999999998</v>
      </c>
      <c r="F75" s="756">
        <v>3.0903589999999999</v>
      </c>
      <c r="G75" s="756">
        <v>2.8650259999999999</v>
      </c>
      <c r="H75" s="756">
        <v>2.97912</v>
      </c>
      <c r="I75" s="756">
        <v>2.9968499999999998</v>
      </c>
      <c r="J75" s="756">
        <v>3.2561469999999999</v>
      </c>
      <c r="K75" s="756">
        <v>3.2448600000000001</v>
      </c>
      <c r="L75" s="756">
        <v>2.8700100000000002</v>
      </c>
      <c r="M75" s="756">
        <v>2.8831549999999999</v>
      </c>
      <c r="N75" s="756">
        <v>2.70729</v>
      </c>
      <c r="O75" s="756">
        <v>2.559482</v>
      </c>
      <c r="P75" s="756">
        <v>2.67801</v>
      </c>
      <c r="Q75" s="756">
        <v>2.4667159999999999</v>
      </c>
      <c r="R75" s="756">
        <v>2.7648280000000001</v>
      </c>
      <c r="S75" s="756">
        <v>2.50908</v>
      </c>
      <c r="T75" s="756">
        <v>2.6165400000000001</v>
      </c>
      <c r="U75" s="756">
        <v>2.6073300000000001</v>
      </c>
      <c r="V75" s="756">
        <v>2.8007879999999998</v>
      </c>
      <c r="W75" s="756">
        <v>2.80287</v>
      </c>
      <c r="X75" s="756">
        <v>2.5047899999999998</v>
      </c>
      <c r="Y75" s="756">
        <v>2.5795720000000002</v>
      </c>
      <c r="Z75" s="756">
        <v>2.4613499999999999</v>
      </c>
      <c r="AA75" s="756">
        <v>2.3693580000000001</v>
      </c>
      <c r="AB75" s="756">
        <v>2.4289800000000001</v>
      </c>
      <c r="AC75" s="756">
        <v>2.2729840000000001</v>
      </c>
      <c r="AD75" s="756">
        <v>2.4988169999999998</v>
      </c>
      <c r="AE75" s="756">
        <v>2.2745570000000002</v>
      </c>
      <c r="AF75" s="756">
        <v>2.38503</v>
      </c>
      <c r="AG75" s="756">
        <v>2.3073299999999999</v>
      </c>
      <c r="AH75" s="756">
        <v>2.4773960000000002</v>
      </c>
      <c r="AI75" s="756">
        <v>2.5191599999999998</v>
      </c>
      <c r="AJ75" s="756">
        <v>2.2433999999999998</v>
      </c>
      <c r="AK75" s="756">
        <v>2.402841</v>
      </c>
      <c r="AL75" s="756">
        <v>2.3070300000000001</v>
      </c>
      <c r="AM75" s="756">
        <v>2.1869190000000001</v>
      </c>
      <c r="AN75" s="756">
        <v>2.2578299999999998</v>
      </c>
      <c r="AO75" s="756">
        <v>2.1716069999999998</v>
      </c>
      <c r="AP75" s="756">
        <v>1.822087</v>
      </c>
      <c r="AQ75" s="756">
        <v>1.5754539999999999</v>
      </c>
      <c r="AR75" s="756">
        <v>1.6644600000000001</v>
      </c>
      <c r="AS75" s="756">
        <v>1.60785</v>
      </c>
      <c r="AT75" s="756">
        <v>1.789134</v>
      </c>
      <c r="AU75" s="756">
        <v>1.8616200000000001</v>
      </c>
      <c r="AV75" s="756">
        <v>1.72824</v>
      </c>
      <c r="AW75" s="756">
        <v>1.7822519999999999</v>
      </c>
      <c r="AX75" s="756">
        <v>1.6518600000000001</v>
      </c>
      <c r="AY75" s="756">
        <v>1.6024529999999999</v>
      </c>
      <c r="AZ75" s="756">
        <v>1.70163</v>
      </c>
      <c r="BA75" s="756">
        <v>1.6250640000000001</v>
      </c>
      <c r="BB75" s="756">
        <v>1.732931</v>
      </c>
      <c r="BC75" s="756">
        <v>1.6282920000000001</v>
      </c>
      <c r="BD75" s="756">
        <v>1.7101200000000001</v>
      </c>
      <c r="BE75" s="756">
        <v>1.66869</v>
      </c>
      <c r="BF75" s="756">
        <v>1.786778</v>
      </c>
      <c r="BG75" s="756">
        <v>1.84935</v>
      </c>
      <c r="BH75" s="756">
        <v>1.71984</v>
      </c>
      <c r="BI75" s="756">
        <v>1.82311</v>
      </c>
      <c r="BJ75" s="756">
        <v>1.6996800000000001</v>
      </c>
      <c r="BK75" s="756">
        <v>1.633947</v>
      </c>
      <c r="BL75" s="756">
        <v>1.6922699999999999</v>
      </c>
      <c r="BM75" s="756">
        <v>1.5787519999999999</v>
      </c>
      <c r="BN75" s="756">
        <v>1.655152</v>
      </c>
      <c r="BO75" s="756">
        <v>1.509711</v>
      </c>
      <c r="BP75" s="756">
        <v>1.5949500000000001</v>
      </c>
      <c r="BQ75" s="756">
        <v>1.5390299999999999</v>
      </c>
      <c r="BR75" s="756">
        <v>1.6491690000000001</v>
      </c>
      <c r="BS75" s="756">
        <v>1.65588</v>
      </c>
      <c r="BT75" s="756">
        <v>1.5436799999999999</v>
      </c>
      <c r="BU75" s="756">
        <v>1.635529</v>
      </c>
      <c r="BV75" s="756">
        <v>1.5669900000000001</v>
      </c>
      <c r="BW75" s="756">
        <v>1.4543790000000001</v>
      </c>
      <c r="BX75" s="756">
        <v>1.51491</v>
      </c>
      <c r="BY75" s="756">
        <v>1.4093800000000001</v>
      </c>
      <c r="BZ75" s="756">
        <v>1.55372</v>
      </c>
      <c r="CA75" s="756">
        <v>1.4199269999999999</v>
      </c>
      <c r="CB75" s="756">
        <v>1.47939</v>
      </c>
      <c r="CC75" s="756">
        <v>1.4251199999999999</v>
      </c>
    </row>
    <row r="76" spans="1:81" ht="16.5" customHeight="1" x14ac:dyDescent="0.25">
      <c r="A76" s="1014"/>
      <c r="B76" s="1011"/>
      <c r="C76" s="744" t="s">
        <v>789</v>
      </c>
      <c r="D76" s="756">
        <v>2.6765099999999999</v>
      </c>
      <c r="E76" s="756">
        <v>2.5110000000000001</v>
      </c>
      <c r="F76" s="756">
        <v>2.6665540000000001</v>
      </c>
      <c r="G76" s="756">
        <v>2.4557690000000001</v>
      </c>
      <c r="H76" s="756">
        <v>2.698375</v>
      </c>
      <c r="I76" s="756">
        <v>2.772824</v>
      </c>
      <c r="J76" s="756">
        <v>3.1320589999999999</v>
      </c>
      <c r="K76" s="756">
        <v>3.2839740000000002</v>
      </c>
      <c r="L76" s="756">
        <v>2.6513499999999999</v>
      </c>
      <c r="M76" s="756">
        <v>2.5222530000000001</v>
      </c>
      <c r="N76" s="756">
        <v>2.28546</v>
      </c>
      <c r="O76" s="756">
        <v>2.2263120000000001</v>
      </c>
      <c r="P76" s="756">
        <v>2.1884999999999999</v>
      </c>
      <c r="Q76" s="756">
        <v>2.0113479999999999</v>
      </c>
      <c r="R76" s="756">
        <v>2.1715689999999999</v>
      </c>
      <c r="S76" s="756">
        <v>2.1920570000000001</v>
      </c>
      <c r="T76" s="756">
        <v>2.1699139999999999</v>
      </c>
      <c r="U76" s="756">
        <v>2.3061859999999998</v>
      </c>
      <c r="V76" s="756">
        <v>2.6159789999999998</v>
      </c>
      <c r="W76" s="756">
        <v>2.749444</v>
      </c>
      <c r="X76" s="756">
        <v>2.2132139999999998</v>
      </c>
      <c r="Y76" s="756">
        <v>2.1210339999999999</v>
      </c>
      <c r="Z76" s="756">
        <v>1.9180539999999999</v>
      </c>
      <c r="AA76" s="756">
        <v>1.9019360000000001</v>
      </c>
      <c r="AB76" s="756">
        <v>1.900876</v>
      </c>
      <c r="AC76" s="756">
        <v>1.79938</v>
      </c>
      <c r="AD76" s="756">
        <v>1.9651700000000001</v>
      </c>
      <c r="AE76" s="756">
        <v>1.853721</v>
      </c>
      <c r="AF76" s="756">
        <v>1.935222</v>
      </c>
      <c r="AG76" s="756">
        <v>2.026932</v>
      </c>
      <c r="AH76" s="756">
        <v>2.292192</v>
      </c>
      <c r="AI76" s="756">
        <v>2.466234</v>
      </c>
      <c r="AJ76" s="756">
        <v>2.024715</v>
      </c>
      <c r="AK76" s="756">
        <v>1.893132</v>
      </c>
      <c r="AL76" s="756">
        <v>1.7825660000000001</v>
      </c>
      <c r="AM76" s="756">
        <v>1.7555639999999999</v>
      </c>
      <c r="AN76" s="756">
        <v>1.7807759999999999</v>
      </c>
      <c r="AO76" s="756">
        <v>1.687756</v>
      </c>
      <c r="AP76" s="756">
        <v>1.1409689999999999</v>
      </c>
      <c r="AQ76" s="756">
        <v>0.78024400000000005</v>
      </c>
      <c r="AR76" s="756">
        <v>0.856012</v>
      </c>
      <c r="AS76" s="756">
        <v>1.1419699999999999</v>
      </c>
      <c r="AT76" s="756">
        <v>1.4131739999999999</v>
      </c>
      <c r="AU76" s="756">
        <v>1.575925</v>
      </c>
      <c r="AV76" s="756">
        <v>1.4409099999999999</v>
      </c>
      <c r="AW76" s="756">
        <v>1.3635839999999999</v>
      </c>
      <c r="AX76" s="756">
        <v>1.1993849999999999</v>
      </c>
      <c r="AY76" s="756">
        <v>1.14164</v>
      </c>
      <c r="AZ76" s="756">
        <v>1.2650520000000001</v>
      </c>
      <c r="BA76" s="756">
        <v>1.078972</v>
      </c>
      <c r="BB76" s="756">
        <v>1.147105</v>
      </c>
      <c r="BC76" s="756">
        <v>1.034896</v>
      </c>
      <c r="BD76" s="756">
        <v>1.2023600000000001</v>
      </c>
      <c r="BE76" s="756">
        <v>1.2761260000000001</v>
      </c>
      <c r="BF76" s="756">
        <v>1.558427</v>
      </c>
      <c r="BG76" s="756">
        <v>1.6109960000000001</v>
      </c>
      <c r="BH76" s="756">
        <v>1.474254</v>
      </c>
      <c r="BI76" s="756">
        <v>1.383211</v>
      </c>
      <c r="BJ76" s="756">
        <v>1.30708</v>
      </c>
      <c r="BK76" s="756">
        <v>1.197621</v>
      </c>
      <c r="BL76" s="756">
        <v>1.3487800000000001</v>
      </c>
      <c r="BM76" s="756">
        <v>1.1190960000000001</v>
      </c>
      <c r="BN76" s="756">
        <v>1.1709419999999999</v>
      </c>
      <c r="BO76" s="756">
        <v>1.0403610000000001</v>
      </c>
      <c r="BP76" s="756">
        <v>1.1691720000000001</v>
      </c>
      <c r="BQ76" s="756">
        <v>1.236648</v>
      </c>
      <c r="BR76" s="756">
        <v>1.4072519999999999</v>
      </c>
      <c r="BS76" s="756">
        <v>1.43513</v>
      </c>
      <c r="BT76" s="756">
        <v>1.352684</v>
      </c>
      <c r="BU76" s="756">
        <v>1.1655089999999999</v>
      </c>
      <c r="BV76" s="756">
        <v>1.047566</v>
      </c>
      <c r="BW76" s="756">
        <v>1.155243</v>
      </c>
      <c r="BX76" s="756">
        <v>1.3186249999999999</v>
      </c>
      <c r="BY76" s="756">
        <v>1.1818519999999999</v>
      </c>
      <c r="BZ76" s="756">
        <v>1.1064780000000001</v>
      </c>
      <c r="CA76" s="756">
        <v>1.0450660000000001</v>
      </c>
      <c r="CB76" s="756">
        <v>1.32829</v>
      </c>
      <c r="CC76" s="756">
        <v>1.2333080000000001</v>
      </c>
    </row>
    <row r="77" spans="1:81" ht="16.5" customHeight="1" x14ac:dyDescent="0.25">
      <c r="A77" s="1015"/>
      <c r="B77" s="1012"/>
      <c r="C77" s="753" t="s">
        <v>741</v>
      </c>
      <c r="D77" s="757">
        <v>2.2473299999999998</v>
      </c>
      <c r="E77" s="757">
        <v>2.1266560000000001</v>
      </c>
      <c r="F77" s="757">
        <v>2.3390119999999999</v>
      </c>
      <c r="G77" s="757">
        <v>2.1060089999999998</v>
      </c>
      <c r="H77" s="757">
        <v>2.1997499999999999</v>
      </c>
      <c r="I77" s="757">
        <v>2.1403500000000002</v>
      </c>
      <c r="J77" s="757">
        <v>2.259652</v>
      </c>
      <c r="K77" s="757">
        <v>2.2567499999999998</v>
      </c>
      <c r="L77" s="757">
        <v>2.0468999999999999</v>
      </c>
      <c r="M77" s="757">
        <v>2.0300039999999999</v>
      </c>
      <c r="N77" s="757">
        <v>1.96896</v>
      </c>
      <c r="O77" s="757">
        <v>1.9796849999999999</v>
      </c>
      <c r="P77" s="757">
        <v>2.05443</v>
      </c>
      <c r="Q77" s="757">
        <v>1.9327559999999999</v>
      </c>
      <c r="R77" s="757">
        <v>2.131529</v>
      </c>
      <c r="S77" s="757">
        <v>1.927311</v>
      </c>
      <c r="T77" s="757">
        <v>2.02989</v>
      </c>
      <c r="U77" s="757">
        <v>2.0153699999999999</v>
      </c>
      <c r="V77" s="757">
        <v>2.0992579999999998</v>
      </c>
      <c r="W77" s="757">
        <v>2.0748000000000002</v>
      </c>
      <c r="X77" s="757">
        <v>1.9220999999999999</v>
      </c>
      <c r="Y77" s="757">
        <v>1.9161410000000001</v>
      </c>
      <c r="Z77" s="757">
        <v>1.87992</v>
      </c>
      <c r="AA77" s="757">
        <v>1.868905</v>
      </c>
      <c r="AB77" s="757">
        <v>1.95285</v>
      </c>
      <c r="AC77" s="757">
        <v>1.8226599999999999</v>
      </c>
      <c r="AD77" s="757">
        <v>2.00725</v>
      </c>
      <c r="AE77" s="757">
        <v>1.835294</v>
      </c>
      <c r="AF77" s="757">
        <v>1.9362600000000001</v>
      </c>
      <c r="AG77" s="757">
        <v>1.85829</v>
      </c>
      <c r="AH77" s="757">
        <v>1.9273940000000001</v>
      </c>
      <c r="AI77" s="757">
        <v>1.92255</v>
      </c>
      <c r="AJ77" s="757">
        <v>1.74597</v>
      </c>
      <c r="AK77" s="757">
        <v>1.556128</v>
      </c>
      <c r="AL77" s="757">
        <v>1.7630999999999999</v>
      </c>
      <c r="AM77" s="757">
        <v>1.6567989999999999</v>
      </c>
      <c r="AN77" s="757">
        <v>1.7312399999999999</v>
      </c>
      <c r="AO77" s="757">
        <v>1.6750689999999999</v>
      </c>
      <c r="AP77" s="757">
        <v>1.5656239999999999</v>
      </c>
      <c r="AQ77" s="757">
        <v>1.5212239999999999</v>
      </c>
      <c r="AR77" s="757">
        <v>1.5455099999999999</v>
      </c>
      <c r="AS77" s="757">
        <v>1.4967299999999999</v>
      </c>
      <c r="AT77" s="757">
        <v>1.59154</v>
      </c>
      <c r="AU77" s="757">
        <v>1.60887</v>
      </c>
      <c r="AV77" s="757">
        <v>1.52322</v>
      </c>
      <c r="AW77" s="757">
        <v>1.6039399999999999</v>
      </c>
      <c r="AX77" s="757">
        <v>1.4967900000000001</v>
      </c>
      <c r="AY77" s="757">
        <v>1.474418</v>
      </c>
      <c r="AZ77" s="757">
        <v>1.53531</v>
      </c>
      <c r="BA77" s="757">
        <v>1.4097999999999999</v>
      </c>
      <c r="BB77" s="757">
        <v>1.5453190000000001</v>
      </c>
      <c r="BC77" s="757">
        <v>1.448637</v>
      </c>
      <c r="BD77" s="757">
        <v>1.5560700000000001</v>
      </c>
      <c r="BE77" s="757">
        <v>1.43502</v>
      </c>
      <c r="BF77" s="757">
        <v>1.4835050000000001</v>
      </c>
      <c r="BG77" s="757">
        <v>1.47363</v>
      </c>
      <c r="BH77" s="757">
        <v>1.3647899999999999</v>
      </c>
      <c r="BI77" s="757">
        <v>1.362357</v>
      </c>
      <c r="BJ77" s="757">
        <v>1.33335</v>
      </c>
      <c r="BK77" s="757">
        <v>1.3001860000000001</v>
      </c>
      <c r="BL77" s="757">
        <v>1.35033</v>
      </c>
      <c r="BM77" s="757">
        <v>1.2586280000000001</v>
      </c>
      <c r="BN77" s="757">
        <v>1.362357</v>
      </c>
      <c r="BO77" s="757">
        <v>1.2367630000000001</v>
      </c>
      <c r="BP77" s="757">
        <v>1.2613799999999999</v>
      </c>
      <c r="BQ77" s="757">
        <v>1.23444</v>
      </c>
      <c r="BR77" s="757">
        <v>1.3253740000000001</v>
      </c>
      <c r="BS77" s="757">
        <v>1.2737700000000001</v>
      </c>
      <c r="BT77" s="757">
        <v>1.19784</v>
      </c>
      <c r="BU77" s="757">
        <v>1.1980569999999999</v>
      </c>
      <c r="BV77" s="757">
        <v>1.17093</v>
      </c>
      <c r="BW77" s="757">
        <v>1.130333</v>
      </c>
      <c r="BX77" s="757">
        <v>1.1749799999999999</v>
      </c>
      <c r="BY77" s="757">
        <v>1.1120760000000001</v>
      </c>
      <c r="BZ77" s="757">
        <v>1.229522</v>
      </c>
      <c r="CA77" s="757">
        <v>1.121024</v>
      </c>
      <c r="CB77" s="757">
        <v>1.1486099999999999</v>
      </c>
      <c r="CC77" s="757">
        <v>1.09836</v>
      </c>
    </row>
    <row r="78" spans="1:81" ht="16.5" customHeight="1" x14ac:dyDescent="0.25"/>
    <row r="79" spans="1:81" ht="16.5" customHeight="1" x14ac:dyDescent="0.25"/>
    <row r="80" spans="1:81"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sheetData>
  <mergeCells count="7">
    <mergeCell ref="B56:B66"/>
    <mergeCell ref="B67:B77"/>
    <mergeCell ref="A56:A77"/>
    <mergeCell ref="A6:A35"/>
    <mergeCell ref="B37:B45"/>
    <mergeCell ref="B46:B54"/>
    <mergeCell ref="A37:A54"/>
  </mergeCells>
  <pageMargins left="0.7" right="0.7" top="0.75" bottom="0.75" header="0.3" footer="0.3"/>
  <pageSetup paperSize="9"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06BA-1615-4990-A028-4E7ACF76852F}">
  <sheetPr>
    <tabColor rgb="FFFFC000"/>
  </sheetPr>
  <dimension ref="A1:J35"/>
  <sheetViews>
    <sheetView showGridLines="0" zoomScale="80" zoomScaleNormal="80" workbookViewId="0">
      <selection activeCell="D20" sqref="D20"/>
    </sheetView>
  </sheetViews>
  <sheetFormatPr defaultColWidth="9.140625" defaultRowHeight="15.75" x14ac:dyDescent="0.25"/>
  <cols>
    <col min="1" max="1" width="60.5703125" style="6" customWidth="1"/>
    <col min="2" max="3" width="13.42578125" style="6" customWidth="1"/>
    <col min="4" max="4" width="7" style="6" customWidth="1"/>
    <col min="5" max="5" width="13.85546875" style="6" customWidth="1"/>
    <col min="6" max="7" width="9.140625" style="6"/>
    <col min="8" max="8" width="9.140625" style="6" customWidth="1"/>
    <col min="9" max="16384" width="9.140625" style="6"/>
  </cols>
  <sheetData>
    <row r="1" spans="1:5" ht="21" x14ac:dyDescent="0.35">
      <c r="A1" s="201" t="str">
        <f>+'Indice-Index'!A27</f>
        <v>3.1   Andamento dei ricavi (da inizio anno) - Revenues trend (b.y.)</v>
      </c>
      <c r="B1" s="98"/>
      <c r="C1" s="98"/>
      <c r="D1" s="98"/>
      <c r="E1" s="98"/>
    </row>
    <row r="3" spans="1:5" x14ac:dyDescent="0.25">
      <c r="B3" s="129" t="s">
        <v>953</v>
      </c>
      <c r="C3" s="129" t="s">
        <v>954</v>
      </c>
      <c r="D3" s="128"/>
      <c r="E3" s="1020" t="s">
        <v>172</v>
      </c>
    </row>
    <row r="4" spans="1:5" x14ac:dyDescent="0.25">
      <c r="A4" s="5"/>
      <c r="B4" s="129"/>
      <c r="C4" s="129"/>
      <c r="D4" s="129"/>
      <c r="E4" s="1021"/>
    </row>
    <row r="5" spans="1:5" x14ac:dyDescent="0.25">
      <c r="A5" s="250" t="s">
        <v>77</v>
      </c>
      <c r="B5" s="8"/>
      <c r="C5" s="8"/>
      <c r="D5" s="8"/>
      <c r="E5" s="8"/>
    </row>
    <row r="6" spans="1:5" x14ac:dyDescent="0.25">
      <c r="A6" s="172" t="s">
        <v>150</v>
      </c>
      <c r="B6" s="459">
        <v>479.29804540450777</v>
      </c>
      <c r="C6" s="459">
        <v>456.38948690999246</v>
      </c>
      <c r="D6" s="132"/>
      <c r="E6" s="559">
        <f t="shared" ref="E6:E12" si="0">(C6-B6)/B6*100</f>
        <v>-4.779606074792448</v>
      </c>
    </row>
    <row r="7" spans="1:5" x14ac:dyDescent="0.25">
      <c r="A7" s="137" t="s">
        <v>382</v>
      </c>
      <c r="B7" s="138">
        <v>394.07216132312965</v>
      </c>
      <c r="C7" s="138">
        <v>409.95030758362873</v>
      </c>
      <c r="D7" s="132"/>
      <c r="E7" s="130">
        <f t="shared" si="0"/>
        <v>4.0292484014062042</v>
      </c>
    </row>
    <row r="8" spans="1:5" x14ac:dyDescent="0.25">
      <c r="A8" s="135" t="s">
        <v>153</v>
      </c>
      <c r="B8" s="136">
        <f>+B7+B6</f>
        <v>873.37020672763742</v>
      </c>
      <c r="C8" s="136">
        <f>+C7+C6</f>
        <v>866.33979449362118</v>
      </c>
      <c r="D8" s="133"/>
      <c r="E8" s="134">
        <f t="shared" si="0"/>
        <v>-0.80497504722057567</v>
      </c>
    </row>
    <row r="9" spans="1:5" x14ac:dyDescent="0.25">
      <c r="A9" s="172" t="s">
        <v>149</v>
      </c>
      <c r="B9" s="459">
        <v>2066.5552633972989</v>
      </c>
      <c r="C9" s="459">
        <v>2159.2440694639881</v>
      </c>
      <c r="D9" s="132"/>
      <c r="E9" s="559">
        <f t="shared" si="0"/>
        <v>4.4851840020147424</v>
      </c>
    </row>
    <row r="10" spans="1:5" x14ac:dyDescent="0.25">
      <c r="A10" s="137" t="s">
        <v>152</v>
      </c>
      <c r="B10" s="138">
        <v>920.8542325810638</v>
      </c>
      <c r="C10" s="138">
        <v>1021.3648021661379</v>
      </c>
      <c r="D10" s="132"/>
      <c r="E10" s="130">
        <f t="shared" si="0"/>
        <v>10.91492725220504</v>
      </c>
    </row>
    <row r="11" spans="1:5" x14ac:dyDescent="0.25">
      <c r="A11" s="135" t="s">
        <v>144</v>
      </c>
      <c r="B11" s="136">
        <f>+B10+B9</f>
        <v>2987.4094959783624</v>
      </c>
      <c r="C11" s="136">
        <f>+C10+C9</f>
        <v>3180.608871630126</v>
      </c>
      <c r="D11" s="133"/>
      <c r="E11" s="134">
        <f t="shared" si="0"/>
        <v>6.4671206244690511</v>
      </c>
    </row>
    <row r="12" spans="1:5" x14ac:dyDescent="0.25">
      <c r="A12" s="681" t="s">
        <v>450</v>
      </c>
      <c r="B12" s="563">
        <f>+B11+B8</f>
        <v>3860.7797027059996</v>
      </c>
      <c r="C12" s="563">
        <f>+C11+C8</f>
        <v>4046.948666123747</v>
      </c>
      <c r="D12" s="564"/>
      <c r="E12" s="565">
        <f t="shared" si="0"/>
        <v>4.8220561066269214</v>
      </c>
    </row>
    <row r="14" spans="1:5" x14ac:dyDescent="0.25">
      <c r="A14" s="251" t="s">
        <v>165</v>
      </c>
      <c r="B14" s="55" t="str">
        <f>C3</f>
        <v>1H2023</v>
      </c>
      <c r="E14" s="40"/>
    </row>
    <row r="15" spans="1:5" x14ac:dyDescent="0.25">
      <c r="A15" s="172" t="s">
        <v>166</v>
      </c>
      <c r="B15" s="237">
        <v>8.9353838341186016</v>
      </c>
      <c r="E15" s="40"/>
    </row>
    <row r="16" spans="1:5" x14ac:dyDescent="0.25">
      <c r="A16" s="137" t="s">
        <v>168</v>
      </c>
      <c r="B16" s="242">
        <v>1.785343504368718</v>
      </c>
      <c r="E16" s="40"/>
    </row>
    <row r="17" spans="1:10" x14ac:dyDescent="0.25">
      <c r="A17" s="137" t="s">
        <v>167</v>
      </c>
      <c r="B17" s="242">
        <v>22.726500228989675</v>
      </c>
      <c r="E17" s="40"/>
    </row>
    <row r="18" spans="1:10" x14ac:dyDescent="0.25">
      <c r="A18" s="137" t="s">
        <v>169</v>
      </c>
      <c r="B18" s="242">
        <v>43.735249394982809</v>
      </c>
      <c r="E18" s="40"/>
    </row>
    <row r="19" spans="1:10" x14ac:dyDescent="0.25">
      <c r="A19" s="137" t="s">
        <v>369</v>
      </c>
      <c r="B19" s="242">
        <v>6.5519986175561966</v>
      </c>
    </row>
    <row r="20" spans="1:10" x14ac:dyDescent="0.25">
      <c r="A20" s="137" t="s">
        <v>370</v>
      </c>
      <c r="B20" s="242">
        <v>1.799212815361857</v>
      </c>
    </row>
    <row r="21" spans="1:10" x14ac:dyDescent="0.25">
      <c r="A21" s="125" t="s">
        <v>368</v>
      </c>
      <c r="B21" s="127">
        <v>14.466311604622147</v>
      </c>
      <c r="E21" s="40"/>
    </row>
    <row r="22" spans="1:10" x14ac:dyDescent="0.25">
      <c r="A22" s="436" t="s">
        <v>75</v>
      </c>
      <c r="B22" s="468">
        <f>SUM(B15:B21)</f>
        <v>100</v>
      </c>
      <c r="C22" s="87"/>
      <c r="D22" s="87"/>
      <c r="E22" s="40"/>
    </row>
    <row r="23" spans="1:10" x14ac:dyDescent="0.25">
      <c r="A23" s="5"/>
      <c r="B23" s="52"/>
      <c r="C23" s="87"/>
      <c r="D23" s="87"/>
      <c r="E23" s="40"/>
    </row>
    <row r="24" spans="1:10" x14ac:dyDescent="0.25">
      <c r="A24" s="251" t="s">
        <v>143</v>
      </c>
      <c r="B24" s="55" t="str">
        <f>B14</f>
        <v>1H2023</v>
      </c>
      <c r="J24" s="6" t="s">
        <v>345</v>
      </c>
    </row>
    <row r="25" spans="1:10" x14ac:dyDescent="0.25">
      <c r="A25" s="172" t="s">
        <v>361</v>
      </c>
      <c r="B25" s="238">
        <v>0.50793103783647831</v>
      </c>
    </row>
    <row r="26" spans="1:10" x14ac:dyDescent="0.25">
      <c r="A26" s="137" t="s">
        <v>381</v>
      </c>
      <c r="B26" s="244">
        <v>67.379827457829549</v>
      </c>
    </row>
    <row r="27" spans="1:10" x14ac:dyDescent="0.25">
      <c r="A27" s="137" t="s">
        <v>363</v>
      </c>
      <c r="B27" s="244">
        <v>0.29551403914823421</v>
      </c>
    </row>
    <row r="28" spans="1:10" x14ac:dyDescent="0.25">
      <c r="A28" s="137" t="s">
        <v>955</v>
      </c>
      <c r="B28" s="244">
        <v>31.816727465185746</v>
      </c>
    </row>
    <row r="29" spans="1:10" x14ac:dyDescent="0.25">
      <c r="A29" s="239" t="s">
        <v>75</v>
      </c>
      <c r="B29" s="240">
        <f>SUM(B25:B28)</f>
        <v>100.00000000000001</v>
      </c>
    </row>
    <row r="31" spans="1:10" x14ac:dyDescent="0.25">
      <c r="A31" s="250" t="s">
        <v>240</v>
      </c>
      <c r="B31" s="252"/>
      <c r="C31" s="252"/>
      <c r="E31" s="105" t="s">
        <v>956</v>
      </c>
    </row>
    <row r="32" spans="1:10" x14ac:dyDescent="0.25">
      <c r="A32" s="245" t="s">
        <v>365</v>
      </c>
      <c r="B32" s="245"/>
      <c r="C32" s="245"/>
      <c r="E32" s="249">
        <v>0.56393469927489459</v>
      </c>
    </row>
    <row r="33" spans="1:5" x14ac:dyDescent="0.25">
      <c r="A33" s="6" t="s">
        <v>366</v>
      </c>
      <c r="E33" s="122">
        <v>-7.81668392545813</v>
      </c>
    </row>
    <row r="34" spans="1:5" x14ac:dyDescent="0.25">
      <c r="A34" s="137" t="s">
        <v>367</v>
      </c>
      <c r="B34" s="137"/>
      <c r="C34" s="137"/>
      <c r="E34" s="274">
        <v>-2.6282670112916575</v>
      </c>
    </row>
    <row r="35" spans="1:5" x14ac:dyDescent="0.25">
      <c r="A35" s="171" t="s">
        <v>368</v>
      </c>
      <c r="B35" s="88"/>
      <c r="C35" s="88"/>
      <c r="E35" s="315">
        <v>-0.34255800350482091</v>
      </c>
    </row>
  </sheetData>
  <mergeCells count="1">
    <mergeCell ref="E3:E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C643-0EBC-44EB-9F97-780468ACDFAD}">
  <sheetPr>
    <tabColor rgb="FFFFCC44"/>
  </sheetPr>
  <dimension ref="A1:O44"/>
  <sheetViews>
    <sheetView showGridLines="0" zoomScale="80" zoomScaleNormal="80" workbookViewId="0">
      <selection activeCell="K1" sqref="K1:O1048576"/>
    </sheetView>
  </sheetViews>
  <sheetFormatPr defaultRowHeight="15.75" x14ac:dyDescent="0.25"/>
  <cols>
    <col min="1" max="1" width="52.5703125" style="24" customWidth="1"/>
    <col min="2" max="7" width="12" style="24" customWidth="1"/>
    <col min="8" max="8" width="4.28515625" style="24" customWidth="1"/>
    <col min="9" max="9" width="18.85546875" style="24" customWidth="1"/>
    <col min="10" max="10" width="9.140625" style="24"/>
    <col min="11" max="15" width="9.140625" style="165"/>
    <col min="16" max="247" width="9.140625" style="24"/>
    <col min="248" max="248" width="49.85546875" style="24" customWidth="1"/>
    <col min="249" max="256" width="12.140625" style="24" customWidth="1"/>
    <col min="257" max="257" width="3.140625" style="24" customWidth="1"/>
    <col min="258" max="258" width="20.42578125" style="24" customWidth="1"/>
    <col min="259" max="259" width="3.140625" style="24" customWidth="1"/>
    <col min="260" max="260" width="19.85546875" style="24" customWidth="1"/>
    <col min="261" max="503" width="9.140625" style="24"/>
    <col min="504" max="504" width="49.85546875" style="24" customWidth="1"/>
    <col min="505" max="512" width="12.140625" style="24" customWidth="1"/>
    <col min="513" max="513" width="3.140625" style="24" customWidth="1"/>
    <col min="514" max="514" width="20.42578125" style="24" customWidth="1"/>
    <col min="515" max="515" width="3.140625" style="24" customWidth="1"/>
    <col min="516" max="516" width="19.85546875" style="24" customWidth="1"/>
    <col min="517" max="759" width="9.140625" style="24"/>
    <col min="760" max="760" width="49.85546875" style="24" customWidth="1"/>
    <col min="761" max="768" width="12.140625" style="24" customWidth="1"/>
    <col min="769" max="769" width="3.140625" style="24" customWidth="1"/>
    <col min="770" max="770" width="20.42578125" style="24" customWidth="1"/>
    <col min="771" max="771" width="3.140625" style="24" customWidth="1"/>
    <col min="772" max="772" width="19.85546875" style="24" customWidth="1"/>
    <col min="773" max="1015" width="9.140625" style="24"/>
    <col min="1016" max="1016" width="49.85546875" style="24" customWidth="1"/>
    <col min="1017" max="1024" width="12.140625" style="24" customWidth="1"/>
    <col min="1025" max="1025" width="3.140625" style="24" customWidth="1"/>
    <col min="1026" max="1026" width="20.42578125" style="24" customWidth="1"/>
    <col min="1027" max="1027" width="3.140625" style="24" customWidth="1"/>
    <col min="1028" max="1028" width="19.85546875" style="24" customWidth="1"/>
    <col min="1029" max="1271" width="9.140625" style="24"/>
    <col min="1272" max="1272" width="49.85546875" style="24" customWidth="1"/>
    <col min="1273" max="1280" width="12.140625" style="24" customWidth="1"/>
    <col min="1281" max="1281" width="3.140625" style="24" customWidth="1"/>
    <col min="1282" max="1282" width="20.42578125" style="24" customWidth="1"/>
    <col min="1283" max="1283" width="3.140625" style="24" customWidth="1"/>
    <col min="1284" max="1284" width="19.85546875" style="24" customWidth="1"/>
    <col min="1285" max="1527" width="9.140625" style="24"/>
    <col min="1528" max="1528" width="49.85546875" style="24" customWidth="1"/>
    <col min="1529" max="1536" width="12.140625" style="24" customWidth="1"/>
    <col min="1537" max="1537" width="3.140625" style="24" customWidth="1"/>
    <col min="1538" max="1538" width="20.42578125" style="24" customWidth="1"/>
    <col min="1539" max="1539" width="3.140625" style="24" customWidth="1"/>
    <col min="1540" max="1540" width="19.85546875" style="24" customWidth="1"/>
    <col min="1541" max="1783" width="9.140625" style="24"/>
    <col min="1784" max="1784" width="49.85546875" style="24" customWidth="1"/>
    <col min="1785" max="1792" width="12.140625" style="24" customWidth="1"/>
    <col min="1793" max="1793" width="3.140625" style="24" customWidth="1"/>
    <col min="1794" max="1794" width="20.42578125" style="24" customWidth="1"/>
    <col min="1795" max="1795" width="3.140625" style="24" customWidth="1"/>
    <col min="1796" max="1796" width="19.85546875" style="24" customWidth="1"/>
    <col min="1797" max="2039" width="9.140625" style="24"/>
    <col min="2040" max="2040" width="49.85546875" style="24" customWidth="1"/>
    <col min="2041" max="2048" width="12.140625" style="24" customWidth="1"/>
    <col min="2049" max="2049" width="3.140625" style="24" customWidth="1"/>
    <col min="2050" max="2050" width="20.42578125" style="24" customWidth="1"/>
    <col min="2051" max="2051" width="3.140625" style="24" customWidth="1"/>
    <col min="2052" max="2052" width="19.85546875" style="24" customWidth="1"/>
    <col min="2053" max="2295" width="9.140625" style="24"/>
    <col min="2296" max="2296" width="49.85546875" style="24" customWidth="1"/>
    <col min="2297" max="2304" width="12.140625" style="24" customWidth="1"/>
    <col min="2305" max="2305" width="3.140625" style="24" customWidth="1"/>
    <col min="2306" max="2306" width="20.42578125" style="24" customWidth="1"/>
    <col min="2307" max="2307" width="3.140625" style="24" customWidth="1"/>
    <col min="2308" max="2308" width="19.85546875" style="24" customWidth="1"/>
    <col min="2309" max="2551" width="9.140625" style="24"/>
    <col min="2552" max="2552" width="49.85546875" style="24" customWidth="1"/>
    <col min="2553" max="2560" width="12.140625" style="24" customWidth="1"/>
    <col min="2561" max="2561" width="3.140625" style="24" customWidth="1"/>
    <col min="2562" max="2562" width="20.42578125" style="24" customWidth="1"/>
    <col min="2563" max="2563" width="3.140625" style="24" customWidth="1"/>
    <col min="2564" max="2564" width="19.85546875" style="24" customWidth="1"/>
    <col min="2565" max="2807" width="9.140625" style="24"/>
    <col min="2808" max="2808" width="49.85546875" style="24" customWidth="1"/>
    <col min="2809" max="2816" width="12.140625" style="24" customWidth="1"/>
    <col min="2817" max="2817" width="3.140625" style="24" customWidth="1"/>
    <col min="2818" max="2818" width="20.42578125" style="24" customWidth="1"/>
    <col min="2819" max="2819" width="3.140625" style="24" customWidth="1"/>
    <col min="2820" max="2820" width="19.85546875" style="24" customWidth="1"/>
    <col min="2821" max="3063" width="9.140625" style="24"/>
    <col min="3064" max="3064" width="49.85546875" style="24" customWidth="1"/>
    <col min="3065" max="3072" width="12.140625" style="24" customWidth="1"/>
    <col min="3073" max="3073" width="3.140625" style="24" customWidth="1"/>
    <col min="3074" max="3074" width="20.42578125" style="24" customWidth="1"/>
    <col min="3075" max="3075" width="3.140625" style="24" customWidth="1"/>
    <col min="3076" max="3076" width="19.85546875" style="24" customWidth="1"/>
    <col min="3077" max="3319" width="9.140625" style="24"/>
    <col min="3320" max="3320" width="49.85546875" style="24" customWidth="1"/>
    <col min="3321" max="3328" width="12.140625" style="24" customWidth="1"/>
    <col min="3329" max="3329" width="3.140625" style="24" customWidth="1"/>
    <col min="3330" max="3330" width="20.42578125" style="24" customWidth="1"/>
    <col min="3331" max="3331" width="3.140625" style="24" customWidth="1"/>
    <col min="3332" max="3332" width="19.85546875" style="24" customWidth="1"/>
    <col min="3333" max="3575" width="9.140625" style="24"/>
    <col min="3576" max="3576" width="49.85546875" style="24" customWidth="1"/>
    <col min="3577" max="3584" width="12.140625" style="24" customWidth="1"/>
    <col min="3585" max="3585" width="3.140625" style="24" customWidth="1"/>
    <col min="3586" max="3586" width="20.42578125" style="24" customWidth="1"/>
    <col min="3587" max="3587" width="3.140625" style="24" customWidth="1"/>
    <col min="3588" max="3588" width="19.85546875" style="24" customWidth="1"/>
    <col min="3589" max="3831" width="9.140625" style="24"/>
    <col min="3832" max="3832" width="49.85546875" style="24" customWidth="1"/>
    <col min="3833" max="3840" width="12.140625" style="24" customWidth="1"/>
    <col min="3841" max="3841" width="3.140625" style="24" customWidth="1"/>
    <col min="3842" max="3842" width="20.42578125" style="24" customWidth="1"/>
    <col min="3843" max="3843" width="3.140625" style="24" customWidth="1"/>
    <col min="3844" max="3844" width="19.85546875" style="24" customWidth="1"/>
    <col min="3845" max="4087" width="9.140625" style="24"/>
    <col min="4088" max="4088" width="49.85546875" style="24" customWidth="1"/>
    <col min="4089" max="4096" width="12.140625" style="24" customWidth="1"/>
    <col min="4097" max="4097" width="3.140625" style="24" customWidth="1"/>
    <col min="4098" max="4098" width="20.42578125" style="24" customWidth="1"/>
    <col min="4099" max="4099" width="3.140625" style="24" customWidth="1"/>
    <col min="4100" max="4100" width="19.85546875" style="24" customWidth="1"/>
    <col min="4101" max="4343" width="9.140625" style="24"/>
    <col min="4344" max="4344" width="49.85546875" style="24" customWidth="1"/>
    <col min="4345" max="4352" width="12.140625" style="24" customWidth="1"/>
    <col min="4353" max="4353" width="3.140625" style="24" customWidth="1"/>
    <col min="4354" max="4354" width="20.42578125" style="24" customWidth="1"/>
    <col min="4355" max="4355" width="3.140625" style="24" customWidth="1"/>
    <col min="4356" max="4356" width="19.85546875" style="24" customWidth="1"/>
    <col min="4357" max="4599" width="9.140625" style="24"/>
    <col min="4600" max="4600" width="49.85546875" style="24" customWidth="1"/>
    <col min="4601" max="4608" width="12.140625" style="24" customWidth="1"/>
    <col min="4609" max="4609" width="3.140625" style="24" customWidth="1"/>
    <col min="4610" max="4610" width="20.42578125" style="24" customWidth="1"/>
    <col min="4611" max="4611" width="3.140625" style="24" customWidth="1"/>
    <col min="4612" max="4612" width="19.85546875" style="24" customWidth="1"/>
    <col min="4613" max="4855" width="9.140625" style="24"/>
    <col min="4856" max="4856" width="49.85546875" style="24" customWidth="1"/>
    <col min="4857" max="4864" width="12.140625" style="24" customWidth="1"/>
    <col min="4865" max="4865" width="3.140625" style="24" customWidth="1"/>
    <col min="4866" max="4866" width="20.42578125" style="24" customWidth="1"/>
    <col min="4867" max="4867" width="3.140625" style="24" customWidth="1"/>
    <col min="4868" max="4868" width="19.85546875" style="24" customWidth="1"/>
    <col min="4869" max="5111" width="9.140625" style="24"/>
    <col min="5112" max="5112" width="49.85546875" style="24" customWidth="1"/>
    <col min="5113" max="5120" width="12.140625" style="24" customWidth="1"/>
    <col min="5121" max="5121" width="3.140625" style="24" customWidth="1"/>
    <col min="5122" max="5122" width="20.42578125" style="24" customWidth="1"/>
    <col min="5123" max="5123" width="3.140625" style="24" customWidth="1"/>
    <col min="5124" max="5124" width="19.85546875" style="24" customWidth="1"/>
    <col min="5125" max="5367" width="9.140625" style="24"/>
    <col min="5368" max="5368" width="49.85546875" style="24" customWidth="1"/>
    <col min="5369" max="5376" width="12.140625" style="24" customWidth="1"/>
    <col min="5377" max="5377" width="3.140625" style="24" customWidth="1"/>
    <col min="5378" max="5378" width="20.42578125" style="24" customWidth="1"/>
    <col min="5379" max="5379" width="3.140625" style="24" customWidth="1"/>
    <col min="5380" max="5380" width="19.85546875" style="24" customWidth="1"/>
    <col min="5381" max="5623" width="9.140625" style="24"/>
    <col min="5624" max="5624" width="49.85546875" style="24" customWidth="1"/>
    <col min="5625" max="5632" width="12.140625" style="24" customWidth="1"/>
    <col min="5633" max="5633" width="3.140625" style="24" customWidth="1"/>
    <col min="5634" max="5634" width="20.42578125" style="24" customWidth="1"/>
    <col min="5635" max="5635" width="3.140625" style="24" customWidth="1"/>
    <col min="5636" max="5636" width="19.85546875" style="24" customWidth="1"/>
    <col min="5637" max="5879" width="9.140625" style="24"/>
    <col min="5880" max="5880" width="49.85546875" style="24" customWidth="1"/>
    <col min="5881" max="5888" width="12.140625" style="24" customWidth="1"/>
    <col min="5889" max="5889" width="3.140625" style="24" customWidth="1"/>
    <col min="5890" max="5890" width="20.42578125" style="24" customWidth="1"/>
    <col min="5891" max="5891" width="3.140625" style="24" customWidth="1"/>
    <col min="5892" max="5892" width="19.85546875" style="24" customWidth="1"/>
    <col min="5893" max="6135" width="9.140625" style="24"/>
    <col min="6136" max="6136" width="49.85546875" style="24" customWidth="1"/>
    <col min="6137" max="6144" width="12.140625" style="24" customWidth="1"/>
    <col min="6145" max="6145" width="3.140625" style="24" customWidth="1"/>
    <col min="6146" max="6146" width="20.42578125" style="24" customWidth="1"/>
    <col min="6147" max="6147" width="3.140625" style="24" customWidth="1"/>
    <col min="6148" max="6148" width="19.85546875" style="24" customWidth="1"/>
    <col min="6149" max="6391" width="9.140625" style="24"/>
    <col min="6392" max="6392" width="49.85546875" style="24" customWidth="1"/>
    <col min="6393" max="6400" width="12.140625" style="24" customWidth="1"/>
    <col min="6401" max="6401" width="3.140625" style="24" customWidth="1"/>
    <col min="6402" max="6402" width="20.42578125" style="24" customWidth="1"/>
    <col min="6403" max="6403" width="3.140625" style="24" customWidth="1"/>
    <col min="6404" max="6404" width="19.85546875" style="24" customWidth="1"/>
    <col min="6405" max="6647" width="9.140625" style="24"/>
    <col min="6648" max="6648" width="49.85546875" style="24" customWidth="1"/>
    <col min="6649" max="6656" width="12.140625" style="24" customWidth="1"/>
    <col min="6657" max="6657" width="3.140625" style="24" customWidth="1"/>
    <col min="6658" max="6658" width="20.42578125" style="24" customWidth="1"/>
    <col min="6659" max="6659" width="3.140625" style="24" customWidth="1"/>
    <col min="6660" max="6660" width="19.85546875" style="24" customWidth="1"/>
    <col min="6661" max="6903" width="9.140625" style="24"/>
    <col min="6904" max="6904" width="49.85546875" style="24" customWidth="1"/>
    <col min="6905" max="6912" width="12.140625" style="24" customWidth="1"/>
    <col min="6913" max="6913" width="3.140625" style="24" customWidth="1"/>
    <col min="6914" max="6914" width="20.42578125" style="24" customWidth="1"/>
    <col min="6915" max="6915" width="3.140625" style="24" customWidth="1"/>
    <col min="6916" max="6916" width="19.85546875" style="24" customWidth="1"/>
    <col min="6917" max="7159" width="9.140625" style="24"/>
    <col min="7160" max="7160" width="49.85546875" style="24" customWidth="1"/>
    <col min="7161" max="7168" width="12.140625" style="24" customWidth="1"/>
    <col min="7169" max="7169" width="3.140625" style="24" customWidth="1"/>
    <col min="7170" max="7170" width="20.42578125" style="24" customWidth="1"/>
    <col min="7171" max="7171" width="3.140625" style="24" customWidth="1"/>
    <col min="7172" max="7172" width="19.85546875" style="24" customWidth="1"/>
    <col min="7173" max="7415" width="9.140625" style="24"/>
    <col min="7416" max="7416" width="49.85546875" style="24" customWidth="1"/>
    <col min="7417" max="7424" width="12.140625" style="24" customWidth="1"/>
    <col min="7425" max="7425" width="3.140625" style="24" customWidth="1"/>
    <col min="7426" max="7426" width="20.42578125" style="24" customWidth="1"/>
    <col min="7427" max="7427" width="3.140625" style="24" customWidth="1"/>
    <col min="7428" max="7428" width="19.85546875" style="24" customWidth="1"/>
    <col min="7429" max="7671" width="9.140625" style="24"/>
    <col min="7672" max="7672" width="49.85546875" style="24" customWidth="1"/>
    <col min="7673" max="7680" width="12.140625" style="24" customWidth="1"/>
    <col min="7681" max="7681" width="3.140625" style="24" customWidth="1"/>
    <col min="7682" max="7682" width="20.42578125" style="24" customWidth="1"/>
    <col min="7683" max="7683" width="3.140625" style="24" customWidth="1"/>
    <col min="7684" max="7684" width="19.85546875" style="24" customWidth="1"/>
    <col min="7685" max="7927" width="9.140625" style="24"/>
    <col min="7928" max="7928" width="49.85546875" style="24" customWidth="1"/>
    <col min="7929" max="7936" width="12.140625" style="24" customWidth="1"/>
    <col min="7937" max="7937" width="3.140625" style="24" customWidth="1"/>
    <col min="7938" max="7938" width="20.42578125" style="24" customWidth="1"/>
    <col min="7939" max="7939" width="3.140625" style="24" customWidth="1"/>
    <col min="7940" max="7940" width="19.85546875" style="24" customWidth="1"/>
    <col min="7941" max="8183" width="9.140625" style="24"/>
    <col min="8184" max="8184" width="49.85546875" style="24" customWidth="1"/>
    <col min="8185" max="8192" width="12.140625" style="24" customWidth="1"/>
    <col min="8193" max="8193" width="3.140625" style="24" customWidth="1"/>
    <col min="8194" max="8194" width="20.42578125" style="24" customWidth="1"/>
    <col min="8195" max="8195" width="3.140625" style="24" customWidth="1"/>
    <col min="8196" max="8196" width="19.85546875" style="24" customWidth="1"/>
    <col min="8197" max="8439" width="9.140625" style="24"/>
    <col min="8440" max="8440" width="49.85546875" style="24" customWidth="1"/>
    <col min="8441" max="8448" width="12.140625" style="24" customWidth="1"/>
    <col min="8449" max="8449" width="3.140625" style="24" customWidth="1"/>
    <col min="8450" max="8450" width="20.42578125" style="24" customWidth="1"/>
    <col min="8451" max="8451" width="3.140625" style="24" customWidth="1"/>
    <col min="8452" max="8452" width="19.85546875" style="24" customWidth="1"/>
    <col min="8453" max="8695" width="9.140625" style="24"/>
    <col min="8696" max="8696" width="49.85546875" style="24" customWidth="1"/>
    <col min="8697" max="8704" width="12.140625" style="24" customWidth="1"/>
    <col min="8705" max="8705" width="3.140625" style="24" customWidth="1"/>
    <col min="8706" max="8706" width="20.42578125" style="24" customWidth="1"/>
    <col min="8707" max="8707" width="3.140625" style="24" customWidth="1"/>
    <col min="8708" max="8708" width="19.85546875" style="24" customWidth="1"/>
    <col min="8709" max="8951" width="9.140625" style="24"/>
    <col min="8952" max="8952" width="49.85546875" style="24" customWidth="1"/>
    <col min="8953" max="8960" width="12.140625" style="24" customWidth="1"/>
    <col min="8961" max="8961" width="3.140625" style="24" customWidth="1"/>
    <col min="8962" max="8962" width="20.42578125" style="24" customWidth="1"/>
    <col min="8963" max="8963" width="3.140625" style="24" customWidth="1"/>
    <col min="8964" max="8964" width="19.85546875" style="24" customWidth="1"/>
    <col min="8965" max="9207" width="9.140625" style="24"/>
    <col min="9208" max="9208" width="49.85546875" style="24" customWidth="1"/>
    <col min="9209" max="9216" width="12.140625" style="24" customWidth="1"/>
    <col min="9217" max="9217" width="3.140625" style="24" customWidth="1"/>
    <col min="9218" max="9218" width="20.42578125" style="24" customWidth="1"/>
    <col min="9219" max="9219" width="3.140625" style="24" customWidth="1"/>
    <col min="9220" max="9220" width="19.85546875" style="24" customWidth="1"/>
    <col min="9221" max="9463" width="9.140625" style="24"/>
    <col min="9464" max="9464" width="49.85546875" style="24" customWidth="1"/>
    <col min="9465" max="9472" width="12.140625" style="24" customWidth="1"/>
    <col min="9473" max="9473" width="3.140625" style="24" customWidth="1"/>
    <col min="9474" max="9474" width="20.42578125" style="24" customWidth="1"/>
    <col min="9475" max="9475" width="3.140625" style="24" customWidth="1"/>
    <col min="9476" max="9476" width="19.85546875" style="24" customWidth="1"/>
    <col min="9477" max="9719" width="9.140625" style="24"/>
    <col min="9720" max="9720" width="49.85546875" style="24" customWidth="1"/>
    <col min="9721" max="9728" width="12.140625" style="24" customWidth="1"/>
    <col min="9729" max="9729" width="3.140625" style="24" customWidth="1"/>
    <col min="9730" max="9730" width="20.42578125" style="24" customWidth="1"/>
    <col min="9731" max="9731" width="3.140625" style="24" customWidth="1"/>
    <col min="9732" max="9732" width="19.85546875" style="24" customWidth="1"/>
    <col min="9733" max="9975" width="9.140625" style="24"/>
    <col min="9976" max="9976" width="49.85546875" style="24" customWidth="1"/>
    <col min="9977" max="9984" width="12.140625" style="24" customWidth="1"/>
    <col min="9985" max="9985" width="3.140625" style="24" customWidth="1"/>
    <col min="9986" max="9986" width="20.42578125" style="24" customWidth="1"/>
    <col min="9987" max="9987" width="3.140625" style="24" customWidth="1"/>
    <col min="9988" max="9988" width="19.85546875" style="24" customWidth="1"/>
    <col min="9989" max="10231" width="9.140625" style="24"/>
    <col min="10232" max="10232" width="49.85546875" style="24" customWidth="1"/>
    <col min="10233" max="10240" width="12.140625" style="24" customWidth="1"/>
    <col min="10241" max="10241" width="3.140625" style="24" customWidth="1"/>
    <col min="10242" max="10242" width="20.42578125" style="24" customWidth="1"/>
    <col min="10243" max="10243" width="3.140625" style="24" customWidth="1"/>
    <col min="10244" max="10244" width="19.85546875" style="24" customWidth="1"/>
    <col min="10245" max="10487" width="9.140625" style="24"/>
    <col min="10488" max="10488" width="49.85546875" style="24" customWidth="1"/>
    <col min="10489" max="10496" width="12.140625" style="24" customWidth="1"/>
    <col min="10497" max="10497" width="3.140625" style="24" customWidth="1"/>
    <col min="10498" max="10498" width="20.42578125" style="24" customWidth="1"/>
    <col min="10499" max="10499" width="3.140625" style="24" customWidth="1"/>
    <col min="10500" max="10500" width="19.85546875" style="24" customWidth="1"/>
    <col min="10501" max="10743" width="9.140625" style="24"/>
    <col min="10744" max="10744" width="49.85546875" style="24" customWidth="1"/>
    <col min="10745" max="10752" width="12.140625" style="24" customWidth="1"/>
    <col min="10753" max="10753" width="3.140625" style="24" customWidth="1"/>
    <col min="10754" max="10754" width="20.42578125" style="24" customWidth="1"/>
    <col min="10755" max="10755" width="3.140625" style="24" customWidth="1"/>
    <col min="10756" max="10756" width="19.85546875" style="24" customWidth="1"/>
    <col min="10757" max="10999" width="9.140625" style="24"/>
    <col min="11000" max="11000" width="49.85546875" style="24" customWidth="1"/>
    <col min="11001" max="11008" width="12.140625" style="24" customWidth="1"/>
    <col min="11009" max="11009" width="3.140625" style="24" customWidth="1"/>
    <col min="11010" max="11010" width="20.42578125" style="24" customWidth="1"/>
    <col min="11011" max="11011" width="3.140625" style="24" customWidth="1"/>
    <col min="11012" max="11012" width="19.85546875" style="24" customWidth="1"/>
    <col min="11013" max="11255" width="9.140625" style="24"/>
    <col min="11256" max="11256" width="49.85546875" style="24" customWidth="1"/>
    <col min="11257" max="11264" width="12.140625" style="24" customWidth="1"/>
    <col min="11265" max="11265" width="3.140625" style="24" customWidth="1"/>
    <col min="11266" max="11266" width="20.42578125" style="24" customWidth="1"/>
    <col min="11267" max="11267" width="3.140625" style="24" customWidth="1"/>
    <col min="11268" max="11268" width="19.85546875" style="24" customWidth="1"/>
    <col min="11269" max="11511" width="9.140625" style="24"/>
    <col min="11512" max="11512" width="49.85546875" style="24" customWidth="1"/>
    <col min="11513" max="11520" width="12.140625" style="24" customWidth="1"/>
    <col min="11521" max="11521" width="3.140625" style="24" customWidth="1"/>
    <col min="11522" max="11522" width="20.42578125" style="24" customWidth="1"/>
    <col min="11523" max="11523" width="3.140625" style="24" customWidth="1"/>
    <col min="11524" max="11524" width="19.85546875" style="24" customWidth="1"/>
    <col min="11525" max="11767" width="9.140625" style="24"/>
    <col min="11768" max="11768" width="49.85546875" style="24" customWidth="1"/>
    <col min="11769" max="11776" width="12.140625" style="24" customWidth="1"/>
    <col min="11777" max="11777" width="3.140625" style="24" customWidth="1"/>
    <col min="11778" max="11778" width="20.42578125" style="24" customWidth="1"/>
    <col min="11779" max="11779" width="3.140625" style="24" customWidth="1"/>
    <col min="11780" max="11780" width="19.85546875" style="24" customWidth="1"/>
    <col min="11781" max="12023" width="9.140625" style="24"/>
    <col min="12024" max="12024" width="49.85546875" style="24" customWidth="1"/>
    <col min="12025" max="12032" width="12.140625" style="24" customWidth="1"/>
    <col min="12033" max="12033" width="3.140625" style="24" customWidth="1"/>
    <col min="12034" max="12034" width="20.42578125" style="24" customWidth="1"/>
    <col min="12035" max="12035" width="3.140625" style="24" customWidth="1"/>
    <col min="12036" max="12036" width="19.85546875" style="24" customWidth="1"/>
    <col min="12037" max="12279" width="9.140625" style="24"/>
    <col min="12280" max="12280" width="49.85546875" style="24" customWidth="1"/>
    <col min="12281" max="12288" width="12.140625" style="24" customWidth="1"/>
    <col min="12289" max="12289" width="3.140625" style="24" customWidth="1"/>
    <col min="12290" max="12290" width="20.42578125" style="24" customWidth="1"/>
    <col min="12291" max="12291" width="3.140625" style="24" customWidth="1"/>
    <col min="12292" max="12292" width="19.85546875" style="24" customWidth="1"/>
    <col min="12293" max="12535" width="9.140625" style="24"/>
    <col min="12536" max="12536" width="49.85546875" style="24" customWidth="1"/>
    <col min="12537" max="12544" width="12.140625" style="24" customWidth="1"/>
    <col min="12545" max="12545" width="3.140625" style="24" customWidth="1"/>
    <col min="12546" max="12546" width="20.42578125" style="24" customWidth="1"/>
    <col min="12547" max="12547" width="3.140625" style="24" customWidth="1"/>
    <col min="12548" max="12548" width="19.85546875" style="24" customWidth="1"/>
    <col min="12549" max="12791" width="9.140625" style="24"/>
    <col min="12792" max="12792" width="49.85546875" style="24" customWidth="1"/>
    <col min="12793" max="12800" width="12.140625" style="24" customWidth="1"/>
    <col min="12801" max="12801" width="3.140625" style="24" customWidth="1"/>
    <col min="12802" max="12802" width="20.42578125" style="24" customWidth="1"/>
    <col min="12803" max="12803" width="3.140625" style="24" customWidth="1"/>
    <col min="12804" max="12804" width="19.85546875" style="24" customWidth="1"/>
    <col min="12805" max="13047" width="9.140625" style="24"/>
    <col min="13048" max="13048" width="49.85546875" style="24" customWidth="1"/>
    <col min="13049" max="13056" width="12.140625" style="24" customWidth="1"/>
    <col min="13057" max="13057" width="3.140625" style="24" customWidth="1"/>
    <col min="13058" max="13058" width="20.42578125" style="24" customWidth="1"/>
    <col min="13059" max="13059" width="3.140625" style="24" customWidth="1"/>
    <col min="13060" max="13060" width="19.85546875" style="24" customWidth="1"/>
    <col min="13061" max="13303" width="9.140625" style="24"/>
    <col min="13304" max="13304" width="49.85546875" style="24" customWidth="1"/>
    <col min="13305" max="13312" width="12.140625" style="24" customWidth="1"/>
    <col min="13313" max="13313" width="3.140625" style="24" customWidth="1"/>
    <col min="13314" max="13314" width="20.42578125" style="24" customWidth="1"/>
    <col min="13315" max="13315" width="3.140625" style="24" customWidth="1"/>
    <col min="13316" max="13316" width="19.85546875" style="24" customWidth="1"/>
    <col min="13317" max="13559" width="9.140625" style="24"/>
    <col min="13560" max="13560" width="49.85546875" style="24" customWidth="1"/>
    <col min="13561" max="13568" width="12.140625" style="24" customWidth="1"/>
    <col min="13569" max="13569" width="3.140625" style="24" customWidth="1"/>
    <col min="13570" max="13570" width="20.42578125" style="24" customWidth="1"/>
    <col min="13571" max="13571" width="3.140625" style="24" customWidth="1"/>
    <col min="13572" max="13572" width="19.85546875" style="24" customWidth="1"/>
    <col min="13573" max="13815" width="9.140625" style="24"/>
    <col min="13816" max="13816" width="49.85546875" style="24" customWidth="1"/>
    <col min="13817" max="13824" width="12.140625" style="24" customWidth="1"/>
    <col min="13825" max="13825" width="3.140625" style="24" customWidth="1"/>
    <col min="13826" max="13826" width="20.42578125" style="24" customWidth="1"/>
    <col min="13827" max="13827" width="3.140625" style="24" customWidth="1"/>
    <col min="13828" max="13828" width="19.85546875" style="24" customWidth="1"/>
    <col min="13829" max="14071" width="9.140625" style="24"/>
    <col min="14072" max="14072" width="49.85546875" style="24" customWidth="1"/>
    <col min="14073" max="14080" width="12.140625" style="24" customWidth="1"/>
    <col min="14081" max="14081" width="3.140625" style="24" customWidth="1"/>
    <col min="14082" max="14082" width="20.42578125" style="24" customWidth="1"/>
    <col min="14083" max="14083" width="3.140625" style="24" customWidth="1"/>
    <col min="14084" max="14084" width="19.85546875" style="24" customWidth="1"/>
    <col min="14085" max="14327" width="9.140625" style="24"/>
    <col min="14328" max="14328" width="49.85546875" style="24" customWidth="1"/>
    <col min="14329" max="14336" width="12.140625" style="24" customWidth="1"/>
    <col min="14337" max="14337" width="3.140625" style="24" customWidth="1"/>
    <col min="14338" max="14338" width="20.42578125" style="24" customWidth="1"/>
    <col min="14339" max="14339" width="3.140625" style="24" customWidth="1"/>
    <col min="14340" max="14340" width="19.85546875" style="24" customWidth="1"/>
    <col min="14341" max="14583" width="9.140625" style="24"/>
    <col min="14584" max="14584" width="49.85546875" style="24" customWidth="1"/>
    <col min="14585" max="14592" width="12.140625" style="24" customWidth="1"/>
    <col min="14593" max="14593" width="3.140625" style="24" customWidth="1"/>
    <col min="14594" max="14594" width="20.42578125" style="24" customWidth="1"/>
    <col min="14595" max="14595" width="3.140625" style="24" customWidth="1"/>
    <col min="14596" max="14596" width="19.85546875" style="24" customWidth="1"/>
    <col min="14597" max="14839" width="9.140625" style="24"/>
    <col min="14840" max="14840" width="49.85546875" style="24" customWidth="1"/>
    <col min="14841" max="14848" width="12.140625" style="24" customWidth="1"/>
    <col min="14849" max="14849" width="3.140625" style="24" customWidth="1"/>
    <col min="14850" max="14850" width="20.42578125" style="24" customWidth="1"/>
    <col min="14851" max="14851" width="3.140625" style="24" customWidth="1"/>
    <col min="14852" max="14852" width="19.85546875" style="24" customWidth="1"/>
    <col min="14853" max="15095" width="9.140625" style="24"/>
    <col min="15096" max="15096" width="49.85546875" style="24" customWidth="1"/>
    <col min="15097" max="15104" width="12.140625" style="24" customWidth="1"/>
    <col min="15105" max="15105" width="3.140625" style="24" customWidth="1"/>
    <col min="15106" max="15106" width="20.42578125" style="24" customWidth="1"/>
    <col min="15107" max="15107" width="3.140625" style="24" customWidth="1"/>
    <col min="15108" max="15108" width="19.85546875" style="24" customWidth="1"/>
    <col min="15109" max="15351" width="9.140625" style="24"/>
    <col min="15352" max="15352" width="49.85546875" style="24" customWidth="1"/>
    <col min="15353" max="15360" width="12.140625" style="24" customWidth="1"/>
    <col min="15361" max="15361" width="3.140625" style="24" customWidth="1"/>
    <col min="15362" max="15362" width="20.42578125" style="24" customWidth="1"/>
    <col min="15363" max="15363" width="3.140625" style="24" customWidth="1"/>
    <col min="15364" max="15364" width="19.85546875" style="24" customWidth="1"/>
    <col min="15365" max="15607" width="9.140625" style="24"/>
    <col min="15608" max="15608" width="49.85546875" style="24" customWidth="1"/>
    <col min="15609" max="15616" width="12.140625" style="24" customWidth="1"/>
    <col min="15617" max="15617" width="3.140625" style="24" customWidth="1"/>
    <col min="15618" max="15618" width="20.42578125" style="24" customWidth="1"/>
    <col min="15619" max="15619" width="3.140625" style="24" customWidth="1"/>
    <col min="15620" max="15620" width="19.85546875" style="24" customWidth="1"/>
    <col min="15621" max="15863" width="9.140625" style="24"/>
    <col min="15864" max="15864" width="49.85546875" style="24" customWidth="1"/>
    <col min="15865" max="15872" width="12.140625" style="24" customWidth="1"/>
    <col min="15873" max="15873" width="3.140625" style="24" customWidth="1"/>
    <col min="15874" max="15874" width="20.42578125" style="24" customWidth="1"/>
    <col min="15875" max="15875" width="3.140625" style="24" customWidth="1"/>
    <col min="15876" max="15876" width="19.85546875" style="24" customWidth="1"/>
    <col min="15877" max="16119" width="9.140625" style="24"/>
    <col min="16120" max="16120" width="49.85546875" style="24" customWidth="1"/>
    <col min="16121" max="16128" width="12.140625" style="24" customWidth="1"/>
    <col min="16129" max="16129" width="3.140625" style="24" customWidth="1"/>
    <col min="16130" max="16130" width="20.42578125" style="24" customWidth="1"/>
    <col min="16131" max="16131" width="3.140625" style="24" customWidth="1"/>
    <col min="16132" max="16132" width="19.85546875" style="24" customWidth="1"/>
    <col min="16133" max="16378" width="9.140625" style="24"/>
    <col min="16379" max="16384" width="9.140625" style="24" customWidth="1"/>
  </cols>
  <sheetData>
    <row r="1" spans="1:10" ht="23.25" x14ac:dyDescent="0.25">
      <c r="A1" s="408" t="str">
        <f>+'Indice-Index'!A28</f>
        <v>3.2   Ricavi da servizi di corrispondenza (SU / non SU - base mensile)  - Mail services revenues (US / not US - monthly basis)</v>
      </c>
      <c r="B1" s="192"/>
      <c r="C1" s="192"/>
      <c r="D1" s="192"/>
      <c r="E1" s="192"/>
      <c r="F1" s="192"/>
      <c r="G1" s="192"/>
      <c r="H1" s="192"/>
      <c r="I1" s="192"/>
      <c r="J1" s="193"/>
    </row>
    <row r="2" spans="1:10" ht="14.25" customHeight="1" x14ac:dyDescent="0.25"/>
    <row r="3" spans="1:10" ht="14.25" customHeight="1" x14ac:dyDescent="0.25">
      <c r="A3" s="212" t="s">
        <v>236</v>
      </c>
      <c r="B3" s="312" t="s">
        <v>219</v>
      </c>
      <c r="C3" s="205" t="s">
        <v>220</v>
      </c>
      <c r="D3" s="205" t="s">
        <v>221</v>
      </c>
      <c r="E3" s="205" t="s">
        <v>957</v>
      </c>
      <c r="F3" s="205" t="s">
        <v>958</v>
      </c>
      <c r="G3" s="205" t="s">
        <v>959</v>
      </c>
      <c r="I3" s="205" t="s">
        <v>960</v>
      </c>
    </row>
    <row r="4" spans="1:10" ht="15.75" customHeight="1" x14ac:dyDescent="0.25">
      <c r="B4" s="356" t="s">
        <v>222</v>
      </c>
      <c r="C4" s="356" t="s">
        <v>223</v>
      </c>
      <c r="D4" s="356" t="s">
        <v>224</v>
      </c>
      <c r="E4" s="356" t="s">
        <v>961</v>
      </c>
      <c r="F4" s="356" t="s">
        <v>962</v>
      </c>
      <c r="G4" s="356" t="s">
        <v>963</v>
      </c>
      <c r="I4" s="206" t="s">
        <v>964</v>
      </c>
    </row>
    <row r="5" spans="1:10" ht="9" customHeight="1" x14ac:dyDescent="0.25">
      <c r="A5" s="212"/>
      <c r="B5" s="183"/>
      <c r="C5" s="183"/>
      <c r="D5" s="183"/>
      <c r="E5" s="183"/>
      <c r="F5" s="183"/>
      <c r="G5" s="183"/>
      <c r="I5" s="215"/>
    </row>
    <row r="6" spans="1:10" ht="15.75" customHeight="1" x14ac:dyDescent="0.25">
      <c r="A6" s="207" t="s">
        <v>232</v>
      </c>
      <c r="B6" s="165"/>
    </row>
    <row r="7" spans="1:10" ht="15.75" customHeight="1" x14ac:dyDescent="0.25">
      <c r="A7" s="682">
        <v>2023</v>
      </c>
      <c r="B7" s="683">
        <f t="shared" ref="B7:G11" si="0">+B20+B34</f>
        <v>140.67914888729661</v>
      </c>
      <c r="C7" s="683">
        <f t="shared" si="0"/>
        <v>142.92926960811417</v>
      </c>
      <c r="D7" s="683">
        <f t="shared" si="0"/>
        <v>154.01473722758496</v>
      </c>
      <c r="E7" s="683">
        <f t="shared" si="0"/>
        <v>137.52427097367138</v>
      </c>
      <c r="F7" s="683">
        <f t="shared" si="0"/>
        <v>154.37565896002474</v>
      </c>
      <c r="G7" s="683">
        <f t="shared" si="0"/>
        <v>136.81670883692948</v>
      </c>
      <c r="I7" s="684">
        <f>SUM(B7:G7)</f>
        <v>866.3397944936213</v>
      </c>
    </row>
    <row r="8" spans="1:10" ht="15.75" customHeight="1" x14ac:dyDescent="0.25">
      <c r="A8" s="685">
        <v>2022</v>
      </c>
      <c r="B8" s="683">
        <f t="shared" si="0"/>
        <v>136.45788285987462</v>
      </c>
      <c r="C8" s="683">
        <f t="shared" si="0"/>
        <v>135.09288853903732</v>
      </c>
      <c r="D8" s="683">
        <f t="shared" si="0"/>
        <v>162.02298616190416</v>
      </c>
      <c r="E8" s="683">
        <f t="shared" si="0"/>
        <v>140.52872087149785</v>
      </c>
      <c r="F8" s="683">
        <f t="shared" si="0"/>
        <v>150.70946172634294</v>
      </c>
      <c r="G8" s="683">
        <f t="shared" si="0"/>
        <v>148.55826656898063</v>
      </c>
      <c r="I8" s="684">
        <f t="shared" ref="I8:I11" si="1">SUM(B8:G8)</f>
        <v>873.37020672763765</v>
      </c>
    </row>
    <row r="9" spans="1:10" ht="15.75" customHeight="1" x14ac:dyDescent="0.25">
      <c r="A9" s="685">
        <v>2021</v>
      </c>
      <c r="B9" s="683">
        <f t="shared" si="0"/>
        <v>141.76348251972396</v>
      </c>
      <c r="C9" s="683">
        <f t="shared" si="0"/>
        <v>141.18713980560761</v>
      </c>
      <c r="D9" s="683">
        <f t="shared" si="0"/>
        <v>161.31063105019393</v>
      </c>
      <c r="E9" s="683">
        <f t="shared" si="0"/>
        <v>155.67741569131175</v>
      </c>
      <c r="F9" s="683">
        <f t="shared" si="0"/>
        <v>145.56113257456951</v>
      </c>
      <c r="G9" s="683">
        <f t="shared" si="0"/>
        <v>142.43514613878472</v>
      </c>
      <c r="H9" s="353"/>
      <c r="I9" s="684">
        <f t="shared" si="1"/>
        <v>887.93494778019146</v>
      </c>
      <c r="J9" s="221"/>
    </row>
    <row r="10" spans="1:10" ht="15.75" customHeight="1" x14ac:dyDescent="0.25">
      <c r="A10" s="685">
        <v>2020</v>
      </c>
      <c r="B10" s="683">
        <f t="shared" si="0"/>
        <v>182.39720871678179</v>
      </c>
      <c r="C10" s="683">
        <f t="shared" si="0"/>
        <v>166.76344143383096</v>
      </c>
      <c r="D10" s="683">
        <f t="shared" si="0"/>
        <v>125.82479325704875</v>
      </c>
      <c r="E10" s="683">
        <f t="shared" si="0"/>
        <v>113.24771308878849</v>
      </c>
      <c r="F10" s="683">
        <f t="shared" si="0"/>
        <v>125.70327299513363</v>
      </c>
      <c r="G10" s="683">
        <f t="shared" si="0"/>
        <v>132.70342375022028</v>
      </c>
      <c r="H10" s="353"/>
      <c r="I10" s="684">
        <f t="shared" si="1"/>
        <v>846.63985324180385</v>
      </c>
      <c r="J10" s="221"/>
    </row>
    <row r="11" spans="1:10" ht="15.75" customHeight="1" x14ac:dyDescent="0.25">
      <c r="A11" s="685">
        <v>2019</v>
      </c>
      <c r="B11" s="683">
        <f t="shared" si="0"/>
        <v>203.96950017979015</v>
      </c>
      <c r="C11" s="683">
        <f t="shared" si="0"/>
        <v>183.49650812790475</v>
      </c>
      <c r="D11" s="683">
        <f t="shared" si="0"/>
        <v>224.1022846146989</v>
      </c>
      <c r="E11" s="683">
        <f t="shared" si="0"/>
        <v>201.56327375374786</v>
      </c>
      <c r="F11" s="683">
        <f t="shared" si="0"/>
        <v>227.27535814221488</v>
      </c>
      <c r="G11" s="683">
        <f t="shared" si="0"/>
        <v>191.70461916448068</v>
      </c>
      <c r="H11" s="353"/>
      <c r="I11" s="684">
        <f t="shared" si="1"/>
        <v>1232.111543982837</v>
      </c>
      <c r="J11" s="221"/>
    </row>
    <row r="12" spans="1:10" ht="15.75" customHeight="1" x14ac:dyDescent="0.25">
      <c r="A12" s="217" t="s">
        <v>233</v>
      </c>
      <c r="B12" s="334"/>
      <c r="C12" s="334"/>
      <c r="D12" s="334"/>
      <c r="E12" s="334"/>
      <c r="F12" s="334"/>
      <c r="G12" s="334"/>
      <c r="H12" s="335"/>
      <c r="I12" s="504"/>
    </row>
    <row r="13" spans="1:10" ht="15.75" customHeight="1" x14ac:dyDescent="0.25">
      <c r="A13" s="344" t="s">
        <v>712</v>
      </c>
      <c r="B13" s="338">
        <f t="shared" ref="B13:G16" si="2">(B7-B8)/B8*100</f>
        <v>3.0934570718473688</v>
      </c>
      <c r="C13" s="338">
        <f t="shared" si="2"/>
        <v>5.8007354449397228</v>
      </c>
      <c r="D13" s="338">
        <f t="shared" si="2"/>
        <v>-4.9426622259120823</v>
      </c>
      <c r="E13" s="338">
        <f t="shared" si="2"/>
        <v>-2.1379614638162128</v>
      </c>
      <c r="F13" s="338">
        <f t="shared" si="2"/>
        <v>2.4326257898384984</v>
      </c>
      <c r="G13" s="338">
        <f t="shared" si="2"/>
        <v>-7.9036717398685754</v>
      </c>
      <c r="H13" s="335"/>
      <c r="I13" s="598">
        <f>(I7-I8)/I8*100</f>
        <v>-0.80497504722058855</v>
      </c>
    </row>
    <row r="14" spans="1:10" ht="15.75" customHeight="1" x14ac:dyDescent="0.25">
      <c r="A14" s="344" t="s">
        <v>347</v>
      </c>
      <c r="B14" s="338">
        <f t="shared" si="2"/>
        <v>-3.7425714757756223</v>
      </c>
      <c r="C14" s="338">
        <f t="shared" si="2"/>
        <v>-4.3164351051810508</v>
      </c>
      <c r="D14" s="338">
        <f t="shared" si="2"/>
        <v>0.44160456572051049</v>
      </c>
      <c r="E14" s="338">
        <f t="shared" si="2"/>
        <v>-9.7308236731343278</v>
      </c>
      <c r="F14" s="338">
        <f t="shared" si="2"/>
        <v>3.5368845107989162</v>
      </c>
      <c r="G14" s="338">
        <f t="shared" si="2"/>
        <v>4.2988831030718488</v>
      </c>
      <c r="H14" s="335"/>
      <c r="I14" s="598">
        <f>(I8-I9)/I9*100</f>
        <v>-1.6402937049572373</v>
      </c>
    </row>
    <row r="15" spans="1:10" ht="15.75" customHeight="1" x14ac:dyDescent="0.25">
      <c r="A15" s="344" t="s">
        <v>451</v>
      </c>
      <c r="B15" s="338">
        <f>(B9-B10)/B10*100</f>
        <v>-22.277603085556017</v>
      </c>
      <c r="C15" s="338">
        <f t="shared" si="2"/>
        <v>-15.336875641518594</v>
      </c>
      <c r="D15" s="338">
        <f t="shared" si="2"/>
        <v>28.202579852963318</v>
      </c>
      <c r="E15" s="338">
        <f t="shared" si="2"/>
        <v>37.466277636226984</v>
      </c>
      <c r="F15" s="338">
        <f t="shared" si="2"/>
        <v>15.797408537011318</v>
      </c>
      <c r="G15" s="338">
        <f t="shared" si="2"/>
        <v>7.3334373097124264</v>
      </c>
      <c r="H15" s="335"/>
      <c r="I15" s="598">
        <f>(I9-I10)/I10*100</f>
        <v>4.8775278390531387</v>
      </c>
    </row>
    <row r="16" spans="1:10" ht="15.75" customHeight="1" x14ac:dyDescent="0.25">
      <c r="A16" s="344" t="s">
        <v>452</v>
      </c>
      <c r="B16" s="338">
        <f>(B10-B11)/B11*100</f>
        <v>-10.576233919283681</v>
      </c>
      <c r="C16" s="338">
        <f t="shared" si="2"/>
        <v>-9.1190109636365051</v>
      </c>
      <c r="D16" s="338">
        <f t="shared" si="2"/>
        <v>-43.853855183413025</v>
      </c>
      <c r="E16" s="338">
        <f t="shared" si="2"/>
        <v>-43.815303760572718</v>
      </c>
      <c r="F16" s="338">
        <f t="shared" si="2"/>
        <v>-44.691200127170724</v>
      </c>
      <c r="G16" s="338">
        <f t="shared" si="2"/>
        <v>-30.777138115612097</v>
      </c>
      <c r="H16" s="335"/>
      <c r="I16" s="598">
        <f>(I10-I11)/I11*100</f>
        <v>-31.285454034054784</v>
      </c>
    </row>
    <row r="17" spans="1:9" ht="15.75" customHeight="1" x14ac:dyDescent="0.25">
      <c r="A17" s="344" t="s">
        <v>713</v>
      </c>
      <c r="B17" s="566">
        <f>(B7-B11)/B11*100</f>
        <v>-31.029321166500811</v>
      </c>
      <c r="C17" s="566">
        <f t="shared" ref="C17:G17" si="3">(C7-C11)/C11*100</f>
        <v>-22.107907629235928</v>
      </c>
      <c r="D17" s="566">
        <f t="shared" si="3"/>
        <v>-31.274802712349008</v>
      </c>
      <c r="E17" s="566">
        <f t="shared" si="3"/>
        <v>-31.771166238505167</v>
      </c>
      <c r="F17" s="566">
        <f t="shared" si="3"/>
        <v>-32.075496339807337</v>
      </c>
      <c r="G17" s="566">
        <f t="shared" si="3"/>
        <v>-28.631501195314396</v>
      </c>
      <c r="H17" s="335"/>
      <c r="I17" s="598">
        <f>(I7-I11)/I11*100</f>
        <v>-29.686577589140001</v>
      </c>
    </row>
    <row r="18" spans="1:9" ht="9" customHeight="1" x14ac:dyDescent="0.25">
      <c r="I18" s="504"/>
    </row>
    <row r="19" spans="1:9" ht="15.75" customHeight="1" x14ac:dyDescent="0.25">
      <c r="A19" s="194" t="s">
        <v>228</v>
      </c>
      <c r="B19" s="165"/>
      <c r="I19" s="505"/>
    </row>
    <row r="20" spans="1:9" ht="15.75" customHeight="1" x14ac:dyDescent="0.25">
      <c r="A20" s="682">
        <v>2023</v>
      </c>
      <c r="B20" s="686">
        <v>71.70216343482835</v>
      </c>
      <c r="C20" s="679">
        <v>72.652722640312263</v>
      </c>
      <c r="D20" s="679">
        <v>89.045082330940858</v>
      </c>
      <c r="E20" s="679">
        <v>69.614237102734776</v>
      </c>
      <c r="F20" s="679">
        <v>79.622202635805209</v>
      </c>
      <c r="G20" s="679">
        <v>73.7530787653711</v>
      </c>
      <c r="I20" s="684">
        <f>SUM(B20:G20)</f>
        <v>456.38948690999257</v>
      </c>
    </row>
    <row r="21" spans="1:9" ht="15.75" customHeight="1" x14ac:dyDescent="0.25">
      <c r="A21" s="687">
        <f>+A8</f>
        <v>2022</v>
      </c>
      <c r="B21" s="686">
        <v>73.293693712868517</v>
      </c>
      <c r="C21" s="679">
        <v>73.784919000012096</v>
      </c>
      <c r="D21" s="679">
        <v>93.900093969250889</v>
      </c>
      <c r="E21" s="679">
        <v>76.87319425222266</v>
      </c>
      <c r="F21" s="679">
        <v>82.133404469760904</v>
      </c>
      <c r="G21" s="679">
        <v>79.312740000392736</v>
      </c>
      <c r="I21" s="684">
        <f t="shared" ref="I21:I24" si="4">SUM(B21:G21)</f>
        <v>479.29804540450777</v>
      </c>
    </row>
    <row r="22" spans="1:9" ht="15.75" customHeight="1" x14ac:dyDescent="0.25">
      <c r="A22" s="687">
        <v>2021</v>
      </c>
      <c r="B22" s="686">
        <v>82.799216323223504</v>
      </c>
      <c r="C22" s="679">
        <v>80.75873203808699</v>
      </c>
      <c r="D22" s="679">
        <v>100.38556261296533</v>
      </c>
      <c r="E22" s="679">
        <v>87.661321391551823</v>
      </c>
      <c r="F22" s="679">
        <v>82.698297588101582</v>
      </c>
      <c r="G22" s="679">
        <v>79.269333037943113</v>
      </c>
      <c r="H22" s="219"/>
      <c r="I22" s="684">
        <f t="shared" si="4"/>
        <v>513.57246299187227</v>
      </c>
    </row>
    <row r="23" spans="1:9" ht="15.75" customHeight="1" x14ac:dyDescent="0.25">
      <c r="A23" s="687">
        <v>2020</v>
      </c>
      <c r="B23" s="686">
        <v>108.79381011837529</v>
      </c>
      <c r="C23" s="686">
        <v>100.11022827483633</v>
      </c>
      <c r="D23" s="686">
        <v>78.258426016166453</v>
      </c>
      <c r="E23" s="686">
        <v>64.04498744910758</v>
      </c>
      <c r="F23" s="686">
        <v>77.615699949332452</v>
      </c>
      <c r="G23" s="686">
        <v>82.009158033874002</v>
      </c>
      <c r="H23" s="219"/>
      <c r="I23" s="684">
        <f t="shared" si="4"/>
        <v>510.83230984169211</v>
      </c>
    </row>
    <row r="24" spans="1:9" ht="15.75" customHeight="1" x14ac:dyDescent="0.25">
      <c r="A24" s="687">
        <v>2019</v>
      </c>
      <c r="B24" s="686">
        <v>121.84726104913878</v>
      </c>
      <c r="C24" s="686">
        <v>116.20121070631681</v>
      </c>
      <c r="D24" s="686">
        <v>148.73233249146537</v>
      </c>
      <c r="E24" s="686">
        <v>129.6095504153912</v>
      </c>
      <c r="F24" s="686">
        <v>141.50029563974957</v>
      </c>
      <c r="G24" s="686">
        <v>123.3067509352441</v>
      </c>
      <c r="H24" s="219"/>
      <c r="I24" s="684">
        <f t="shared" si="4"/>
        <v>781.19740123730571</v>
      </c>
    </row>
    <row r="25" spans="1:9" ht="15.75" customHeight="1" x14ac:dyDescent="0.25">
      <c r="A25" s="354" t="s">
        <v>233</v>
      </c>
      <c r="B25" s="355"/>
      <c r="C25" s="355"/>
      <c r="D25" s="355"/>
      <c r="E25" s="355"/>
      <c r="F25" s="355"/>
      <c r="G25" s="355"/>
      <c r="H25" s="335"/>
      <c r="I25" s="504"/>
    </row>
    <row r="26" spans="1:9" ht="15.75" customHeight="1" x14ac:dyDescent="0.25">
      <c r="A26" s="344" t="s">
        <v>712</v>
      </c>
      <c r="B26" s="338">
        <f>(B20-B21)/B21*100</f>
        <v>-2.1714423129977076</v>
      </c>
      <c r="C26" s="338">
        <f t="shared" ref="C26:G29" si="5">(C20-C21)/C21*100</f>
        <v>-1.5344549740572966</v>
      </c>
      <c r="D26" s="338">
        <f t="shared" si="5"/>
        <v>-5.170401256360706</v>
      </c>
      <c r="E26" s="338">
        <f t="shared" si="5"/>
        <v>-9.4427676904787958</v>
      </c>
      <c r="F26" s="338">
        <f t="shared" si="5"/>
        <v>-3.0574671172680365</v>
      </c>
      <c r="G26" s="338">
        <f t="shared" si="5"/>
        <v>-7.0097959482853645</v>
      </c>
      <c r="H26" s="335"/>
      <c r="I26" s="598">
        <f>(I20-I21)/I21*100</f>
        <v>-4.7796060747924241</v>
      </c>
    </row>
    <row r="27" spans="1:9" ht="15.75" customHeight="1" x14ac:dyDescent="0.25">
      <c r="A27" s="344" t="s">
        <v>347</v>
      </c>
      <c r="B27" s="338">
        <f>(B21-B22)/B22*100</f>
        <v>-11.480208427635661</v>
      </c>
      <c r="C27" s="338">
        <f t="shared" si="5"/>
        <v>-8.635367175881294</v>
      </c>
      <c r="D27" s="338">
        <f t="shared" si="5"/>
        <v>-6.4605591430702489</v>
      </c>
      <c r="E27" s="338">
        <f t="shared" si="5"/>
        <v>-12.306598814706945</v>
      </c>
      <c r="F27" s="338">
        <f t="shared" si="5"/>
        <v>-0.68307708237751275</v>
      </c>
      <c r="G27" s="338">
        <f t="shared" si="5"/>
        <v>5.4758833947607409E-2</v>
      </c>
      <c r="H27" s="335"/>
      <c r="I27" s="598">
        <f>(I21-I22)/I22*100</f>
        <v>-6.6737257265888337</v>
      </c>
    </row>
    <row r="28" spans="1:9" ht="15.75" customHeight="1" x14ac:dyDescent="0.25">
      <c r="A28" s="344" t="s">
        <v>451</v>
      </c>
      <c r="B28" s="338">
        <f>(B22-B23)/B23*100</f>
        <v>-23.893449238396787</v>
      </c>
      <c r="C28" s="338">
        <f t="shared" si="5"/>
        <v>-19.330188902998962</v>
      </c>
      <c r="D28" s="338">
        <f t="shared" si="5"/>
        <v>28.274446245862269</v>
      </c>
      <c r="E28" s="338">
        <f t="shared" si="5"/>
        <v>36.874601562238766</v>
      </c>
      <c r="F28" s="338">
        <f t="shared" si="5"/>
        <v>6.5484143570012909</v>
      </c>
      <c r="G28" s="338">
        <f t="shared" si="5"/>
        <v>-3.3408768747500122</v>
      </c>
      <c r="H28" s="335"/>
      <c r="I28" s="598">
        <f>(I22-I23)/I23*100</f>
        <v>0.53640952175271395</v>
      </c>
    </row>
    <row r="29" spans="1:9" ht="15.75" customHeight="1" x14ac:dyDescent="0.25">
      <c r="A29" s="344" t="s">
        <v>452</v>
      </c>
      <c r="B29" s="338">
        <f>(B23-B24)/B24*100</f>
        <v>-10.712962128462838</v>
      </c>
      <c r="C29" s="338">
        <f t="shared" si="5"/>
        <v>-13.847517021271244</v>
      </c>
      <c r="D29" s="338">
        <f t="shared" si="5"/>
        <v>-47.383043952022255</v>
      </c>
      <c r="E29" s="338">
        <f t="shared" si="5"/>
        <v>-50.586212787678797</v>
      </c>
      <c r="F29" s="338">
        <f t="shared" si="5"/>
        <v>-45.1480298338479</v>
      </c>
      <c r="G29" s="338">
        <f t="shared" si="5"/>
        <v>-33.491753361547886</v>
      </c>
      <c r="H29" s="335"/>
      <c r="I29" s="598">
        <f>(I23-I24)/I24*100</f>
        <v>-34.609061802739447</v>
      </c>
    </row>
    <row r="30" spans="1:9" ht="15.75" customHeight="1" x14ac:dyDescent="0.25">
      <c r="A30" s="344" t="s">
        <v>713</v>
      </c>
      <c r="B30" s="566">
        <f>(B20-B24)/B24*100</f>
        <v>-41.15406221079342</v>
      </c>
      <c r="C30" s="566">
        <f t="shared" ref="C30:G30" si="6">(C20-C24)/C24*100</f>
        <v>-37.476793745348829</v>
      </c>
      <c r="D30" s="566">
        <f t="shared" si="6"/>
        <v>-40.130648905105765</v>
      </c>
      <c r="E30" s="566">
        <f t="shared" si="6"/>
        <v>-46.289268900613322</v>
      </c>
      <c r="F30" s="566">
        <f t="shared" si="6"/>
        <v>-43.730009696574697</v>
      </c>
      <c r="G30" s="566">
        <f t="shared" si="6"/>
        <v>-40.187314801520195</v>
      </c>
      <c r="H30" s="335"/>
      <c r="I30" s="598">
        <f>(I20-I24)/I24*100</f>
        <v>-41.578212345927362</v>
      </c>
    </row>
    <row r="31" spans="1:9" ht="15.75" customHeight="1" x14ac:dyDescent="0.25">
      <c r="A31" s="217"/>
      <c r="B31" s="422"/>
      <c r="C31" s="422"/>
      <c r="D31" s="422"/>
      <c r="E31" s="422"/>
      <c r="F31" s="422"/>
      <c r="G31" s="422"/>
      <c r="H31" s="335"/>
      <c r="I31" s="506"/>
    </row>
    <row r="32" spans="1:9" ht="7.5" customHeight="1" x14ac:dyDescent="0.25">
      <c r="A32" s="214"/>
      <c r="B32" s="211"/>
      <c r="C32" s="211"/>
      <c r="D32" s="211"/>
      <c r="E32" s="211"/>
      <c r="F32" s="211"/>
      <c r="G32" s="211"/>
      <c r="H32" s="208"/>
      <c r="I32" s="506"/>
    </row>
    <row r="33" spans="1:9" ht="15.75" customHeight="1" x14ac:dyDescent="0.25">
      <c r="A33" s="194" t="s">
        <v>229</v>
      </c>
      <c r="B33" s="195"/>
      <c r="C33" s="189"/>
      <c r="D33" s="189"/>
      <c r="E33" s="189"/>
      <c r="F33" s="189"/>
      <c r="G33" s="189"/>
      <c r="I33" s="507"/>
    </row>
    <row r="34" spans="1:9" ht="15.75" customHeight="1" x14ac:dyDescent="0.25">
      <c r="A34" s="682">
        <v>2023</v>
      </c>
      <c r="B34" s="686">
        <v>68.976985452468256</v>
      </c>
      <c r="C34" s="679">
        <v>70.276546967801892</v>
      </c>
      <c r="D34" s="679">
        <v>64.969654896644101</v>
      </c>
      <c r="E34" s="679">
        <v>67.910033870936616</v>
      </c>
      <c r="F34" s="679">
        <v>74.753456324219528</v>
      </c>
      <c r="G34" s="679">
        <v>63.063630071558364</v>
      </c>
      <c r="I34" s="684">
        <f>SUM(B34:G34)</f>
        <v>409.95030758362873</v>
      </c>
    </row>
    <row r="35" spans="1:9" ht="15.75" customHeight="1" x14ac:dyDescent="0.25">
      <c r="A35" s="687">
        <f>+A8</f>
        <v>2022</v>
      </c>
      <c r="B35" s="686">
        <v>63.164189147006098</v>
      </c>
      <c r="C35" s="679">
        <v>61.307969539025223</v>
      </c>
      <c r="D35" s="679">
        <v>68.122892192653254</v>
      </c>
      <c r="E35" s="679">
        <v>63.655526619275207</v>
      </c>
      <c r="F35" s="679">
        <v>68.576057256582033</v>
      </c>
      <c r="G35" s="679">
        <v>69.245526568587891</v>
      </c>
      <c r="I35" s="684">
        <f t="shared" ref="I35:I38" si="7">SUM(B35:G35)</f>
        <v>394.07216132312965</v>
      </c>
    </row>
    <row r="36" spans="1:9" ht="15.75" customHeight="1" x14ac:dyDescent="0.25">
      <c r="A36" s="687">
        <v>2021</v>
      </c>
      <c r="B36" s="686">
        <v>58.964266196500468</v>
      </c>
      <c r="C36" s="679">
        <v>60.428407767520639</v>
      </c>
      <c r="D36" s="679">
        <v>60.925068437228617</v>
      </c>
      <c r="E36" s="679">
        <v>68.016094299759914</v>
      </c>
      <c r="F36" s="679">
        <v>62.862834986467938</v>
      </c>
      <c r="G36" s="679">
        <v>63.165813100841618</v>
      </c>
      <c r="H36" s="218"/>
      <c r="I36" s="684">
        <f t="shared" si="7"/>
        <v>374.36248478831919</v>
      </c>
    </row>
    <row r="37" spans="1:9" ht="15.75" customHeight="1" x14ac:dyDescent="0.25">
      <c r="A37" s="687">
        <v>2020</v>
      </c>
      <c r="B37" s="686">
        <v>73.603398598406486</v>
      </c>
      <c r="C37" s="686">
        <v>66.653213158994618</v>
      </c>
      <c r="D37" s="686">
        <v>47.566367240882293</v>
      </c>
      <c r="E37" s="686">
        <v>49.202725639680899</v>
      </c>
      <c r="F37" s="686">
        <v>48.087573045801172</v>
      </c>
      <c r="G37" s="686">
        <v>50.69426571634628</v>
      </c>
      <c r="H37" s="218"/>
      <c r="I37" s="684">
        <f t="shared" si="7"/>
        <v>335.80754340011174</v>
      </c>
    </row>
    <row r="38" spans="1:9" ht="15.75" customHeight="1" x14ac:dyDescent="0.25">
      <c r="A38" s="687">
        <v>2019</v>
      </c>
      <c r="B38" s="686">
        <v>82.122239130651366</v>
      </c>
      <c r="C38" s="686">
        <v>67.295297421587918</v>
      </c>
      <c r="D38" s="686">
        <v>75.369952123233531</v>
      </c>
      <c r="E38" s="686">
        <v>71.953723338356653</v>
      </c>
      <c r="F38" s="686">
        <v>85.775062502465317</v>
      </c>
      <c r="G38" s="686">
        <v>68.397868229236593</v>
      </c>
      <c r="H38" s="218"/>
      <c r="I38" s="684">
        <f t="shared" si="7"/>
        <v>450.91414274553131</v>
      </c>
    </row>
    <row r="39" spans="1:9" ht="15.75" customHeight="1" x14ac:dyDescent="0.25">
      <c r="A39" s="354" t="s">
        <v>233</v>
      </c>
      <c r="B39" s="355"/>
      <c r="C39" s="355"/>
      <c r="D39" s="355"/>
      <c r="E39" s="355"/>
      <c r="F39" s="355"/>
      <c r="G39" s="355"/>
      <c r="H39" s="335"/>
      <c r="I39" s="504"/>
    </row>
    <row r="40" spans="1:9" ht="15.75" customHeight="1" x14ac:dyDescent="0.25">
      <c r="A40" s="344" t="s">
        <v>712</v>
      </c>
      <c r="B40" s="338">
        <f t="shared" ref="B40:G43" si="8">(B34-B35)/B35*100</f>
        <v>9.2026769977742635</v>
      </c>
      <c r="C40" s="338">
        <f t="shared" si="8"/>
        <v>14.628730157288564</v>
      </c>
      <c r="D40" s="338">
        <f t="shared" si="8"/>
        <v>-4.6287484199756488</v>
      </c>
      <c r="E40" s="338">
        <f t="shared" si="8"/>
        <v>6.6836415903173476</v>
      </c>
      <c r="F40" s="338">
        <f t="shared" si="8"/>
        <v>9.0080989120216284</v>
      </c>
      <c r="G40" s="338">
        <f t="shared" si="8"/>
        <v>-8.9275030509102145</v>
      </c>
      <c r="H40" s="335"/>
      <c r="I40" s="598">
        <f>(I34-I35)/I35*100</f>
        <v>4.0292484014062042</v>
      </c>
    </row>
    <row r="41" spans="1:9" ht="15.75" customHeight="1" x14ac:dyDescent="0.25">
      <c r="A41" s="344" t="s">
        <v>347</v>
      </c>
      <c r="B41" s="338">
        <f t="shared" si="8"/>
        <v>7.1228274706399999</v>
      </c>
      <c r="C41" s="338">
        <f t="shared" si="8"/>
        <v>1.4555435166990034</v>
      </c>
      <c r="D41" s="338">
        <f t="shared" si="8"/>
        <v>11.814223504468588</v>
      </c>
      <c r="E41" s="338">
        <f t="shared" si="8"/>
        <v>-6.411082149567207</v>
      </c>
      <c r="F41" s="338">
        <f t="shared" si="8"/>
        <v>9.0883942338011678</v>
      </c>
      <c r="G41" s="338">
        <f t="shared" si="8"/>
        <v>9.6250062641325638</v>
      </c>
      <c r="H41" s="335"/>
      <c r="I41" s="598">
        <f>(I35-I36)/I36*100</f>
        <v>5.2648642253657343</v>
      </c>
    </row>
    <row r="42" spans="1:9" ht="15.75" customHeight="1" x14ac:dyDescent="0.25">
      <c r="A42" s="344" t="s">
        <v>451</v>
      </c>
      <c r="B42" s="338">
        <f>(B36-B37)/B37*100</f>
        <v>-19.8892071299313</v>
      </c>
      <c r="C42" s="338">
        <f t="shared" si="8"/>
        <v>-9.3390927405484927</v>
      </c>
      <c r="D42" s="338">
        <f t="shared" si="8"/>
        <v>28.08434188109451</v>
      </c>
      <c r="E42" s="338">
        <f t="shared" si="8"/>
        <v>38.23643591993703</v>
      </c>
      <c r="F42" s="338">
        <f t="shared" si="8"/>
        <v>30.72573849088624</v>
      </c>
      <c r="G42" s="338">
        <f t="shared" si="8"/>
        <v>24.60149527419609</v>
      </c>
      <c r="H42" s="335"/>
      <c r="I42" s="598">
        <f>(I36-I37)/I37*100</f>
        <v>11.481261259896588</v>
      </c>
    </row>
    <row r="43" spans="1:9" ht="15.75" customHeight="1" x14ac:dyDescent="0.25">
      <c r="A43" s="344" t="s">
        <v>452</v>
      </c>
      <c r="B43" s="338">
        <f>(B37-B38)/B38*100</f>
        <v>-10.373366121559272</v>
      </c>
      <c r="C43" s="338">
        <f t="shared" si="8"/>
        <v>-0.95412946698311774</v>
      </c>
      <c r="D43" s="338">
        <f t="shared" si="8"/>
        <v>-36.889481947515407</v>
      </c>
      <c r="E43" s="338">
        <f t="shared" si="8"/>
        <v>-31.618930394596816</v>
      </c>
      <c r="F43" s="338">
        <f t="shared" si="8"/>
        <v>-43.937583205586058</v>
      </c>
      <c r="G43" s="338">
        <f t="shared" si="8"/>
        <v>-25.883266498242889</v>
      </c>
      <c r="H43" s="335"/>
      <c r="I43" s="598">
        <f>(I37-I38)/I38*100</f>
        <v>-25.527387241517236</v>
      </c>
    </row>
    <row r="44" spans="1:9" ht="17.25" x14ac:dyDescent="0.25">
      <c r="A44" s="344" t="s">
        <v>713</v>
      </c>
      <c r="B44" s="566">
        <f>(B34-B38)/B38*100</f>
        <v>-16.006935292241401</v>
      </c>
      <c r="C44" s="566">
        <f t="shared" ref="C44:G44" si="9">(C34-C38)/C38*100</f>
        <v>4.4301008546514087</v>
      </c>
      <c r="D44" s="566">
        <f t="shared" si="9"/>
        <v>-13.798996726950866</v>
      </c>
      <c r="E44" s="566">
        <f t="shared" si="9"/>
        <v>-5.6198474238850844</v>
      </c>
      <c r="F44" s="566">
        <f t="shared" si="9"/>
        <v>-12.849429492317782</v>
      </c>
      <c r="G44" s="566">
        <f t="shared" si="9"/>
        <v>-7.7988368581904348</v>
      </c>
      <c r="H44" s="335"/>
      <c r="I44" s="598">
        <f>(I34-I38)/I38*100</f>
        <v>-9.0846197266028295</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F847-8924-4CDC-9D4C-4F99DC22988A}">
  <sheetPr>
    <tabColor rgb="FFFFCC44"/>
  </sheetPr>
  <dimension ref="A1:P43"/>
  <sheetViews>
    <sheetView showGridLines="0" zoomScale="80" zoomScaleNormal="80" workbookViewId="0">
      <selection activeCell="K24" sqref="K24"/>
    </sheetView>
  </sheetViews>
  <sheetFormatPr defaultRowHeight="15.75" x14ac:dyDescent="0.25"/>
  <cols>
    <col min="1" max="1" width="53.140625" style="24" customWidth="1"/>
    <col min="2" max="7" width="11.42578125" style="24" customWidth="1"/>
    <col min="8" max="8" width="1.7109375" style="24" customWidth="1"/>
    <col min="9" max="9" width="21.5703125" style="24" customWidth="1"/>
    <col min="10" max="11" width="9.140625" style="24"/>
    <col min="12" max="16" width="9.140625" style="165"/>
    <col min="17" max="244" width="9.140625" style="24"/>
    <col min="245" max="245" width="52" style="24" customWidth="1"/>
    <col min="246" max="253" width="12.140625" style="24" customWidth="1"/>
    <col min="254" max="254" width="3.140625" style="24" customWidth="1"/>
    <col min="255" max="255" width="21.5703125" style="24" customWidth="1"/>
    <col min="256" max="256" width="3.140625" style="24" customWidth="1"/>
    <col min="257" max="257" width="19.85546875" style="24" customWidth="1"/>
    <col min="258" max="500" width="9.140625" style="24"/>
    <col min="501" max="501" width="52" style="24" customWidth="1"/>
    <col min="502" max="509" width="12.140625" style="24" customWidth="1"/>
    <col min="510" max="510" width="3.140625" style="24" customWidth="1"/>
    <col min="511" max="511" width="21.5703125" style="24" customWidth="1"/>
    <col min="512" max="512" width="3.140625" style="24" customWidth="1"/>
    <col min="513" max="513" width="19.85546875" style="24" customWidth="1"/>
    <col min="514" max="756" width="9.140625" style="24"/>
    <col min="757" max="757" width="52" style="24" customWidth="1"/>
    <col min="758" max="765" width="12.140625" style="24" customWidth="1"/>
    <col min="766" max="766" width="3.140625" style="24" customWidth="1"/>
    <col min="767" max="767" width="21.5703125" style="24" customWidth="1"/>
    <col min="768" max="768" width="3.140625" style="24" customWidth="1"/>
    <col min="769" max="769" width="19.85546875" style="24" customWidth="1"/>
    <col min="770" max="1012" width="9.140625" style="24"/>
    <col min="1013" max="1013" width="52" style="24" customWidth="1"/>
    <col min="1014" max="1021" width="12.140625" style="24" customWidth="1"/>
    <col min="1022" max="1022" width="3.140625" style="24" customWidth="1"/>
    <col min="1023" max="1023" width="21.5703125" style="24" customWidth="1"/>
    <col min="1024" max="1024" width="3.140625" style="24" customWidth="1"/>
    <col min="1025" max="1025" width="19.85546875" style="24" customWidth="1"/>
    <col min="1026" max="1268" width="9.140625" style="24"/>
    <col min="1269" max="1269" width="52" style="24" customWidth="1"/>
    <col min="1270" max="1277" width="12.140625" style="24" customWidth="1"/>
    <col min="1278" max="1278" width="3.140625" style="24" customWidth="1"/>
    <col min="1279" max="1279" width="21.5703125" style="24" customWidth="1"/>
    <col min="1280" max="1280" width="3.140625" style="24" customWidth="1"/>
    <col min="1281" max="1281" width="19.85546875" style="24" customWidth="1"/>
    <col min="1282" max="1524" width="9.140625" style="24"/>
    <col min="1525" max="1525" width="52" style="24" customWidth="1"/>
    <col min="1526" max="1533" width="12.140625" style="24" customWidth="1"/>
    <col min="1534" max="1534" width="3.140625" style="24" customWidth="1"/>
    <col min="1535" max="1535" width="21.5703125" style="24" customWidth="1"/>
    <col min="1536" max="1536" width="3.140625" style="24" customWidth="1"/>
    <col min="1537" max="1537" width="19.85546875" style="24" customWidth="1"/>
    <col min="1538" max="1780" width="9.140625" style="24"/>
    <col min="1781" max="1781" width="52" style="24" customWidth="1"/>
    <col min="1782" max="1789" width="12.140625" style="24" customWidth="1"/>
    <col min="1790" max="1790" width="3.140625" style="24" customWidth="1"/>
    <col min="1791" max="1791" width="21.5703125" style="24" customWidth="1"/>
    <col min="1792" max="1792" width="3.140625" style="24" customWidth="1"/>
    <col min="1793" max="1793" width="19.85546875" style="24" customWidth="1"/>
    <col min="1794" max="2036" width="9.140625" style="24"/>
    <col min="2037" max="2037" width="52" style="24" customWidth="1"/>
    <col min="2038" max="2045" width="12.140625" style="24" customWidth="1"/>
    <col min="2046" max="2046" width="3.140625" style="24" customWidth="1"/>
    <col min="2047" max="2047" width="21.5703125" style="24" customWidth="1"/>
    <col min="2048" max="2048" width="3.140625" style="24" customWidth="1"/>
    <col min="2049" max="2049" width="19.85546875" style="24" customWidth="1"/>
    <col min="2050" max="2292" width="9.140625" style="24"/>
    <col min="2293" max="2293" width="52" style="24" customWidth="1"/>
    <col min="2294" max="2301" width="12.140625" style="24" customWidth="1"/>
    <col min="2302" max="2302" width="3.140625" style="24" customWidth="1"/>
    <col min="2303" max="2303" width="21.5703125" style="24" customWidth="1"/>
    <col min="2304" max="2304" width="3.140625" style="24" customWidth="1"/>
    <col min="2305" max="2305" width="19.85546875" style="24" customWidth="1"/>
    <col min="2306" max="2548" width="9.140625" style="24"/>
    <col min="2549" max="2549" width="52" style="24" customWidth="1"/>
    <col min="2550" max="2557" width="12.140625" style="24" customWidth="1"/>
    <col min="2558" max="2558" width="3.140625" style="24" customWidth="1"/>
    <col min="2559" max="2559" width="21.5703125" style="24" customWidth="1"/>
    <col min="2560" max="2560" width="3.140625" style="24" customWidth="1"/>
    <col min="2561" max="2561" width="19.85546875" style="24" customWidth="1"/>
    <col min="2562" max="2804" width="9.140625" style="24"/>
    <col min="2805" max="2805" width="52" style="24" customWidth="1"/>
    <col min="2806" max="2813" width="12.140625" style="24" customWidth="1"/>
    <col min="2814" max="2814" width="3.140625" style="24" customWidth="1"/>
    <col min="2815" max="2815" width="21.5703125" style="24" customWidth="1"/>
    <col min="2816" max="2816" width="3.140625" style="24" customWidth="1"/>
    <col min="2817" max="2817" width="19.85546875" style="24" customWidth="1"/>
    <col min="2818" max="3060" width="9.140625" style="24"/>
    <col min="3061" max="3061" width="52" style="24" customWidth="1"/>
    <col min="3062" max="3069" width="12.140625" style="24" customWidth="1"/>
    <col min="3070" max="3070" width="3.140625" style="24" customWidth="1"/>
    <col min="3071" max="3071" width="21.5703125" style="24" customWidth="1"/>
    <col min="3072" max="3072" width="3.140625" style="24" customWidth="1"/>
    <col min="3073" max="3073" width="19.85546875" style="24" customWidth="1"/>
    <col min="3074" max="3316" width="9.140625" style="24"/>
    <col min="3317" max="3317" width="52" style="24" customWidth="1"/>
    <col min="3318" max="3325" width="12.140625" style="24" customWidth="1"/>
    <col min="3326" max="3326" width="3.140625" style="24" customWidth="1"/>
    <col min="3327" max="3327" width="21.5703125" style="24" customWidth="1"/>
    <col min="3328" max="3328" width="3.140625" style="24" customWidth="1"/>
    <col min="3329" max="3329" width="19.85546875" style="24" customWidth="1"/>
    <col min="3330" max="3572" width="9.140625" style="24"/>
    <col min="3573" max="3573" width="52" style="24" customWidth="1"/>
    <col min="3574" max="3581" width="12.140625" style="24" customWidth="1"/>
    <col min="3582" max="3582" width="3.140625" style="24" customWidth="1"/>
    <col min="3583" max="3583" width="21.5703125" style="24" customWidth="1"/>
    <col min="3584" max="3584" width="3.140625" style="24" customWidth="1"/>
    <col min="3585" max="3585" width="19.85546875" style="24" customWidth="1"/>
    <col min="3586" max="3828" width="9.140625" style="24"/>
    <col min="3829" max="3829" width="52" style="24" customWidth="1"/>
    <col min="3830" max="3837" width="12.140625" style="24" customWidth="1"/>
    <col min="3838" max="3838" width="3.140625" style="24" customWidth="1"/>
    <col min="3839" max="3839" width="21.5703125" style="24" customWidth="1"/>
    <col min="3840" max="3840" width="3.140625" style="24" customWidth="1"/>
    <col min="3841" max="3841" width="19.85546875" style="24" customWidth="1"/>
    <col min="3842" max="4084" width="9.140625" style="24"/>
    <col min="4085" max="4085" width="52" style="24" customWidth="1"/>
    <col min="4086" max="4093" width="12.140625" style="24" customWidth="1"/>
    <col min="4094" max="4094" width="3.140625" style="24" customWidth="1"/>
    <col min="4095" max="4095" width="21.5703125" style="24" customWidth="1"/>
    <col min="4096" max="4096" width="3.140625" style="24" customWidth="1"/>
    <col min="4097" max="4097" width="19.85546875" style="24" customWidth="1"/>
    <col min="4098" max="4340" width="9.140625" style="24"/>
    <col min="4341" max="4341" width="52" style="24" customWidth="1"/>
    <col min="4342" max="4349" width="12.140625" style="24" customWidth="1"/>
    <col min="4350" max="4350" width="3.140625" style="24" customWidth="1"/>
    <col min="4351" max="4351" width="21.5703125" style="24" customWidth="1"/>
    <col min="4352" max="4352" width="3.140625" style="24" customWidth="1"/>
    <col min="4353" max="4353" width="19.85546875" style="24" customWidth="1"/>
    <col min="4354" max="4596" width="9.140625" style="24"/>
    <col min="4597" max="4597" width="52" style="24" customWidth="1"/>
    <col min="4598" max="4605" width="12.140625" style="24" customWidth="1"/>
    <col min="4606" max="4606" width="3.140625" style="24" customWidth="1"/>
    <col min="4607" max="4607" width="21.5703125" style="24" customWidth="1"/>
    <col min="4608" max="4608" width="3.140625" style="24" customWidth="1"/>
    <col min="4609" max="4609" width="19.85546875" style="24" customWidth="1"/>
    <col min="4610" max="4852" width="9.140625" style="24"/>
    <col min="4853" max="4853" width="52" style="24" customWidth="1"/>
    <col min="4854" max="4861" width="12.140625" style="24" customWidth="1"/>
    <col min="4862" max="4862" width="3.140625" style="24" customWidth="1"/>
    <col min="4863" max="4863" width="21.5703125" style="24" customWidth="1"/>
    <col min="4864" max="4864" width="3.140625" style="24" customWidth="1"/>
    <col min="4865" max="4865" width="19.85546875" style="24" customWidth="1"/>
    <col min="4866" max="5108" width="9.140625" style="24"/>
    <col min="5109" max="5109" width="52" style="24" customWidth="1"/>
    <col min="5110" max="5117" width="12.140625" style="24" customWidth="1"/>
    <col min="5118" max="5118" width="3.140625" style="24" customWidth="1"/>
    <col min="5119" max="5119" width="21.5703125" style="24" customWidth="1"/>
    <col min="5120" max="5120" width="3.140625" style="24" customWidth="1"/>
    <col min="5121" max="5121" width="19.85546875" style="24" customWidth="1"/>
    <col min="5122" max="5364" width="9.140625" style="24"/>
    <col min="5365" max="5365" width="52" style="24" customWidth="1"/>
    <col min="5366" max="5373" width="12.140625" style="24" customWidth="1"/>
    <col min="5374" max="5374" width="3.140625" style="24" customWidth="1"/>
    <col min="5375" max="5375" width="21.5703125" style="24" customWidth="1"/>
    <col min="5376" max="5376" width="3.140625" style="24" customWidth="1"/>
    <col min="5377" max="5377" width="19.85546875" style="24" customWidth="1"/>
    <col min="5378" max="5620" width="9.140625" style="24"/>
    <col min="5621" max="5621" width="52" style="24" customWidth="1"/>
    <col min="5622" max="5629" width="12.140625" style="24" customWidth="1"/>
    <col min="5630" max="5630" width="3.140625" style="24" customWidth="1"/>
    <col min="5631" max="5631" width="21.5703125" style="24" customWidth="1"/>
    <col min="5632" max="5632" width="3.140625" style="24" customWidth="1"/>
    <col min="5633" max="5633" width="19.85546875" style="24" customWidth="1"/>
    <col min="5634" max="5876" width="9.140625" style="24"/>
    <col min="5877" max="5877" width="52" style="24" customWidth="1"/>
    <col min="5878" max="5885" width="12.140625" style="24" customWidth="1"/>
    <col min="5886" max="5886" width="3.140625" style="24" customWidth="1"/>
    <col min="5887" max="5887" width="21.5703125" style="24" customWidth="1"/>
    <col min="5888" max="5888" width="3.140625" style="24" customWidth="1"/>
    <col min="5889" max="5889" width="19.85546875" style="24" customWidth="1"/>
    <col min="5890" max="6132" width="9.140625" style="24"/>
    <col min="6133" max="6133" width="52" style="24" customWidth="1"/>
    <col min="6134" max="6141" width="12.140625" style="24" customWidth="1"/>
    <col min="6142" max="6142" width="3.140625" style="24" customWidth="1"/>
    <col min="6143" max="6143" width="21.5703125" style="24" customWidth="1"/>
    <col min="6144" max="6144" width="3.140625" style="24" customWidth="1"/>
    <col min="6145" max="6145" width="19.85546875" style="24" customWidth="1"/>
    <col min="6146" max="6388" width="9.140625" style="24"/>
    <col min="6389" max="6389" width="52" style="24" customWidth="1"/>
    <col min="6390" max="6397" width="12.140625" style="24" customWidth="1"/>
    <col min="6398" max="6398" width="3.140625" style="24" customWidth="1"/>
    <col min="6399" max="6399" width="21.5703125" style="24" customWidth="1"/>
    <col min="6400" max="6400" width="3.140625" style="24" customWidth="1"/>
    <col min="6401" max="6401" width="19.85546875" style="24" customWidth="1"/>
    <col min="6402" max="6644" width="9.140625" style="24"/>
    <col min="6645" max="6645" width="52" style="24" customWidth="1"/>
    <col min="6646" max="6653" width="12.140625" style="24" customWidth="1"/>
    <col min="6654" max="6654" width="3.140625" style="24" customWidth="1"/>
    <col min="6655" max="6655" width="21.5703125" style="24" customWidth="1"/>
    <col min="6656" max="6656" width="3.140625" style="24" customWidth="1"/>
    <col min="6657" max="6657" width="19.85546875" style="24" customWidth="1"/>
    <col min="6658" max="6900" width="9.140625" style="24"/>
    <col min="6901" max="6901" width="52" style="24" customWidth="1"/>
    <col min="6902" max="6909" width="12.140625" style="24" customWidth="1"/>
    <col min="6910" max="6910" width="3.140625" style="24" customWidth="1"/>
    <col min="6911" max="6911" width="21.5703125" style="24" customWidth="1"/>
    <col min="6912" max="6912" width="3.140625" style="24" customWidth="1"/>
    <col min="6913" max="6913" width="19.85546875" style="24" customWidth="1"/>
    <col min="6914" max="7156" width="9.140625" style="24"/>
    <col min="7157" max="7157" width="52" style="24" customWidth="1"/>
    <col min="7158" max="7165" width="12.140625" style="24" customWidth="1"/>
    <col min="7166" max="7166" width="3.140625" style="24" customWidth="1"/>
    <col min="7167" max="7167" width="21.5703125" style="24" customWidth="1"/>
    <col min="7168" max="7168" width="3.140625" style="24" customWidth="1"/>
    <col min="7169" max="7169" width="19.85546875" style="24" customWidth="1"/>
    <col min="7170" max="7412" width="9.140625" style="24"/>
    <col min="7413" max="7413" width="52" style="24" customWidth="1"/>
    <col min="7414" max="7421" width="12.140625" style="24" customWidth="1"/>
    <col min="7422" max="7422" width="3.140625" style="24" customWidth="1"/>
    <col min="7423" max="7423" width="21.5703125" style="24" customWidth="1"/>
    <col min="7424" max="7424" width="3.140625" style="24" customWidth="1"/>
    <col min="7425" max="7425" width="19.85546875" style="24" customWidth="1"/>
    <col min="7426" max="7668" width="9.140625" style="24"/>
    <col min="7669" max="7669" width="52" style="24" customWidth="1"/>
    <col min="7670" max="7677" width="12.140625" style="24" customWidth="1"/>
    <col min="7678" max="7678" width="3.140625" style="24" customWidth="1"/>
    <col min="7679" max="7679" width="21.5703125" style="24" customWidth="1"/>
    <col min="7680" max="7680" width="3.140625" style="24" customWidth="1"/>
    <col min="7681" max="7681" width="19.85546875" style="24" customWidth="1"/>
    <col min="7682" max="7924" width="9.140625" style="24"/>
    <col min="7925" max="7925" width="52" style="24" customWidth="1"/>
    <col min="7926" max="7933" width="12.140625" style="24" customWidth="1"/>
    <col min="7934" max="7934" width="3.140625" style="24" customWidth="1"/>
    <col min="7935" max="7935" width="21.5703125" style="24" customWidth="1"/>
    <col min="7936" max="7936" width="3.140625" style="24" customWidth="1"/>
    <col min="7937" max="7937" width="19.85546875" style="24" customWidth="1"/>
    <col min="7938" max="8180" width="9.140625" style="24"/>
    <col min="8181" max="8181" width="52" style="24" customWidth="1"/>
    <col min="8182" max="8189" width="12.140625" style="24" customWidth="1"/>
    <col min="8190" max="8190" width="3.140625" style="24" customWidth="1"/>
    <col min="8191" max="8191" width="21.5703125" style="24" customWidth="1"/>
    <col min="8192" max="8192" width="3.140625" style="24" customWidth="1"/>
    <col min="8193" max="8193" width="19.85546875" style="24" customWidth="1"/>
    <col min="8194" max="8436" width="9.140625" style="24"/>
    <col min="8437" max="8437" width="52" style="24" customWidth="1"/>
    <col min="8438" max="8445" width="12.140625" style="24" customWidth="1"/>
    <col min="8446" max="8446" width="3.140625" style="24" customWidth="1"/>
    <col min="8447" max="8447" width="21.5703125" style="24" customWidth="1"/>
    <col min="8448" max="8448" width="3.140625" style="24" customWidth="1"/>
    <col min="8449" max="8449" width="19.85546875" style="24" customWidth="1"/>
    <col min="8450" max="8692" width="9.140625" style="24"/>
    <col min="8693" max="8693" width="52" style="24" customWidth="1"/>
    <col min="8694" max="8701" width="12.140625" style="24" customWidth="1"/>
    <col min="8702" max="8702" width="3.140625" style="24" customWidth="1"/>
    <col min="8703" max="8703" width="21.5703125" style="24" customWidth="1"/>
    <col min="8704" max="8704" width="3.140625" style="24" customWidth="1"/>
    <col min="8705" max="8705" width="19.85546875" style="24" customWidth="1"/>
    <col min="8706" max="8948" width="9.140625" style="24"/>
    <col min="8949" max="8949" width="52" style="24" customWidth="1"/>
    <col min="8950" max="8957" width="12.140625" style="24" customWidth="1"/>
    <col min="8958" max="8958" width="3.140625" style="24" customWidth="1"/>
    <col min="8959" max="8959" width="21.5703125" style="24" customWidth="1"/>
    <col min="8960" max="8960" width="3.140625" style="24" customWidth="1"/>
    <col min="8961" max="8961" width="19.85546875" style="24" customWidth="1"/>
    <col min="8962" max="9204" width="9.140625" style="24"/>
    <col min="9205" max="9205" width="52" style="24" customWidth="1"/>
    <col min="9206" max="9213" width="12.140625" style="24" customWidth="1"/>
    <col min="9214" max="9214" width="3.140625" style="24" customWidth="1"/>
    <col min="9215" max="9215" width="21.5703125" style="24" customWidth="1"/>
    <col min="9216" max="9216" width="3.140625" style="24" customWidth="1"/>
    <col min="9217" max="9217" width="19.85546875" style="24" customWidth="1"/>
    <col min="9218" max="9460" width="9.140625" style="24"/>
    <col min="9461" max="9461" width="52" style="24" customWidth="1"/>
    <col min="9462" max="9469" width="12.140625" style="24" customWidth="1"/>
    <col min="9470" max="9470" width="3.140625" style="24" customWidth="1"/>
    <col min="9471" max="9471" width="21.5703125" style="24" customWidth="1"/>
    <col min="9472" max="9472" width="3.140625" style="24" customWidth="1"/>
    <col min="9473" max="9473" width="19.85546875" style="24" customWidth="1"/>
    <col min="9474" max="9716" width="9.140625" style="24"/>
    <col min="9717" max="9717" width="52" style="24" customWidth="1"/>
    <col min="9718" max="9725" width="12.140625" style="24" customWidth="1"/>
    <col min="9726" max="9726" width="3.140625" style="24" customWidth="1"/>
    <col min="9727" max="9727" width="21.5703125" style="24" customWidth="1"/>
    <col min="9728" max="9728" width="3.140625" style="24" customWidth="1"/>
    <col min="9729" max="9729" width="19.85546875" style="24" customWidth="1"/>
    <col min="9730" max="9972" width="9.140625" style="24"/>
    <col min="9973" max="9973" width="52" style="24" customWidth="1"/>
    <col min="9974" max="9981" width="12.140625" style="24" customWidth="1"/>
    <col min="9982" max="9982" width="3.140625" style="24" customWidth="1"/>
    <col min="9983" max="9983" width="21.5703125" style="24" customWidth="1"/>
    <col min="9984" max="9984" width="3.140625" style="24" customWidth="1"/>
    <col min="9985" max="9985" width="19.85546875" style="24" customWidth="1"/>
    <col min="9986" max="10228" width="9.140625" style="24"/>
    <col min="10229" max="10229" width="52" style="24" customWidth="1"/>
    <col min="10230" max="10237" width="12.140625" style="24" customWidth="1"/>
    <col min="10238" max="10238" width="3.140625" style="24" customWidth="1"/>
    <col min="10239" max="10239" width="21.5703125" style="24" customWidth="1"/>
    <col min="10240" max="10240" width="3.140625" style="24" customWidth="1"/>
    <col min="10241" max="10241" width="19.85546875" style="24" customWidth="1"/>
    <col min="10242" max="10484" width="9.140625" style="24"/>
    <col min="10485" max="10485" width="52" style="24" customWidth="1"/>
    <col min="10486" max="10493" width="12.140625" style="24" customWidth="1"/>
    <col min="10494" max="10494" width="3.140625" style="24" customWidth="1"/>
    <col min="10495" max="10495" width="21.5703125" style="24" customWidth="1"/>
    <col min="10496" max="10496" width="3.140625" style="24" customWidth="1"/>
    <col min="10497" max="10497" width="19.85546875" style="24" customWidth="1"/>
    <col min="10498" max="10740" width="9.140625" style="24"/>
    <col min="10741" max="10741" width="52" style="24" customWidth="1"/>
    <col min="10742" max="10749" width="12.140625" style="24" customWidth="1"/>
    <col min="10750" max="10750" width="3.140625" style="24" customWidth="1"/>
    <col min="10751" max="10751" width="21.5703125" style="24" customWidth="1"/>
    <col min="10752" max="10752" width="3.140625" style="24" customWidth="1"/>
    <col min="10753" max="10753" width="19.85546875" style="24" customWidth="1"/>
    <col min="10754" max="10996" width="9.140625" style="24"/>
    <col min="10997" max="10997" width="52" style="24" customWidth="1"/>
    <col min="10998" max="11005" width="12.140625" style="24" customWidth="1"/>
    <col min="11006" max="11006" width="3.140625" style="24" customWidth="1"/>
    <col min="11007" max="11007" width="21.5703125" style="24" customWidth="1"/>
    <col min="11008" max="11008" width="3.140625" style="24" customWidth="1"/>
    <col min="11009" max="11009" width="19.85546875" style="24" customWidth="1"/>
    <col min="11010" max="11252" width="9.140625" style="24"/>
    <col min="11253" max="11253" width="52" style="24" customWidth="1"/>
    <col min="11254" max="11261" width="12.140625" style="24" customWidth="1"/>
    <col min="11262" max="11262" width="3.140625" style="24" customWidth="1"/>
    <col min="11263" max="11263" width="21.5703125" style="24" customWidth="1"/>
    <col min="11264" max="11264" width="3.140625" style="24" customWidth="1"/>
    <col min="11265" max="11265" width="19.85546875" style="24" customWidth="1"/>
    <col min="11266" max="11508" width="9.140625" style="24"/>
    <col min="11509" max="11509" width="52" style="24" customWidth="1"/>
    <col min="11510" max="11517" width="12.140625" style="24" customWidth="1"/>
    <col min="11518" max="11518" width="3.140625" style="24" customWidth="1"/>
    <col min="11519" max="11519" width="21.5703125" style="24" customWidth="1"/>
    <col min="11520" max="11520" width="3.140625" style="24" customWidth="1"/>
    <col min="11521" max="11521" width="19.85546875" style="24" customWidth="1"/>
    <col min="11522" max="11764" width="9.140625" style="24"/>
    <col min="11765" max="11765" width="52" style="24" customWidth="1"/>
    <col min="11766" max="11773" width="12.140625" style="24" customWidth="1"/>
    <col min="11774" max="11774" width="3.140625" style="24" customWidth="1"/>
    <col min="11775" max="11775" width="21.5703125" style="24" customWidth="1"/>
    <col min="11776" max="11776" width="3.140625" style="24" customWidth="1"/>
    <col min="11777" max="11777" width="19.85546875" style="24" customWidth="1"/>
    <col min="11778" max="12020" width="9.140625" style="24"/>
    <col min="12021" max="12021" width="52" style="24" customWidth="1"/>
    <col min="12022" max="12029" width="12.140625" style="24" customWidth="1"/>
    <col min="12030" max="12030" width="3.140625" style="24" customWidth="1"/>
    <col min="12031" max="12031" width="21.5703125" style="24" customWidth="1"/>
    <col min="12032" max="12032" width="3.140625" style="24" customWidth="1"/>
    <col min="12033" max="12033" width="19.85546875" style="24" customWidth="1"/>
    <col min="12034" max="12276" width="9.140625" style="24"/>
    <col min="12277" max="12277" width="52" style="24" customWidth="1"/>
    <col min="12278" max="12285" width="12.140625" style="24" customWidth="1"/>
    <col min="12286" max="12286" width="3.140625" style="24" customWidth="1"/>
    <col min="12287" max="12287" width="21.5703125" style="24" customWidth="1"/>
    <col min="12288" max="12288" width="3.140625" style="24" customWidth="1"/>
    <col min="12289" max="12289" width="19.85546875" style="24" customWidth="1"/>
    <col min="12290" max="12532" width="9.140625" style="24"/>
    <col min="12533" max="12533" width="52" style="24" customWidth="1"/>
    <col min="12534" max="12541" width="12.140625" style="24" customWidth="1"/>
    <col min="12542" max="12542" width="3.140625" style="24" customWidth="1"/>
    <col min="12543" max="12543" width="21.5703125" style="24" customWidth="1"/>
    <col min="12544" max="12544" width="3.140625" style="24" customWidth="1"/>
    <col min="12545" max="12545" width="19.85546875" style="24" customWidth="1"/>
    <col min="12546" max="12788" width="9.140625" style="24"/>
    <col min="12789" max="12789" width="52" style="24" customWidth="1"/>
    <col min="12790" max="12797" width="12.140625" style="24" customWidth="1"/>
    <col min="12798" max="12798" width="3.140625" style="24" customWidth="1"/>
    <col min="12799" max="12799" width="21.5703125" style="24" customWidth="1"/>
    <col min="12800" max="12800" width="3.140625" style="24" customWidth="1"/>
    <col min="12801" max="12801" width="19.85546875" style="24" customWidth="1"/>
    <col min="12802" max="13044" width="9.140625" style="24"/>
    <col min="13045" max="13045" width="52" style="24" customWidth="1"/>
    <col min="13046" max="13053" width="12.140625" style="24" customWidth="1"/>
    <col min="13054" max="13054" width="3.140625" style="24" customWidth="1"/>
    <col min="13055" max="13055" width="21.5703125" style="24" customWidth="1"/>
    <col min="13056" max="13056" width="3.140625" style="24" customWidth="1"/>
    <col min="13057" max="13057" width="19.85546875" style="24" customWidth="1"/>
    <col min="13058" max="13300" width="9.140625" style="24"/>
    <col min="13301" max="13301" width="52" style="24" customWidth="1"/>
    <col min="13302" max="13309" width="12.140625" style="24" customWidth="1"/>
    <col min="13310" max="13310" width="3.140625" style="24" customWidth="1"/>
    <col min="13311" max="13311" width="21.5703125" style="24" customWidth="1"/>
    <col min="13312" max="13312" width="3.140625" style="24" customWidth="1"/>
    <col min="13313" max="13313" width="19.85546875" style="24" customWidth="1"/>
    <col min="13314" max="13556" width="9.140625" style="24"/>
    <col min="13557" max="13557" width="52" style="24" customWidth="1"/>
    <col min="13558" max="13565" width="12.140625" style="24" customWidth="1"/>
    <col min="13566" max="13566" width="3.140625" style="24" customWidth="1"/>
    <col min="13567" max="13567" width="21.5703125" style="24" customWidth="1"/>
    <col min="13568" max="13568" width="3.140625" style="24" customWidth="1"/>
    <col min="13569" max="13569" width="19.85546875" style="24" customWidth="1"/>
    <col min="13570" max="13812" width="9.140625" style="24"/>
    <col min="13813" max="13813" width="52" style="24" customWidth="1"/>
    <col min="13814" max="13821" width="12.140625" style="24" customWidth="1"/>
    <col min="13822" max="13822" width="3.140625" style="24" customWidth="1"/>
    <col min="13823" max="13823" width="21.5703125" style="24" customWidth="1"/>
    <col min="13824" max="13824" width="3.140625" style="24" customWidth="1"/>
    <col min="13825" max="13825" width="19.85546875" style="24" customWidth="1"/>
    <col min="13826" max="14068" width="9.140625" style="24"/>
    <col min="14069" max="14069" width="52" style="24" customWidth="1"/>
    <col min="14070" max="14077" width="12.140625" style="24" customWidth="1"/>
    <col min="14078" max="14078" width="3.140625" style="24" customWidth="1"/>
    <col min="14079" max="14079" width="21.5703125" style="24" customWidth="1"/>
    <col min="14080" max="14080" width="3.140625" style="24" customWidth="1"/>
    <col min="14081" max="14081" width="19.85546875" style="24" customWidth="1"/>
    <col min="14082" max="14324" width="9.140625" style="24"/>
    <col min="14325" max="14325" width="52" style="24" customWidth="1"/>
    <col min="14326" max="14333" width="12.140625" style="24" customWidth="1"/>
    <col min="14334" max="14334" width="3.140625" style="24" customWidth="1"/>
    <col min="14335" max="14335" width="21.5703125" style="24" customWidth="1"/>
    <col min="14336" max="14336" width="3.140625" style="24" customWidth="1"/>
    <col min="14337" max="14337" width="19.85546875" style="24" customWidth="1"/>
    <col min="14338" max="14580" width="9.140625" style="24"/>
    <col min="14581" max="14581" width="52" style="24" customWidth="1"/>
    <col min="14582" max="14589" width="12.140625" style="24" customWidth="1"/>
    <col min="14590" max="14590" width="3.140625" style="24" customWidth="1"/>
    <col min="14591" max="14591" width="21.5703125" style="24" customWidth="1"/>
    <col min="14592" max="14592" width="3.140625" style="24" customWidth="1"/>
    <col min="14593" max="14593" width="19.85546875" style="24" customWidth="1"/>
    <col min="14594" max="14836" width="9.140625" style="24"/>
    <col min="14837" max="14837" width="52" style="24" customWidth="1"/>
    <col min="14838" max="14845" width="12.140625" style="24" customWidth="1"/>
    <col min="14846" max="14846" width="3.140625" style="24" customWidth="1"/>
    <col min="14847" max="14847" width="21.5703125" style="24" customWidth="1"/>
    <col min="14848" max="14848" width="3.140625" style="24" customWidth="1"/>
    <col min="14849" max="14849" width="19.85546875" style="24" customWidth="1"/>
    <col min="14850" max="15092" width="9.140625" style="24"/>
    <col min="15093" max="15093" width="52" style="24" customWidth="1"/>
    <col min="15094" max="15101" width="12.140625" style="24" customWidth="1"/>
    <col min="15102" max="15102" width="3.140625" style="24" customWidth="1"/>
    <col min="15103" max="15103" width="21.5703125" style="24" customWidth="1"/>
    <col min="15104" max="15104" width="3.140625" style="24" customWidth="1"/>
    <col min="15105" max="15105" width="19.85546875" style="24" customWidth="1"/>
    <col min="15106" max="15348" width="9.140625" style="24"/>
    <col min="15349" max="15349" width="52" style="24" customWidth="1"/>
    <col min="15350" max="15357" width="12.140625" style="24" customWidth="1"/>
    <col min="15358" max="15358" width="3.140625" style="24" customWidth="1"/>
    <col min="15359" max="15359" width="21.5703125" style="24" customWidth="1"/>
    <col min="15360" max="15360" width="3.140625" style="24" customWidth="1"/>
    <col min="15361" max="15361" width="19.85546875" style="24" customWidth="1"/>
    <col min="15362" max="15604" width="9.140625" style="24"/>
    <col min="15605" max="15605" width="52" style="24" customWidth="1"/>
    <col min="15606" max="15613" width="12.140625" style="24" customWidth="1"/>
    <col min="15614" max="15614" width="3.140625" style="24" customWidth="1"/>
    <col min="15615" max="15615" width="21.5703125" style="24" customWidth="1"/>
    <col min="15616" max="15616" width="3.140625" style="24" customWidth="1"/>
    <col min="15617" max="15617" width="19.85546875" style="24" customWidth="1"/>
    <col min="15618" max="15860" width="9.140625" style="24"/>
    <col min="15861" max="15861" width="52" style="24" customWidth="1"/>
    <col min="15862" max="15869" width="12.140625" style="24" customWidth="1"/>
    <col min="15870" max="15870" width="3.140625" style="24" customWidth="1"/>
    <col min="15871" max="15871" width="21.5703125" style="24" customWidth="1"/>
    <col min="15872" max="15872" width="3.140625" style="24" customWidth="1"/>
    <col min="15873" max="15873" width="19.85546875" style="24" customWidth="1"/>
    <col min="15874" max="16116" width="9.140625" style="24"/>
    <col min="16117" max="16117" width="52" style="24" customWidth="1"/>
    <col min="16118" max="16125" width="12.140625" style="24" customWidth="1"/>
    <col min="16126" max="16126" width="3.140625" style="24" customWidth="1"/>
    <col min="16127" max="16127" width="21.5703125" style="24" customWidth="1"/>
    <col min="16128" max="16128" width="3.140625" style="24" customWidth="1"/>
    <col min="16129" max="16129" width="19.85546875" style="24" customWidth="1"/>
    <col min="16130" max="16377" width="9.140625" style="24"/>
    <col min="16378" max="16384" width="9.140625" style="24" customWidth="1"/>
  </cols>
  <sheetData>
    <row r="1" spans="1:11" ht="23.25" x14ac:dyDescent="0.25">
      <c r="A1" s="408" t="str">
        <f>+'Indice-Index'!A29</f>
        <v>3.3   Ricavi da servizi di consegna pacchi (Ita/Itz - base mensile) - Parcel services revenues (domestic / crossb. parcels - monthly basis)</v>
      </c>
      <c r="B1" s="209"/>
      <c r="C1" s="209"/>
      <c r="D1" s="209"/>
      <c r="E1" s="209"/>
      <c r="F1" s="209"/>
      <c r="G1" s="209"/>
      <c r="H1" s="210"/>
      <c r="I1" s="210"/>
      <c r="J1" s="193"/>
      <c r="K1" s="193"/>
    </row>
    <row r="2" spans="1:11" ht="13.5" customHeight="1" x14ac:dyDescent="0.25"/>
    <row r="3" spans="1:11" ht="18" customHeight="1" x14ac:dyDescent="0.25">
      <c r="A3" s="212" t="s">
        <v>236</v>
      </c>
      <c r="B3" s="188" t="str">
        <f>'3.2'!B3</f>
        <v>Gennaio</v>
      </c>
      <c r="C3" s="188" t="str">
        <f>'3.2'!C3</f>
        <v>Febbraio</v>
      </c>
      <c r="D3" s="188" t="str">
        <f>'3.2'!D3</f>
        <v>Marzo</v>
      </c>
      <c r="E3" s="188" t="str">
        <f>'3.2'!E3</f>
        <v>Aprile</v>
      </c>
      <c r="F3" s="188" t="str">
        <f>'3.2'!F3</f>
        <v>Maggio</v>
      </c>
      <c r="G3" s="188" t="str">
        <f>'3.2'!G3</f>
        <v>Giugno</v>
      </c>
      <c r="I3" s="188" t="str">
        <f>'3.2'!I3</f>
        <v>Gennaio-Giugno</v>
      </c>
    </row>
    <row r="4" spans="1:11" x14ac:dyDescent="0.25">
      <c r="B4" s="313" t="str">
        <f>'3.2'!B4</f>
        <v>January</v>
      </c>
      <c r="C4" s="313" t="str">
        <f>'3.2'!C4</f>
        <v>February</v>
      </c>
      <c r="D4" s="313" t="str">
        <f>'3.2'!D4</f>
        <v>March</v>
      </c>
      <c r="E4" s="313" t="str">
        <f>'3.2'!E4</f>
        <v>April</v>
      </c>
      <c r="F4" s="313" t="str">
        <f>'3.2'!F4</f>
        <v>May</v>
      </c>
      <c r="G4" s="313" t="str">
        <f>'3.2'!G4</f>
        <v>June</v>
      </c>
      <c r="I4" s="313" t="str">
        <f>'3.2'!I4</f>
        <v>January-June</v>
      </c>
    </row>
    <row r="5" spans="1:11" ht="7.5" customHeight="1" x14ac:dyDescent="0.25">
      <c r="B5" s="183"/>
      <c r="C5" s="183"/>
      <c r="D5" s="183"/>
      <c r="E5" s="183"/>
      <c r="F5" s="183"/>
      <c r="G5" s="183"/>
    </row>
    <row r="6" spans="1:11" ht="18.75" x14ac:dyDescent="0.25">
      <c r="A6" s="207" t="s">
        <v>234</v>
      </c>
      <c r="B6" s="183"/>
      <c r="C6" s="183"/>
      <c r="D6" s="183"/>
      <c r="E6" s="183"/>
      <c r="F6" s="183"/>
      <c r="G6" s="183"/>
    </row>
    <row r="7" spans="1:11" ht="18.75" x14ac:dyDescent="0.25">
      <c r="A7" s="682">
        <v>2023</v>
      </c>
      <c r="B7" s="688">
        <f t="shared" ref="B7:G11" si="0">+B20+B33</f>
        <v>533.12063606756828</v>
      </c>
      <c r="C7" s="688">
        <f t="shared" si="0"/>
        <v>491.79842910055532</v>
      </c>
      <c r="D7" s="688">
        <f t="shared" si="0"/>
        <v>583.11970844662017</v>
      </c>
      <c r="E7" s="688">
        <f t="shared" si="0"/>
        <v>469.13453671586825</v>
      </c>
      <c r="F7" s="688">
        <f t="shared" si="0"/>
        <v>558.46048036502373</v>
      </c>
      <c r="G7" s="688">
        <f t="shared" si="0"/>
        <v>544.97508093448982</v>
      </c>
      <c r="I7" s="684">
        <f>SUM(B7:G7)</f>
        <v>3180.6088716301256</v>
      </c>
    </row>
    <row r="8" spans="1:11" ht="17.25" x14ac:dyDescent="0.25">
      <c r="A8" s="687">
        <v>2022</v>
      </c>
      <c r="B8" s="688">
        <f t="shared" si="0"/>
        <v>498.69986267476997</v>
      </c>
      <c r="C8" s="688">
        <f t="shared" si="0"/>
        <v>471.51530542209332</v>
      </c>
      <c r="D8" s="688">
        <f t="shared" si="0"/>
        <v>529.92811296541993</v>
      </c>
      <c r="E8" s="688">
        <f t="shared" si="0"/>
        <v>471.16987707323671</v>
      </c>
      <c r="F8" s="688">
        <f t="shared" si="0"/>
        <v>522.71334234783046</v>
      </c>
      <c r="G8" s="688">
        <f t="shared" si="0"/>
        <v>493.38311905501217</v>
      </c>
      <c r="I8" s="684">
        <f t="shared" ref="I8:I11" si="1">SUM(B8:G8)</f>
        <v>2987.4096195383627</v>
      </c>
    </row>
    <row r="9" spans="1:11" ht="17.25" x14ac:dyDescent="0.25">
      <c r="A9" s="687">
        <v>2021</v>
      </c>
      <c r="B9" s="688">
        <f t="shared" si="0"/>
        <v>465.00752199772523</v>
      </c>
      <c r="C9" s="688">
        <f t="shared" si="0"/>
        <v>450.54795738286316</v>
      </c>
      <c r="D9" s="688">
        <f t="shared" si="0"/>
        <v>536.43604258393498</v>
      </c>
      <c r="E9" s="688">
        <f t="shared" si="0"/>
        <v>490.25225898982774</v>
      </c>
      <c r="F9" s="688">
        <f t="shared" si="0"/>
        <v>479.70892669543133</v>
      </c>
      <c r="G9" s="688">
        <f t="shared" si="0"/>
        <v>486.90097692293705</v>
      </c>
      <c r="H9" s="218"/>
      <c r="I9" s="684">
        <f t="shared" si="1"/>
        <v>2908.8536845727194</v>
      </c>
    </row>
    <row r="10" spans="1:11" ht="17.25" x14ac:dyDescent="0.25">
      <c r="A10" s="687">
        <v>2020</v>
      </c>
      <c r="B10" s="688">
        <f t="shared" si="0"/>
        <v>371.43736882661409</v>
      </c>
      <c r="C10" s="688">
        <f t="shared" si="0"/>
        <v>341.25958240960324</v>
      </c>
      <c r="D10" s="688">
        <f t="shared" si="0"/>
        <v>321.41672148866007</v>
      </c>
      <c r="E10" s="688">
        <f t="shared" si="0"/>
        <v>346.3926177361069</v>
      </c>
      <c r="F10" s="688">
        <f t="shared" si="0"/>
        <v>413.25873463610185</v>
      </c>
      <c r="G10" s="688">
        <f t="shared" si="0"/>
        <v>425.18149384872964</v>
      </c>
      <c r="H10" s="218"/>
      <c r="I10" s="684">
        <f t="shared" si="1"/>
        <v>2218.9465189458156</v>
      </c>
    </row>
    <row r="11" spans="1:11" ht="17.25" x14ac:dyDescent="0.25">
      <c r="A11" s="687">
        <v>2019</v>
      </c>
      <c r="B11" s="688">
        <f t="shared" si="0"/>
        <v>343.35151454021968</v>
      </c>
      <c r="C11" s="688">
        <f t="shared" si="0"/>
        <v>318.54756593827869</v>
      </c>
      <c r="D11" s="688">
        <f t="shared" si="0"/>
        <v>343.88751423774931</v>
      </c>
      <c r="E11" s="688">
        <f t="shared" si="0"/>
        <v>326.90267872650264</v>
      </c>
      <c r="F11" s="688">
        <f t="shared" si="0"/>
        <v>363.84472092168471</v>
      </c>
      <c r="G11" s="688">
        <f t="shared" si="0"/>
        <v>322.94450710645106</v>
      </c>
      <c r="H11" s="218"/>
      <c r="I11" s="684">
        <f t="shared" si="1"/>
        <v>2019.4785014708862</v>
      </c>
    </row>
    <row r="12" spans="1:11" ht="17.25" x14ac:dyDescent="0.25">
      <c r="A12" s="217" t="s">
        <v>233</v>
      </c>
      <c r="B12" s="334"/>
      <c r="C12" s="334"/>
      <c r="D12" s="334"/>
      <c r="E12" s="334"/>
      <c r="F12" s="334"/>
      <c r="G12" s="334"/>
      <c r="H12" s="335"/>
      <c r="I12" s="504"/>
    </row>
    <row r="13" spans="1:11" ht="17.25" x14ac:dyDescent="0.25">
      <c r="A13" s="344" t="s">
        <v>712</v>
      </c>
      <c r="B13" s="338">
        <f t="shared" ref="B13:G16" si="2">(B7-B8)/B8*100</f>
        <v>6.9021020395279358</v>
      </c>
      <c r="C13" s="338">
        <f t="shared" si="2"/>
        <v>4.3016893503180897</v>
      </c>
      <c r="D13" s="338">
        <f t="shared" si="2"/>
        <v>10.03751153784725</v>
      </c>
      <c r="E13" s="338">
        <f t="shared" si="2"/>
        <v>-0.43197590856430951</v>
      </c>
      <c r="F13" s="338">
        <f t="shared" si="2"/>
        <v>6.8387651741642284</v>
      </c>
      <c r="G13" s="338">
        <f t="shared" si="2"/>
        <v>10.456774844322378</v>
      </c>
      <c r="H13" s="335"/>
      <c r="I13" s="598">
        <f>(I7-I8)/I8*100</f>
        <v>6.4671162209626116</v>
      </c>
    </row>
    <row r="14" spans="1:11" ht="17.25" x14ac:dyDescent="0.25">
      <c r="A14" s="344" t="s">
        <v>347</v>
      </c>
      <c r="B14" s="338">
        <f t="shared" si="2"/>
        <v>7.2455474552967676</v>
      </c>
      <c r="C14" s="338">
        <f t="shared" si="2"/>
        <v>4.6537438902231418</v>
      </c>
      <c r="D14" s="338">
        <f t="shared" si="2"/>
        <v>-1.2131790375544662</v>
      </c>
      <c r="E14" s="338">
        <f t="shared" si="2"/>
        <v>-3.8923598140905193</v>
      </c>
      <c r="F14" s="338">
        <f t="shared" si="2"/>
        <v>8.964689472977593</v>
      </c>
      <c r="G14" s="338">
        <f t="shared" si="2"/>
        <v>1.3313060435902697</v>
      </c>
      <c r="H14" s="335"/>
      <c r="I14" s="598">
        <f>(I8-I9)/I9*100</f>
        <v>2.7005804857861837</v>
      </c>
    </row>
    <row r="15" spans="1:11" ht="17.25" x14ac:dyDescent="0.25">
      <c r="A15" s="344" t="s">
        <v>451</v>
      </c>
      <c r="B15" s="338">
        <f t="shared" si="2"/>
        <v>25.191367650137924</v>
      </c>
      <c r="C15" s="338">
        <f t="shared" si="2"/>
        <v>32.024998155827454</v>
      </c>
      <c r="D15" s="338">
        <f t="shared" si="2"/>
        <v>66.897366166701133</v>
      </c>
      <c r="E15" s="338">
        <f t="shared" si="2"/>
        <v>41.530804609501743</v>
      </c>
      <c r="F15" s="338">
        <f t="shared" si="2"/>
        <v>16.079561420000648</v>
      </c>
      <c r="G15" s="338">
        <f t="shared" si="2"/>
        <v>14.516032321991384</v>
      </c>
      <c r="H15" s="335"/>
      <c r="I15" s="598">
        <f>(I9-I10)/I10*100</f>
        <v>31.091653617441274</v>
      </c>
    </row>
    <row r="16" spans="1:11" ht="17.25" x14ac:dyDescent="0.25">
      <c r="A16" s="344" t="s">
        <v>452</v>
      </c>
      <c r="B16" s="338">
        <f t="shared" si="2"/>
        <v>8.17991274161235</v>
      </c>
      <c r="C16" s="338">
        <f t="shared" si="2"/>
        <v>7.1298665881895928</v>
      </c>
      <c r="D16" s="338">
        <f t="shared" si="2"/>
        <v>-6.5343438824457829</v>
      </c>
      <c r="E16" s="338">
        <f t="shared" si="2"/>
        <v>5.9620003988741157</v>
      </c>
      <c r="F16" s="338">
        <f t="shared" si="2"/>
        <v>13.581072054375964</v>
      </c>
      <c r="G16" s="338">
        <f t="shared" si="2"/>
        <v>31.657756825874291</v>
      </c>
      <c r="H16" s="335"/>
      <c r="I16" s="598">
        <f>(I10-I11)/I11*100</f>
        <v>9.8772043044601361</v>
      </c>
    </row>
    <row r="17" spans="1:9" ht="17.25" x14ac:dyDescent="0.25">
      <c r="A17" s="344" t="s">
        <v>713</v>
      </c>
      <c r="B17" s="566">
        <f>(B7-B11)/B11*100</f>
        <v>55.269632866325779</v>
      </c>
      <c r="C17" s="566">
        <f t="shared" ref="C17:G17" si="3">(C7-C11)/C11*100</f>
        <v>54.387752941061699</v>
      </c>
      <c r="D17" s="566">
        <f t="shared" si="3"/>
        <v>69.566990455918614</v>
      </c>
      <c r="E17" s="566">
        <f t="shared" si="3"/>
        <v>43.508930102209831</v>
      </c>
      <c r="F17" s="566">
        <f t="shared" si="3"/>
        <v>53.488685764174882</v>
      </c>
      <c r="G17" s="566">
        <f t="shared" si="3"/>
        <v>68.751927635310921</v>
      </c>
      <c r="H17" s="335"/>
      <c r="I17" s="598">
        <f>(I7-I11)/I11*100</f>
        <v>57.496545237472482</v>
      </c>
    </row>
    <row r="18" spans="1:9" ht="7.5" customHeight="1" x14ac:dyDescent="0.25">
      <c r="I18" s="504"/>
    </row>
    <row r="19" spans="1:9" ht="17.25" x14ac:dyDescent="0.25">
      <c r="A19" s="194" t="s">
        <v>230</v>
      </c>
      <c r="B19" s="183"/>
      <c r="C19" s="183"/>
      <c r="D19" s="183"/>
      <c r="E19" s="183"/>
      <c r="F19" s="183"/>
      <c r="G19" s="183"/>
      <c r="I19" s="505"/>
    </row>
    <row r="20" spans="1:9" ht="18.75" x14ac:dyDescent="0.25">
      <c r="A20" s="682">
        <v>2023</v>
      </c>
      <c r="B20" s="689">
        <v>365.95885377142537</v>
      </c>
      <c r="C20" s="689">
        <v>330.3280009860444</v>
      </c>
      <c r="D20" s="689">
        <v>392.15825442367156</v>
      </c>
      <c r="E20" s="689">
        <v>321.21598607202236</v>
      </c>
      <c r="F20" s="689">
        <v>376.64482043626367</v>
      </c>
      <c r="G20" s="689">
        <v>372.93815377456065</v>
      </c>
      <c r="I20" s="684">
        <f>SUM(B20:G20)</f>
        <v>2159.2440694639881</v>
      </c>
    </row>
    <row r="21" spans="1:9" ht="17.25" x14ac:dyDescent="0.25">
      <c r="A21" s="687">
        <v>2022</v>
      </c>
      <c r="B21" s="689">
        <v>353.82389624412713</v>
      </c>
      <c r="C21" s="689">
        <v>321.90775347125486</v>
      </c>
      <c r="D21" s="689">
        <v>358.55346448724009</v>
      </c>
      <c r="E21" s="689">
        <v>323.25565681386735</v>
      </c>
      <c r="F21" s="689">
        <v>369.47735921125411</v>
      </c>
      <c r="G21" s="689">
        <v>339.53713316955509</v>
      </c>
      <c r="I21" s="684">
        <f t="shared" ref="I21:I24" si="4">SUM(B21:G21)</f>
        <v>2066.5552633972984</v>
      </c>
    </row>
    <row r="22" spans="1:9" ht="17.25" x14ac:dyDescent="0.25">
      <c r="A22" s="687">
        <v>2021</v>
      </c>
      <c r="B22" s="689">
        <v>333.42255835196983</v>
      </c>
      <c r="C22" s="689">
        <v>314.25227293488012</v>
      </c>
      <c r="D22" s="689">
        <v>374.49010820489411</v>
      </c>
      <c r="E22" s="689">
        <v>340.37775033124626</v>
      </c>
      <c r="F22" s="689">
        <v>335.19299968256644</v>
      </c>
      <c r="G22" s="689">
        <v>335.91210884901864</v>
      </c>
      <c r="H22" s="218"/>
      <c r="I22" s="684">
        <f t="shared" si="4"/>
        <v>2033.6477983545756</v>
      </c>
    </row>
    <row r="23" spans="1:9" ht="17.25" x14ac:dyDescent="0.25">
      <c r="A23" s="687">
        <v>2020</v>
      </c>
      <c r="B23" s="690">
        <v>250.35156454270648</v>
      </c>
      <c r="C23" s="690">
        <v>227.05961826936962</v>
      </c>
      <c r="D23" s="690">
        <v>220.87096173163138</v>
      </c>
      <c r="E23" s="690">
        <v>266.33346952731762</v>
      </c>
      <c r="F23" s="690">
        <v>303.69042820879866</v>
      </c>
      <c r="G23" s="690">
        <v>295.33201701029668</v>
      </c>
      <c r="H23" s="218"/>
      <c r="I23" s="684">
        <f t="shared" si="4"/>
        <v>1563.6380592901205</v>
      </c>
    </row>
    <row r="24" spans="1:9" ht="17.25" x14ac:dyDescent="0.25">
      <c r="A24" s="687">
        <v>2019</v>
      </c>
      <c r="B24" s="690">
        <v>220.69612197107801</v>
      </c>
      <c r="C24" s="690">
        <v>200.87376294797508</v>
      </c>
      <c r="D24" s="690">
        <v>213.25555955506815</v>
      </c>
      <c r="E24" s="690">
        <v>207.36597931615105</v>
      </c>
      <c r="F24" s="690">
        <v>232.14882891815301</v>
      </c>
      <c r="G24" s="690">
        <v>204.82140036872872</v>
      </c>
      <c r="H24" s="218"/>
      <c r="I24" s="684">
        <f t="shared" si="4"/>
        <v>1279.1616530771541</v>
      </c>
    </row>
    <row r="25" spans="1:9" ht="17.25" x14ac:dyDescent="0.25">
      <c r="A25" s="217" t="s">
        <v>233</v>
      </c>
      <c r="B25" s="334"/>
      <c r="C25" s="334"/>
      <c r="D25" s="334"/>
      <c r="E25" s="334"/>
      <c r="F25" s="334"/>
      <c r="G25" s="334"/>
      <c r="H25" s="335"/>
      <c r="I25" s="504"/>
    </row>
    <row r="26" spans="1:9" ht="17.25" x14ac:dyDescent="0.25">
      <c r="A26" s="344" t="s">
        <v>712</v>
      </c>
      <c r="B26" s="338">
        <f t="shared" ref="B26:G29" si="5">(B20-B21)/B21*100</f>
        <v>3.4296602507947935</v>
      </c>
      <c r="C26" s="338">
        <f t="shared" si="5"/>
        <v>2.6157330551969551</v>
      </c>
      <c r="D26" s="338">
        <f t="shared" si="5"/>
        <v>9.3723233115287261</v>
      </c>
      <c r="E26" s="338">
        <f t="shared" si="5"/>
        <v>-0.63097758657923253</v>
      </c>
      <c r="F26" s="338">
        <f t="shared" si="5"/>
        <v>1.9398918624703765</v>
      </c>
      <c r="G26" s="338">
        <f t="shared" si="5"/>
        <v>9.837221718051687</v>
      </c>
      <c r="H26" s="335"/>
      <c r="I26" s="598">
        <f>(I20-I21)/I21*100</f>
        <v>4.4851840020147655</v>
      </c>
    </row>
    <row r="27" spans="1:9" ht="17.25" x14ac:dyDescent="0.25">
      <c r="A27" s="344" t="s">
        <v>347</v>
      </c>
      <c r="B27" s="338">
        <f t="shared" si="5"/>
        <v>6.1187635272779293</v>
      </c>
      <c r="C27" s="338">
        <f t="shared" si="5"/>
        <v>2.4360939269836628</v>
      </c>
      <c r="D27" s="338">
        <f t="shared" si="5"/>
        <v>-4.2555579889802146</v>
      </c>
      <c r="E27" s="338">
        <f t="shared" si="5"/>
        <v>-5.0303210185495866</v>
      </c>
      <c r="F27" s="338">
        <f t="shared" si="5"/>
        <v>10.22824449232399</v>
      </c>
      <c r="G27" s="338">
        <f t="shared" si="5"/>
        <v>1.0791585730438142</v>
      </c>
      <c r="H27" s="335"/>
      <c r="I27" s="598">
        <f>(I21-I22)/I22*100</f>
        <v>1.6181496653131511</v>
      </c>
    </row>
    <row r="28" spans="1:9" ht="17.25" x14ac:dyDescent="0.25">
      <c r="A28" s="344" t="s">
        <v>451</v>
      </c>
      <c r="B28" s="338">
        <f>(B22-B23)/B23*100</f>
        <v>33.181735437124694</v>
      </c>
      <c r="C28" s="338">
        <f t="shared" si="5"/>
        <v>38.400775677368784</v>
      </c>
      <c r="D28" s="338">
        <f t="shared" si="5"/>
        <v>69.551536004953533</v>
      </c>
      <c r="E28" s="338">
        <f t="shared" si="5"/>
        <v>27.801342781040884</v>
      </c>
      <c r="F28" s="338">
        <f t="shared" si="5"/>
        <v>10.373251359805309</v>
      </c>
      <c r="G28" s="338">
        <f t="shared" si="5"/>
        <v>13.740498659617776</v>
      </c>
      <c r="H28" s="335"/>
      <c r="I28" s="598">
        <f>(I22-I23)/I23*100</f>
        <v>30.058729785448929</v>
      </c>
    </row>
    <row r="29" spans="1:9" ht="17.25" x14ac:dyDescent="0.25">
      <c r="A29" s="344" t="s">
        <v>452</v>
      </c>
      <c r="B29" s="338">
        <f>(B23-B24)/B24*100</f>
        <v>13.437228668437944</v>
      </c>
      <c r="C29" s="338">
        <f t="shared" si="5"/>
        <v>13.035975897049578</v>
      </c>
      <c r="D29" s="338">
        <f t="shared" si="5"/>
        <v>3.5710216382878128</v>
      </c>
      <c r="E29" s="338">
        <f t="shared" si="5"/>
        <v>28.436434175764425</v>
      </c>
      <c r="F29" s="338">
        <f t="shared" si="5"/>
        <v>30.817126937077312</v>
      </c>
      <c r="G29" s="338">
        <f t="shared" si="5"/>
        <v>44.190019440657409</v>
      </c>
      <c r="H29" s="335"/>
      <c r="I29" s="598">
        <f>(I23-I24)/I24*100</f>
        <v>22.239285044906502</v>
      </c>
    </row>
    <row r="30" spans="1:9" ht="17.25" x14ac:dyDescent="0.25">
      <c r="A30" s="344" t="s">
        <v>713</v>
      </c>
      <c r="B30" s="566">
        <f>(B20-B24)/B24*100</f>
        <v>65.820246637312394</v>
      </c>
      <c r="C30" s="566">
        <f t="shared" ref="C30:G30" si="6">(C20-C24)/C24*100</f>
        <v>64.445568270455041</v>
      </c>
      <c r="D30" s="566">
        <f t="shared" si="6"/>
        <v>83.891221988238982</v>
      </c>
      <c r="E30" s="566">
        <f t="shared" si="6"/>
        <v>54.90293399685158</v>
      </c>
      <c r="F30" s="566">
        <f t="shared" si="6"/>
        <v>62.242825945529333</v>
      </c>
      <c r="G30" s="566">
        <f t="shared" si="6"/>
        <v>82.079681665675835</v>
      </c>
      <c r="H30" s="335"/>
      <c r="I30" s="598">
        <f>(I20-I24)/I24*100</f>
        <v>68.801500910358413</v>
      </c>
    </row>
    <row r="31" spans="1:9" ht="7.5" customHeight="1" x14ac:dyDescent="0.25">
      <c r="I31" s="504"/>
    </row>
    <row r="32" spans="1:9" ht="17.25" x14ac:dyDescent="0.25">
      <c r="A32" s="194" t="s">
        <v>235</v>
      </c>
      <c r="B32" s="183"/>
      <c r="C32" s="183"/>
      <c r="D32" s="183"/>
      <c r="E32" s="183"/>
      <c r="F32" s="183"/>
      <c r="G32" s="183"/>
      <c r="I32" s="505"/>
    </row>
    <row r="33" spans="1:9" ht="18.75" x14ac:dyDescent="0.25">
      <c r="A33" s="682">
        <v>2023</v>
      </c>
      <c r="B33" s="689">
        <v>167.16178229614297</v>
      </c>
      <c r="C33" s="689">
        <v>161.47042811451092</v>
      </c>
      <c r="D33" s="689">
        <v>190.96145402294863</v>
      </c>
      <c r="E33" s="689">
        <v>147.91855064384589</v>
      </c>
      <c r="F33" s="689">
        <v>181.81565992876008</v>
      </c>
      <c r="G33" s="689">
        <v>172.03692715992923</v>
      </c>
      <c r="I33" s="684">
        <f>SUM(B33:G33)</f>
        <v>1021.3648021661377</v>
      </c>
    </row>
    <row r="34" spans="1:9" ht="17.25" x14ac:dyDescent="0.25">
      <c r="A34" s="687">
        <v>2022</v>
      </c>
      <c r="B34" s="689">
        <v>144.87596643064282</v>
      </c>
      <c r="C34" s="689">
        <v>149.60755195083843</v>
      </c>
      <c r="D34" s="689">
        <v>171.37464847817986</v>
      </c>
      <c r="E34" s="689">
        <v>147.91422025936936</v>
      </c>
      <c r="F34" s="689">
        <v>153.23598313657635</v>
      </c>
      <c r="G34" s="689">
        <v>153.84598588545708</v>
      </c>
      <c r="I34" s="684">
        <f t="shared" ref="I34:I37" si="7">SUM(B34:G34)</f>
        <v>920.85435614106382</v>
      </c>
    </row>
    <row r="35" spans="1:9" ht="17.25" x14ac:dyDescent="0.25">
      <c r="A35" s="687">
        <v>2021</v>
      </c>
      <c r="B35" s="689">
        <v>131.58496364575538</v>
      </c>
      <c r="C35" s="689">
        <v>136.29568444798306</v>
      </c>
      <c r="D35" s="689">
        <v>161.94593437904089</v>
      </c>
      <c r="E35" s="689">
        <v>149.87450865858148</v>
      </c>
      <c r="F35" s="689">
        <v>144.51592701286489</v>
      </c>
      <c r="G35" s="689">
        <v>150.98886807391844</v>
      </c>
      <c r="H35" s="218"/>
      <c r="I35" s="684">
        <f t="shared" si="7"/>
        <v>875.20588621814409</v>
      </c>
    </row>
    <row r="36" spans="1:9" ht="17.25" x14ac:dyDescent="0.25">
      <c r="A36" s="687">
        <v>2020</v>
      </c>
      <c r="B36" s="690">
        <v>121.08580428390761</v>
      </c>
      <c r="C36" s="690">
        <v>114.19996414023365</v>
      </c>
      <c r="D36" s="690">
        <v>100.54575975702869</v>
      </c>
      <c r="E36" s="690">
        <v>80.059148208789281</v>
      </c>
      <c r="F36" s="690">
        <v>109.56830642730318</v>
      </c>
      <c r="G36" s="690">
        <v>129.84947683843296</v>
      </c>
      <c r="H36" s="218"/>
      <c r="I36" s="684">
        <f t="shared" si="7"/>
        <v>655.30845965569529</v>
      </c>
    </row>
    <row r="37" spans="1:9" ht="17.25" x14ac:dyDescent="0.25">
      <c r="A37" s="687">
        <v>2019</v>
      </c>
      <c r="B37" s="690">
        <v>122.65539256914168</v>
      </c>
      <c r="C37" s="690">
        <v>117.67380299030359</v>
      </c>
      <c r="D37" s="690">
        <v>130.6319546826812</v>
      </c>
      <c r="E37" s="690">
        <v>119.53669941035159</v>
      </c>
      <c r="F37" s="690">
        <v>131.69589200353167</v>
      </c>
      <c r="G37" s="690">
        <v>118.12310673772234</v>
      </c>
      <c r="H37" s="218"/>
      <c r="I37" s="684">
        <f t="shared" si="7"/>
        <v>740.31684839373202</v>
      </c>
    </row>
    <row r="38" spans="1:9" ht="17.25" x14ac:dyDescent="0.25">
      <c r="A38" s="217" t="s">
        <v>233</v>
      </c>
      <c r="B38" s="334"/>
      <c r="C38" s="334"/>
      <c r="D38" s="334"/>
      <c r="E38" s="334"/>
      <c r="F38" s="334"/>
      <c r="G38" s="334"/>
      <c r="H38" s="335"/>
      <c r="I38" s="504"/>
    </row>
    <row r="39" spans="1:9" ht="17.25" x14ac:dyDescent="0.25">
      <c r="A39" s="344" t="s">
        <v>712</v>
      </c>
      <c r="B39" s="338">
        <f t="shared" ref="B39:G42" si="8">(B33-B34)/B34*100</f>
        <v>15.382686593617411</v>
      </c>
      <c r="C39" s="338">
        <f t="shared" si="8"/>
        <v>7.9293297757927883</v>
      </c>
      <c r="D39" s="338">
        <f t="shared" si="8"/>
        <v>11.429231638810707</v>
      </c>
      <c r="E39" s="338">
        <f t="shared" si="8"/>
        <v>2.9276322918367881E-3</v>
      </c>
      <c r="F39" s="338">
        <f t="shared" si="8"/>
        <v>18.650760876909182</v>
      </c>
      <c r="G39" s="338">
        <f t="shared" si="8"/>
        <v>11.824124737330392</v>
      </c>
      <c r="H39" s="335"/>
      <c r="I39" s="598">
        <f>(I33-I34)/I34*100</f>
        <v>10.914912369668681</v>
      </c>
    </row>
    <row r="40" spans="1:9" ht="17.25" x14ac:dyDescent="0.25">
      <c r="A40" s="344" t="s">
        <v>347</v>
      </c>
      <c r="B40" s="338">
        <f t="shared" si="8"/>
        <v>10.1007002750471</v>
      </c>
      <c r="C40" s="338">
        <f t="shared" si="8"/>
        <v>9.766903153808812</v>
      </c>
      <c r="D40" s="338">
        <f t="shared" si="8"/>
        <v>5.8221369590363983</v>
      </c>
      <c r="E40" s="338">
        <f t="shared" si="8"/>
        <v>-1.307953178133656</v>
      </c>
      <c r="F40" s="338">
        <f t="shared" si="8"/>
        <v>6.0339758419396876</v>
      </c>
      <c r="G40" s="338">
        <f t="shared" si="8"/>
        <v>1.8922705017828907</v>
      </c>
      <c r="H40" s="335"/>
      <c r="I40" s="598">
        <f>(I34-I35)/I35*100</f>
        <v>5.2157407350368192</v>
      </c>
    </row>
    <row r="41" spans="1:9" ht="17.25" x14ac:dyDescent="0.25">
      <c r="A41" s="344" t="s">
        <v>451</v>
      </c>
      <c r="B41" s="338">
        <f>(B35-B36)/B36*100</f>
        <v>8.6708424855737771</v>
      </c>
      <c r="C41" s="338">
        <f t="shared" si="8"/>
        <v>19.348272544653891</v>
      </c>
      <c r="D41" s="338">
        <f t="shared" si="8"/>
        <v>61.066896078350027</v>
      </c>
      <c r="E41" s="338">
        <f t="shared" si="8"/>
        <v>87.204725520833776</v>
      </c>
      <c r="F41" s="338">
        <f t="shared" si="8"/>
        <v>31.895738580890537</v>
      </c>
      <c r="G41" s="338">
        <f t="shared" si="8"/>
        <v>16.279920220077944</v>
      </c>
      <c r="H41" s="335"/>
      <c r="I41" s="598">
        <f>(I35-I36)/I36*100</f>
        <v>33.55632348741306</v>
      </c>
    </row>
    <row r="42" spans="1:9" ht="17.25" x14ac:dyDescent="0.25">
      <c r="A42" s="344" t="s">
        <v>452</v>
      </c>
      <c r="B42" s="338">
        <f>(B36-B37)/B37*100</f>
        <v>-1.2796732800388602</v>
      </c>
      <c r="C42" s="338">
        <f t="shared" si="8"/>
        <v>-2.9520919370271272</v>
      </c>
      <c r="D42" s="338">
        <f t="shared" si="8"/>
        <v>-23.031267501688273</v>
      </c>
      <c r="E42" s="338">
        <f t="shared" si="8"/>
        <v>-33.025465314247796</v>
      </c>
      <c r="F42" s="338">
        <f t="shared" si="8"/>
        <v>-16.802031741153392</v>
      </c>
      <c r="G42" s="338">
        <f t="shared" si="8"/>
        <v>9.9272449096243047</v>
      </c>
      <c r="H42" s="335"/>
      <c r="I42" s="598">
        <f>(I36-I37)/I37*100</f>
        <v>-11.482703510325305</v>
      </c>
    </row>
    <row r="43" spans="1:9" ht="17.25" x14ac:dyDescent="0.25">
      <c r="A43" s="344" t="s">
        <v>713</v>
      </c>
      <c r="B43" s="566">
        <f>(B33-B37)/B37*100</f>
        <v>36.285717892030497</v>
      </c>
      <c r="C43" s="566">
        <f t="shared" ref="C43:G43" si="9">(C33-C37)/C37*100</f>
        <v>37.218670605738993</v>
      </c>
      <c r="D43" s="566">
        <f t="shared" si="9"/>
        <v>46.182803806935411</v>
      </c>
      <c r="E43" s="566">
        <f t="shared" si="9"/>
        <v>23.743211393233853</v>
      </c>
      <c r="F43" s="566">
        <f t="shared" si="9"/>
        <v>38.057199175115016</v>
      </c>
      <c r="G43" s="566">
        <f t="shared" si="9"/>
        <v>45.642060991433134</v>
      </c>
      <c r="H43" s="335"/>
      <c r="I43" s="598">
        <f>(I33-I37)/I37*100</f>
        <v>37.963198376775615</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0527-01B6-4B80-AC12-E6399D53D665}">
  <sheetPr>
    <tabColor rgb="FFFFC000"/>
  </sheetPr>
  <dimension ref="A1:J29"/>
  <sheetViews>
    <sheetView showGridLines="0" zoomScale="80" zoomScaleNormal="80" workbookViewId="0">
      <selection activeCell="M31" sqref="M31"/>
    </sheetView>
  </sheetViews>
  <sheetFormatPr defaultColWidth="9.140625" defaultRowHeight="15.75" x14ac:dyDescent="0.25"/>
  <cols>
    <col min="1" max="1" width="61.140625" style="24" customWidth="1"/>
    <col min="2" max="6" width="11.140625" style="24" customWidth="1"/>
    <col min="7" max="7" width="2" style="24" customWidth="1"/>
    <col min="8" max="9" width="11.5703125" style="24" customWidth="1"/>
    <col min="10" max="16384" width="9.140625" style="24"/>
  </cols>
  <sheetData>
    <row r="1" spans="1:10" ht="21" x14ac:dyDescent="0.25">
      <c r="A1" s="408" t="str">
        <f>+'Indice-Index'!A30</f>
        <v>3.4   Trend storico dei ricavi  - Revenues  trend</v>
      </c>
      <c r="B1" s="437"/>
      <c r="C1" s="437"/>
      <c r="D1" s="437"/>
      <c r="E1" s="437"/>
      <c r="F1" s="437"/>
      <c r="G1" s="437"/>
      <c r="H1" s="437"/>
      <c r="I1" s="437"/>
      <c r="J1" s="438"/>
    </row>
    <row r="3" spans="1:10" x14ac:dyDescent="0.25">
      <c r="A3" s="1022" t="s">
        <v>241</v>
      </c>
      <c r="B3" s="180" t="s">
        <v>714</v>
      </c>
      <c r="C3" s="180" t="s">
        <v>715</v>
      </c>
      <c r="D3" s="180" t="s">
        <v>716</v>
      </c>
      <c r="E3" s="180" t="s">
        <v>717</v>
      </c>
      <c r="F3" s="180" t="s">
        <v>718</v>
      </c>
      <c r="H3" s="318" t="s">
        <v>108</v>
      </c>
      <c r="I3" s="318" t="s">
        <v>108</v>
      </c>
    </row>
    <row r="4" spans="1:10" x14ac:dyDescent="0.25">
      <c r="A4" s="1023"/>
      <c r="B4" s="318" t="s">
        <v>103</v>
      </c>
      <c r="C4" s="319"/>
      <c r="D4" s="318"/>
      <c r="E4" s="318" t="s">
        <v>104</v>
      </c>
      <c r="F4" s="318" t="s">
        <v>105</v>
      </c>
      <c r="G4" s="51"/>
      <c r="H4" s="320" t="s">
        <v>107</v>
      </c>
      <c r="I4" s="320" t="s">
        <v>106</v>
      </c>
    </row>
    <row r="5" spans="1:10" x14ac:dyDescent="0.25">
      <c r="A5" s="227"/>
      <c r="B5" s="318"/>
      <c r="C5" s="319"/>
      <c r="D5" s="318"/>
      <c r="E5" s="318"/>
      <c r="F5" s="318"/>
      <c r="G5" s="51"/>
      <c r="H5" s="320"/>
      <c r="I5" s="320"/>
    </row>
    <row r="6" spans="1:10" x14ac:dyDescent="0.25">
      <c r="A6" s="691" t="s">
        <v>314</v>
      </c>
      <c r="B6" s="692">
        <f>+B12+B8</f>
        <v>6451.4123226977354</v>
      </c>
      <c r="C6" s="692">
        <f>+C12+C8</f>
        <v>6372.8855999422221</v>
      </c>
      <c r="D6" s="692">
        <f>+D12+D8</f>
        <v>7568.0165509312037</v>
      </c>
      <c r="E6" s="692">
        <f>+E12+E8</f>
        <v>7790.183227610989</v>
      </c>
      <c r="F6" s="692">
        <f>+F12+F8</f>
        <v>8073.366103424798</v>
      </c>
      <c r="G6" s="335"/>
      <c r="H6" s="674">
        <f>(F6-B6)/B6*100</f>
        <v>25.141065236531389</v>
      </c>
      <c r="I6" s="674">
        <f>(F6-E6)/E6*100</f>
        <v>3.6351247145268051</v>
      </c>
    </row>
    <row r="7" spans="1:10" ht="4.5" customHeight="1" x14ac:dyDescent="0.25">
      <c r="A7" s="440"/>
      <c r="B7" s="441"/>
      <c r="C7" s="441"/>
      <c r="D7" s="441"/>
      <c r="E7" s="441"/>
      <c r="F7" s="441"/>
      <c r="G7" s="335"/>
      <c r="H7" s="442"/>
      <c r="I7" s="442"/>
    </row>
    <row r="8" spans="1:10" x14ac:dyDescent="0.25">
      <c r="A8" s="443" t="s">
        <v>153</v>
      </c>
      <c r="B8" s="444">
        <f>B10+B9</f>
        <v>2464.2428656185371</v>
      </c>
      <c r="C8" s="444">
        <f>C10+C9</f>
        <v>1953.0338012124114</v>
      </c>
      <c r="D8" s="444">
        <f>D10+D9</f>
        <v>1792.1661076050325</v>
      </c>
      <c r="E8" s="444">
        <f>E10+E9</f>
        <v>1785.9070777334641</v>
      </c>
      <c r="F8" s="444">
        <f>F10+F9</f>
        <v>1737.344695847996</v>
      </c>
      <c r="G8" s="445"/>
      <c r="H8" s="446">
        <f>(F8-B8)/B8*100</f>
        <v>-29.497829938449922</v>
      </c>
      <c r="I8" s="446">
        <f>(F8-E8)/E8*100</f>
        <v>-2.7191998111738109</v>
      </c>
    </row>
    <row r="9" spans="1:10" x14ac:dyDescent="0.25">
      <c r="A9" s="24" t="s">
        <v>150</v>
      </c>
      <c r="B9" s="447">
        <v>1601.2349720163918</v>
      </c>
      <c r="C9" s="447">
        <v>1220.244559723636</v>
      </c>
      <c r="D9" s="447">
        <v>1069.5869054345912</v>
      </c>
      <c r="E9" s="447">
        <v>1014.9433378140361</v>
      </c>
      <c r="F9" s="447">
        <v>941.92881397747533</v>
      </c>
      <c r="H9" s="448">
        <f>(F9-B9)/B9*100</f>
        <v>-41.174853757326453</v>
      </c>
      <c r="I9" s="448">
        <f t="shared" ref="I9:I14" si="0">(F9-E9)/E9*100</f>
        <v>-7.1939507474198461</v>
      </c>
    </row>
    <row r="10" spans="1:10" x14ac:dyDescent="0.25">
      <c r="A10" s="449" t="s">
        <v>151</v>
      </c>
      <c r="B10" s="450">
        <v>863.00789360214515</v>
      </c>
      <c r="C10" s="450">
        <v>732.78924148877536</v>
      </c>
      <c r="D10" s="450">
        <v>722.57920217044125</v>
      </c>
      <c r="E10" s="450">
        <v>770.96373991942812</v>
      </c>
      <c r="F10" s="450">
        <v>795.41588187052071</v>
      </c>
      <c r="H10" s="451">
        <f t="shared" ref="H10:H14" si="1">(F10-B10)/B10*100</f>
        <v>-7.8321429308716146</v>
      </c>
      <c r="I10" s="451">
        <f t="shared" si="0"/>
        <v>3.1716332020553946</v>
      </c>
    </row>
    <row r="11" spans="1:10" ht="4.5" customHeight="1" x14ac:dyDescent="0.25">
      <c r="B11" s="447"/>
      <c r="C11" s="447"/>
      <c r="D11" s="447"/>
      <c r="E11" s="447"/>
      <c r="F11" s="447"/>
      <c r="H11" s="448"/>
      <c r="I11" s="448"/>
    </row>
    <row r="12" spans="1:10" x14ac:dyDescent="0.25">
      <c r="A12" s="443" t="s">
        <v>144</v>
      </c>
      <c r="B12" s="444">
        <f>+B14+B13</f>
        <v>3987.1694570791988</v>
      </c>
      <c r="C12" s="444">
        <f>+C14+C13</f>
        <v>4419.851798729811</v>
      </c>
      <c r="D12" s="444">
        <f>+D14+D13</f>
        <v>5775.8504433261714</v>
      </c>
      <c r="E12" s="444">
        <f>+E14+E13</f>
        <v>6004.2761498775253</v>
      </c>
      <c r="F12" s="444">
        <f>+F14+F13</f>
        <v>6336.0214075768017</v>
      </c>
      <c r="G12" s="445"/>
      <c r="H12" s="446">
        <f>(F12-B12)/B12*100</f>
        <v>58.910261421852248</v>
      </c>
      <c r="I12" s="446">
        <f>(F12-E12)/E12*100</f>
        <v>5.5251499001431394</v>
      </c>
    </row>
    <row r="13" spans="1:10" x14ac:dyDescent="0.25">
      <c r="A13" s="24" t="s">
        <v>154</v>
      </c>
      <c r="B13" s="447">
        <v>2527.3378462516512</v>
      </c>
      <c r="C13" s="447">
        <v>3007.766919977887</v>
      </c>
      <c r="D13" s="447">
        <v>4065.308647738013</v>
      </c>
      <c r="E13" s="447">
        <v>4167.1524597772086</v>
      </c>
      <c r="F13" s="447">
        <v>4386.5420275452925</v>
      </c>
      <c r="H13" s="448">
        <f t="shared" si="1"/>
        <v>73.563737592544925</v>
      </c>
      <c r="I13" s="448">
        <f t="shared" si="0"/>
        <v>5.2647358090616461</v>
      </c>
    </row>
    <row r="14" spans="1:10" x14ac:dyDescent="0.25">
      <c r="A14" s="452" t="s">
        <v>155</v>
      </c>
      <c r="B14" s="453">
        <v>1459.8316108275474</v>
      </c>
      <c r="C14" s="453">
        <v>1412.0848787519237</v>
      </c>
      <c r="D14" s="453">
        <v>1710.5417955881585</v>
      </c>
      <c r="E14" s="453">
        <v>1837.1236901003172</v>
      </c>
      <c r="F14" s="453">
        <v>1949.4793800315092</v>
      </c>
      <c r="H14" s="454">
        <f t="shared" si="1"/>
        <v>33.541386936154296</v>
      </c>
      <c r="I14" s="454">
        <f t="shared" si="0"/>
        <v>6.1158478624298187</v>
      </c>
    </row>
    <row r="15" spans="1:10" ht="5.0999999999999996" customHeight="1" x14ac:dyDescent="0.25">
      <c r="A15" s="392"/>
      <c r="B15" s="441"/>
      <c r="C15" s="441"/>
      <c r="D15" s="441"/>
      <c r="E15" s="441"/>
      <c r="F15" s="441"/>
      <c r="H15" s="458"/>
      <c r="I15" s="458"/>
    </row>
    <row r="16" spans="1:10" x14ac:dyDescent="0.25">
      <c r="B16" s="221"/>
      <c r="C16" s="221"/>
      <c r="D16" s="221"/>
      <c r="E16" s="221"/>
      <c r="F16" s="221"/>
      <c r="H16" s="117"/>
      <c r="I16" s="117"/>
    </row>
    <row r="17" spans="1:9" x14ac:dyDescent="0.25">
      <c r="A17" s="1022" t="s">
        <v>242</v>
      </c>
      <c r="B17" s="316" t="s">
        <v>185</v>
      </c>
      <c r="C17" s="316" t="s">
        <v>188</v>
      </c>
      <c r="D17" s="316" t="s">
        <v>218</v>
      </c>
      <c r="E17" s="316" t="s">
        <v>386</v>
      </c>
      <c r="F17" s="316" t="s">
        <v>848</v>
      </c>
      <c r="H17" s="318" t="s">
        <v>108</v>
      </c>
      <c r="I17" s="318" t="s">
        <v>108</v>
      </c>
    </row>
    <row r="18" spans="1:9" x14ac:dyDescent="0.25">
      <c r="A18" s="1023"/>
      <c r="B18" s="419" t="s">
        <v>965</v>
      </c>
      <c r="C18" s="419" t="s">
        <v>966</v>
      </c>
      <c r="D18" s="419" t="s">
        <v>967</v>
      </c>
      <c r="E18" s="419" t="s">
        <v>968</v>
      </c>
      <c r="F18" s="419" t="s">
        <v>969</v>
      </c>
      <c r="H18" s="320" t="s">
        <v>107</v>
      </c>
      <c r="I18" s="320" t="s">
        <v>106</v>
      </c>
    </row>
    <row r="19" spans="1:9" x14ac:dyDescent="0.25">
      <c r="B19" s="318" t="s">
        <v>103</v>
      </c>
      <c r="C19" s="319"/>
      <c r="D19" s="318"/>
      <c r="E19" s="318" t="s">
        <v>104</v>
      </c>
      <c r="F19" s="318" t="s">
        <v>105</v>
      </c>
      <c r="H19" s="117"/>
      <c r="I19" s="117"/>
    </row>
    <row r="20" spans="1:9" x14ac:dyDescent="0.25">
      <c r="B20" s="455"/>
      <c r="C20" s="456"/>
      <c r="D20" s="455"/>
      <c r="E20" s="455"/>
      <c r="F20" s="455"/>
      <c r="H20" s="117"/>
      <c r="I20" s="117"/>
    </row>
    <row r="21" spans="1:9" x14ac:dyDescent="0.25">
      <c r="A21" s="693" t="s">
        <v>156</v>
      </c>
      <c r="B21" s="694">
        <f>+B27+B23</f>
        <v>1640.9065403489005</v>
      </c>
      <c r="C21" s="694">
        <f>+C27+C23</f>
        <v>1556.3444637050641</v>
      </c>
      <c r="D21" s="694">
        <f>+D27+D23</f>
        <v>1898.2598193520712</v>
      </c>
      <c r="E21" s="694">
        <f>+E27+E23</f>
        <v>1927.0627876429003</v>
      </c>
      <c r="F21" s="694">
        <f>+F27+F23</f>
        <v>2001.2867367860076</v>
      </c>
      <c r="H21" s="554">
        <f>(F21-B21)/B21*100</f>
        <v>21.962262174936583</v>
      </c>
      <c r="I21" s="554">
        <f>(F21-E21)/E21*100</f>
        <v>3.851662209402885</v>
      </c>
    </row>
    <row r="22" spans="1:9" ht="4.5" customHeight="1" x14ac:dyDescent="0.25">
      <c r="A22" s="392"/>
      <c r="B22" s="457"/>
      <c r="C22" s="457"/>
      <c r="D22" s="457"/>
      <c r="E22" s="457"/>
      <c r="F22" s="457"/>
      <c r="H22" s="458"/>
      <c r="I22" s="458"/>
    </row>
    <row r="23" spans="1:9" x14ac:dyDescent="0.25">
      <c r="A23" s="443" t="s">
        <v>153</v>
      </c>
      <c r="B23" s="444">
        <f>+B24+B25</f>
        <v>620.54325106044348</v>
      </c>
      <c r="C23" s="444">
        <f t="shared" ref="C23:F23" si="2">+C24+C25</f>
        <v>371.51161748412568</v>
      </c>
      <c r="D23" s="444">
        <f t="shared" si="2"/>
        <v>443.67369440466598</v>
      </c>
      <c r="E23" s="444">
        <f t="shared" si="2"/>
        <v>439.79644916682139</v>
      </c>
      <c r="F23" s="444">
        <f t="shared" si="2"/>
        <v>428.71663877062554</v>
      </c>
      <c r="G23" s="445"/>
      <c r="H23" s="446">
        <f>(F23-B23)/B23*100</f>
        <v>-30.91269012466195</v>
      </c>
      <c r="I23" s="446">
        <f>(F23-E23)/E23*100</f>
        <v>-2.5193041956537296</v>
      </c>
    </row>
    <row r="24" spans="1:9" x14ac:dyDescent="0.25">
      <c r="A24" s="24" t="s">
        <v>150</v>
      </c>
      <c r="B24" s="447">
        <v>394.4165969903849</v>
      </c>
      <c r="C24" s="447">
        <v>223.66984543231402</v>
      </c>
      <c r="D24" s="447">
        <v>249.62895201759653</v>
      </c>
      <c r="E24" s="447">
        <v>238.3193387223763</v>
      </c>
      <c r="F24" s="447">
        <v>222.98951850391103</v>
      </c>
      <c r="H24" s="448">
        <f t="shared" ref="H24:H29" si="3">(F24-B24)/B24*100</f>
        <v>-43.463454579385491</v>
      </c>
      <c r="I24" s="448">
        <f t="shared" ref="I24:I29" si="4">(F24-E24)/E24*100</f>
        <v>-6.4324701052999034</v>
      </c>
    </row>
    <row r="25" spans="1:9" x14ac:dyDescent="0.25">
      <c r="A25" s="449" t="s">
        <v>151</v>
      </c>
      <c r="B25" s="450">
        <v>226.12665407005863</v>
      </c>
      <c r="C25" s="450">
        <v>147.84177205181166</v>
      </c>
      <c r="D25" s="450">
        <v>194.04474238706948</v>
      </c>
      <c r="E25" s="450">
        <v>201.47711044444512</v>
      </c>
      <c r="F25" s="450">
        <v>205.72712026671451</v>
      </c>
      <c r="H25" s="451">
        <f t="shared" si="3"/>
        <v>-9.0212867152865304</v>
      </c>
      <c r="I25" s="451">
        <f t="shared" si="4"/>
        <v>2.109425637926885</v>
      </c>
    </row>
    <row r="26" spans="1:9" ht="4.5" customHeight="1" x14ac:dyDescent="0.25"/>
    <row r="27" spans="1:9" x14ac:dyDescent="0.25">
      <c r="A27" s="443" t="s">
        <v>144</v>
      </c>
      <c r="B27" s="444">
        <f>+B28+B29</f>
        <v>1020.3632892884571</v>
      </c>
      <c r="C27" s="444">
        <f t="shared" ref="C27:F27" si="5">+C28+C29</f>
        <v>1184.8328462209383</v>
      </c>
      <c r="D27" s="444">
        <f t="shared" si="5"/>
        <v>1454.5861249474053</v>
      </c>
      <c r="E27" s="444">
        <f t="shared" si="5"/>
        <v>1487.266338476079</v>
      </c>
      <c r="F27" s="444">
        <f t="shared" si="5"/>
        <v>1572.570098015382</v>
      </c>
      <c r="G27" s="445"/>
      <c r="H27" s="446">
        <f>(F27-B27)/B27*100</f>
        <v>54.118647203781933</v>
      </c>
      <c r="I27" s="446">
        <f>(F27-E27)/E27*100</f>
        <v>5.735607492247091</v>
      </c>
    </row>
    <row r="28" spans="1:9" x14ac:dyDescent="0.25">
      <c r="A28" s="24" t="s">
        <v>154</v>
      </c>
      <c r="B28" s="447">
        <v>651.00759113685137</v>
      </c>
      <c r="C28" s="447">
        <v>865.35591474641296</v>
      </c>
      <c r="D28" s="447">
        <v>1009.2068212020405</v>
      </c>
      <c r="E28" s="447">
        <v>1032.2701491946764</v>
      </c>
      <c r="F28" s="447">
        <v>1070.7989602828466</v>
      </c>
      <c r="H28" s="448">
        <f t="shared" si="3"/>
        <v>64.48332935917314</v>
      </c>
      <c r="I28" s="448">
        <f t="shared" si="4"/>
        <v>3.7324348784306483</v>
      </c>
    </row>
    <row r="29" spans="1:9" x14ac:dyDescent="0.25">
      <c r="A29" s="449" t="s">
        <v>157</v>
      </c>
      <c r="B29" s="450">
        <v>369.35569815160562</v>
      </c>
      <c r="C29" s="450">
        <v>319.47693147452537</v>
      </c>
      <c r="D29" s="450">
        <v>445.37930374536489</v>
      </c>
      <c r="E29" s="450">
        <v>454.99618928140274</v>
      </c>
      <c r="F29" s="450">
        <v>501.77113773253529</v>
      </c>
      <c r="H29" s="451">
        <f t="shared" si="3"/>
        <v>35.850384938850588</v>
      </c>
      <c r="I29" s="451">
        <f t="shared" si="4"/>
        <v>10.280294550379967</v>
      </c>
    </row>
  </sheetData>
  <mergeCells count="2">
    <mergeCell ref="A3:A4"/>
    <mergeCell ref="A17:A18"/>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79C0-4848-45AB-812C-28C18B41CEA8}">
  <sheetPr>
    <tabColor rgb="FFFFC000"/>
  </sheetPr>
  <dimension ref="A1:I34"/>
  <sheetViews>
    <sheetView showGridLines="0" zoomScale="80" zoomScaleNormal="80" workbookViewId="0">
      <selection activeCell="H17" sqref="H17"/>
    </sheetView>
  </sheetViews>
  <sheetFormatPr defaultColWidth="9.140625" defaultRowHeight="15.75" x14ac:dyDescent="0.25"/>
  <cols>
    <col min="1" max="1" width="61.85546875" style="6" customWidth="1"/>
    <col min="2" max="3" width="13.42578125" style="6" customWidth="1"/>
    <col min="4" max="4" width="1.85546875" style="6" customWidth="1"/>
    <col min="5" max="5" width="12.7109375" style="6" customWidth="1"/>
    <col min="6" max="6" width="35.140625" style="6" customWidth="1"/>
    <col min="7" max="8" width="13.42578125" style="6" customWidth="1"/>
    <col min="9" max="16384" width="9.140625" style="6"/>
  </cols>
  <sheetData>
    <row r="1" spans="1:9" ht="21" x14ac:dyDescent="0.35">
      <c r="A1" s="201" t="str">
        <f>+'Indice-Index'!A31</f>
        <v>3.5   Andamento dei volumi - Volumes trend</v>
      </c>
      <c r="B1" s="98"/>
      <c r="C1" s="98"/>
      <c r="D1" s="98"/>
      <c r="E1" s="98"/>
      <c r="F1" s="10"/>
      <c r="G1" s="10"/>
      <c r="H1" s="10"/>
      <c r="I1" s="10"/>
    </row>
    <row r="3" spans="1:9" x14ac:dyDescent="0.25">
      <c r="B3" s="55" t="str">
        <f>+'3.1'!B3</f>
        <v>1H2022</v>
      </c>
      <c r="C3" s="55" t="str">
        <f>+'3.1'!C3</f>
        <v>1H2023</v>
      </c>
      <c r="D3" s="55"/>
      <c r="E3" s="1020" t="s">
        <v>172</v>
      </c>
    </row>
    <row r="4" spans="1:9" x14ac:dyDescent="0.25">
      <c r="A4" s="5"/>
      <c r="B4" s="17"/>
      <c r="C4" s="17"/>
      <c r="D4" s="17"/>
      <c r="E4" s="1021"/>
    </row>
    <row r="5" spans="1:9" x14ac:dyDescent="0.25">
      <c r="A5" s="250" t="s">
        <v>78</v>
      </c>
      <c r="B5" s="55"/>
      <c r="C5" s="8"/>
      <c r="D5" s="8"/>
      <c r="E5" s="13"/>
    </row>
    <row r="6" spans="1:9" x14ac:dyDescent="0.25">
      <c r="A6" s="172" t="s">
        <v>150</v>
      </c>
      <c r="B6" s="459">
        <v>354.02308044312224</v>
      </c>
      <c r="C6" s="459">
        <v>310.15778893203702</v>
      </c>
      <c r="D6" s="132"/>
      <c r="E6" s="247">
        <f t="shared" ref="E6:E11" si="0">(C6-B6)/B6*100</f>
        <v>-12.390517436371686</v>
      </c>
    </row>
    <row r="7" spans="1:9" x14ac:dyDescent="0.25">
      <c r="A7" s="137" t="s">
        <v>151</v>
      </c>
      <c r="B7" s="138">
        <v>758.73412168482855</v>
      </c>
      <c r="C7" s="138">
        <v>715.73982903095612</v>
      </c>
      <c r="D7" s="132"/>
      <c r="E7" s="126">
        <f t="shared" si="0"/>
        <v>-5.6665821959344918</v>
      </c>
    </row>
    <row r="8" spans="1:9" x14ac:dyDescent="0.25">
      <c r="A8" s="135" t="s">
        <v>153</v>
      </c>
      <c r="B8" s="136">
        <f>+B7+B6</f>
        <v>1112.7572021279507</v>
      </c>
      <c r="C8" s="136">
        <f>+C7+C6</f>
        <v>1025.8976179629931</v>
      </c>
      <c r="D8" s="133"/>
      <c r="E8" s="148">
        <f t="shared" si="0"/>
        <v>-7.8057984256452402</v>
      </c>
    </row>
    <row r="9" spans="1:9" ht="14.1" customHeight="1" x14ac:dyDescent="0.25">
      <c r="A9" s="172" t="s">
        <v>158</v>
      </c>
      <c r="B9" s="459">
        <v>398.21582612935777</v>
      </c>
      <c r="C9" s="459">
        <v>429.31483028961003</v>
      </c>
      <c r="D9" s="132"/>
      <c r="E9" s="247">
        <f t="shared" si="0"/>
        <v>7.809585184630496</v>
      </c>
    </row>
    <row r="10" spans="1:9" x14ac:dyDescent="0.25">
      <c r="A10" s="137" t="s">
        <v>159</v>
      </c>
      <c r="B10" s="138">
        <v>59.785646406065879</v>
      </c>
      <c r="C10" s="138">
        <v>67.336490526964184</v>
      </c>
      <c r="D10" s="132"/>
      <c r="E10" s="126">
        <f t="shared" si="0"/>
        <v>12.629861136923648</v>
      </c>
    </row>
    <row r="11" spans="1:9" x14ac:dyDescent="0.25">
      <c r="A11" s="135" t="s">
        <v>144</v>
      </c>
      <c r="B11" s="136">
        <f>+B10+B9</f>
        <v>458.00147253542366</v>
      </c>
      <c r="C11" s="136">
        <f>+C10+C9</f>
        <v>496.65132081657418</v>
      </c>
      <c r="D11" s="133"/>
      <c r="E11" s="148">
        <f t="shared" si="0"/>
        <v>8.4388043704731093</v>
      </c>
    </row>
    <row r="12" spans="1:9" x14ac:dyDescent="0.25">
      <c r="A12" s="5"/>
      <c r="B12" s="30"/>
      <c r="C12" s="30"/>
      <c r="D12" s="30"/>
      <c r="E12" s="40"/>
    </row>
    <row r="13" spans="1:9" x14ac:dyDescent="0.25">
      <c r="A13" s="251" t="s">
        <v>160</v>
      </c>
      <c r="B13" s="55" t="str">
        <f>+C3</f>
        <v>1H2023</v>
      </c>
      <c r="D13" s="55"/>
    </row>
    <row r="14" spans="1:9" x14ac:dyDescent="0.25">
      <c r="A14" s="525" t="s">
        <v>166</v>
      </c>
      <c r="B14" s="695">
        <v>1.8866518466816595</v>
      </c>
      <c r="D14" s="127"/>
    </row>
    <row r="15" spans="1:9" x14ac:dyDescent="0.25">
      <c r="A15" s="525" t="s">
        <v>168</v>
      </c>
      <c r="B15" s="127">
        <v>0.20972897581848304</v>
      </c>
      <c r="D15" s="127"/>
    </row>
    <row r="16" spans="1:9" x14ac:dyDescent="0.25">
      <c r="A16" s="525" t="s">
        <v>167</v>
      </c>
      <c r="B16" s="695">
        <v>23.946577587588223</v>
      </c>
      <c r="D16" s="127"/>
    </row>
    <row r="17" spans="1:5" x14ac:dyDescent="0.25">
      <c r="A17" s="525" t="s">
        <v>169</v>
      </c>
      <c r="B17" s="127">
        <v>68.790160685418556</v>
      </c>
      <c r="D17" s="127"/>
    </row>
    <row r="18" spans="1:5" x14ac:dyDescent="0.25">
      <c r="A18" s="525" t="s">
        <v>369</v>
      </c>
      <c r="B18" s="695">
        <v>2.6849290461505935</v>
      </c>
      <c r="D18" s="127"/>
    </row>
    <row r="19" spans="1:5" x14ac:dyDescent="0.25">
      <c r="A19" s="525" t="s">
        <v>370</v>
      </c>
      <c r="B19" s="695">
        <v>0.76728948984807011</v>
      </c>
      <c r="D19" s="127"/>
    </row>
    <row r="20" spans="1:5" x14ac:dyDescent="0.25">
      <c r="A20" s="137" t="s">
        <v>360</v>
      </c>
      <c r="B20" s="695">
        <v>1.7146623684944142</v>
      </c>
      <c r="D20" s="127"/>
    </row>
    <row r="21" spans="1:5" x14ac:dyDescent="0.25">
      <c r="A21" s="517" t="s">
        <v>79</v>
      </c>
      <c r="B21" s="696">
        <f>SUM(B14:B20)</f>
        <v>100.00000000000001</v>
      </c>
      <c r="D21" s="131"/>
    </row>
    <row r="22" spans="1:5" x14ac:dyDescent="0.25">
      <c r="A22" s="5"/>
      <c r="B22" s="52"/>
      <c r="D22" s="52"/>
      <c r="E22" s="40"/>
    </row>
    <row r="23" spans="1:5" x14ac:dyDescent="0.25">
      <c r="A23" s="251" t="s">
        <v>143</v>
      </c>
      <c r="B23" s="55" t="str">
        <f>B13</f>
        <v>1H2023</v>
      </c>
      <c r="D23" s="127"/>
      <c r="E23" s="40"/>
    </row>
    <row r="24" spans="1:5" x14ac:dyDescent="0.25">
      <c r="A24" s="525" t="s">
        <v>361</v>
      </c>
      <c r="B24" s="695">
        <v>0.30769737786208295</v>
      </c>
      <c r="D24" s="127"/>
      <c r="E24" s="40"/>
    </row>
    <row r="25" spans="1:5" x14ac:dyDescent="0.25">
      <c r="A25" s="525" t="s">
        <v>362</v>
      </c>
      <c r="B25" s="695">
        <v>86.134201051754047</v>
      </c>
      <c r="D25" s="127"/>
      <c r="E25" s="40"/>
    </row>
    <row r="26" spans="1:5" x14ac:dyDescent="0.25">
      <c r="A26" s="525" t="s">
        <v>363</v>
      </c>
      <c r="B26" s="695">
        <v>6.1759572318399812E-2</v>
      </c>
      <c r="D26" s="127"/>
    </row>
    <row r="27" spans="1:5" x14ac:dyDescent="0.25">
      <c r="A27" s="525" t="s">
        <v>364</v>
      </c>
      <c r="B27" s="695">
        <v>13.496341998065473</v>
      </c>
      <c r="D27" s="131"/>
    </row>
    <row r="28" spans="1:5" x14ac:dyDescent="0.25">
      <c r="A28" s="517" t="s">
        <v>79</v>
      </c>
      <c r="B28" s="696">
        <f>+B26+B25+B24+B27</f>
        <v>100</v>
      </c>
    </row>
    <row r="30" spans="1:5" x14ac:dyDescent="0.25">
      <c r="A30" s="250" t="s">
        <v>240</v>
      </c>
      <c r="B30" s="252"/>
      <c r="C30" s="252"/>
      <c r="E30" s="15" t="str">
        <f>+'3.1'!E31</f>
        <v>1H23 vs 1H22</v>
      </c>
    </row>
    <row r="31" spans="1:5" x14ac:dyDescent="0.25">
      <c r="A31" s="245" t="s">
        <v>371</v>
      </c>
      <c r="B31" s="245"/>
      <c r="C31" s="245"/>
      <c r="E31" s="249">
        <v>-7.740430976567553</v>
      </c>
    </row>
    <row r="32" spans="1:5" x14ac:dyDescent="0.25">
      <c r="A32" s="6" t="s">
        <v>372</v>
      </c>
      <c r="E32" s="122">
        <v>-12.307725903980193</v>
      </c>
    </row>
    <row r="33" spans="1:5" x14ac:dyDescent="0.25">
      <c r="A33" s="137" t="s">
        <v>367</v>
      </c>
      <c r="B33" s="137"/>
      <c r="C33" s="137"/>
      <c r="E33" s="274">
        <v>-7.8342727903124159</v>
      </c>
    </row>
    <row r="34" spans="1:5" x14ac:dyDescent="0.25">
      <c r="A34" s="171" t="s">
        <v>360</v>
      </c>
      <c r="B34" s="88"/>
      <c r="C34" s="88"/>
      <c r="E34" s="315">
        <v>-5.4351687578877597</v>
      </c>
    </row>
  </sheetData>
  <mergeCells count="1">
    <mergeCell ref="E3: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O19"/>
  <sheetViews>
    <sheetView showGridLines="0" zoomScale="80" zoomScaleNormal="80" workbookViewId="0">
      <selection activeCell="O3" sqref="O3"/>
    </sheetView>
  </sheetViews>
  <sheetFormatPr defaultColWidth="9.140625" defaultRowHeight="15.75" x14ac:dyDescent="0.25"/>
  <cols>
    <col min="1" max="1" width="32.42578125" style="24" customWidth="1"/>
    <col min="2" max="9" width="8.42578125" style="24" customWidth="1"/>
    <col min="10" max="10" width="2.85546875" style="24" customWidth="1"/>
    <col min="11" max="11" width="20.85546875" style="24" customWidth="1"/>
    <col min="12" max="12" width="10.5703125" style="24" customWidth="1"/>
    <col min="13" max="14" width="1.28515625" style="24" customWidth="1"/>
    <col min="15" max="15" width="16.42578125" style="24" customWidth="1"/>
    <col min="16" max="16384" width="9.140625" style="24"/>
  </cols>
  <sheetData>
    <row r="1" spans="1:15" ht="21" x14ac:dyDescent="0.25">
      <c r="A1" s="184" t="str">
        <f>+'Indice-Index'!A9</f>
        <v>1.3   Accessi broadband e ultrabroadband - Broadband and ultrabroadband lines</v>
      </c>
      <c r="B1" s="366"/>
      <c r="C1" s="366"/>
      <c r="D1" s="366"/>
      <c r="E1" s="366"/>
      <c r="F1" s="366"/>
      <c r="G1" s="366"/>
      <c r="H1" s="366"/>
      <c r="I1" s="366"/>
      <c r="J1" s="366"/>
      <c r="K1" s="366"/>
      <c r="L1" s="366"/>
      <c r="M1" s="366"/>
      <c r="N1" s="366"/>
      <c r="O1" s="366"/>
    </row>
    <row r="3" spans="1:15" ht="34.5" customHeight="1" x14ac:dyDescent="0.25">
      <c r="B3" s="367">
        <f>'1.2'!B3</f>
        <v>43617</v>
      </c>
      <c r="C3" s="367">
        <f>'1.2'!C3</f>
        <v>43983</v>
      </c>
      <c r="D3" s="367">
        <f>'1.2'!D3</f>
        <v>44348</v>
      </c>
      <c r="E3" s="367">
        <f>'1.2'!E3</f>
        <v>44713</v>
      </c>
      <c r="F3" s="367">
        <f>'1.2'!F3</f>
        <v>44805</v>
      </c>
      <c r="G3" s="367">
        <f>'1.2'!G3</f>
        <v>44896</v>
      </c>
      <c r="H3" s="367">
        <f>'1.2'!H3</f>
        <v>44986</v>
      </c>
      <c r="I3" s="367">
        <f>'1.2'!I3</f>
        <v>45078</v>
      </c>
      <c r="K3" s="477" t="s">
        <v>383</v>
      </c>
      <c r="L3" s="226" t="str">
        <f>'1.2'!L3</f>
        <v>06/2023 (%)</v>
      </c>
      <c r="M3" s="368"/>
      <c r="N3" s="368"/>
      <c r="O3" s="226" t="str">
        <f>'1.2'!O3</f>
        <v>Var/Chg. vs 06/2022 (p.p.)</v>
      </c>
    </row>
    <row r="4" spans="1:15" x14ac:dyDescent="0.25">
      <c r="B4" s="369" t="str">
        <f>'1.2'!B4</f>
        <v>jun-19</v>
      </c>
      <c r="C4" s="369" t="str">
        <f>'1.2'!C4</f>
        <v>jun-20</v>
      </c>
      <c r="D4" s="369" t="str">
        <f>'1.2'!D4</f>
        <v>jun-21</v>
      </c>
      <c r="E4" s="369" t="str">
        <f>'1.2'!E4</f>
        <v>jun-22</v>
      </c>
      <c r="F4" s="369" t="str">
        <f>'1.2'!F4</f>
        <v>sept-22</v>
      </c>
      <c r="G4" s="369" t="str">
        <f>'1.2'!G4</f>
        <v>dec-22</v>
      </c>
      <c r="H4" s="369">
        <f>'1.2'!H4</f>
        <v>44986</v>
      </c>
      <c r="I4" s="369" t="str">
        <f>'1.2'!I4</f>
        <v>jun-23</v>
      </c>
      <c r="L4" s="183"/>
      <c r="O4" s="183"/>
    </row>
    <row r="5" spans="1:15" x14ac:dyDescent="0.25">
      <c r="K5" s="370" t="s">
        <v>55</v>
      </c>
      <c r="L5" s="68">
        <v>39.170758477377007</v>
      </c>
      <c r="M5" s="371"/>
      <c r="N5" s="342"/>
      <c r="O5" s="68">
        <v>-1.1640061132768906</v>
      </c>
    </row>
    <row r="6" spans="1:15" x14ac:dyDescent="0.25">
      <c r="A6" s="164" t="s">
        <v>41</v>
      </c>
      <c r="J6" s="372"/>
      <c r="K6" s="370" t="s">
        <v>3</v>
      </c>
      <c r="L6" s="68">
        <v>16.736684681392209</v>
      </c>
      <c r="M6" s="371"/>
      <c r="N6" s="342"/>
      <c r="O6" s="68">
        <v>2.0588198016159964E-2</v>
      </c>
    </row>
    <row r="7" spans="1:15" x14ac:dyDescent="0.25">
      <c r="A7" s="64" t="s">
        <v>5</v>
      </c>
      <c r="B7" s="373">
        <v>7.5745246653201246</v>
      </c>
      <c r="C7" s="373">
        <v>6.2785406488695061</v>
      </c>
      <c r="D7" s="373">
        <v>4.7531590000000001</v>
      </c>
      <c r="E7" s="373">
        <v>3.4866387873041029</v>
      </c>
      <c r="F7" s="373">
        <v>3.2976319999999997</v>
      </c>
      <c r="G7" s="373">
        <v>3.0843989999999999</v>
      </c>
      <c r="H7" s="373">
        <v>2.8714499999999998</v>
      </c>
      <c r="I7" s="373">
        <v>2.6966669999999997</v>
      </c>
      <c r="J7" s="372"/>
      <c r="K7" s="370" t="s">
        <v>54</v>
      </c>
      <c r="L7" s="68">
        <v>14.262115353869703</v>
      </c>
      <c r="M7" s="371"/>
      <c r="N7" s="342"/>
      <c r="O7" s="68">
        <v>0.13096363902707253</v>
      </c>
    </row>
    <row r="8" spans="1:15" x14ac:dyDescent="0.25">
      <c r="A8" s="64" t="s">
        <v>42</v>
      </c>
      <c r="B8" s="373">
        <v>9.6941317764949471</v>
      </c>
      <c r="C8" s="373">
        <v>11.524471985715168</v>
      </c>
      <c r="D8" s="373">
        <v>13.779658869764395</v>
      </c>
      <c r="E8" s="373">
        <v>15.266256463064407</v>
      </c>
      <c r="F8" s="373">
        <v>15.472539999999999</v>
      </c>
      <c r="G8" s="373">
        <v>15.620464839999997</v>
      </c>
      <c r="H8" s="373">
        <v>15.853941560000001</v>
      </c>
      <c r="I8" s="373">
        <v>15.986381999999997</v>
      </c>
      <c r="J8" s="372"/>
      <c r="K8" s="370" t="s">
        <v>2</v>
      </c>
      <c r="L8" s="68">
        <v>14.082894071519055</v>
      </c>
      <c r="M8" s="371"/>
      <c r="N8" s="342"/>
      <c r="O8" s="68">
        <v>-0.37920825584660633</v>
      </c>
    </row>
    <row r="9" spans="1:15" x14ac:dyDescent="0.25">
      <c r="A9" s="300" t="s">
        <v>65</v>
      </c>
      <c r="B9" s="374">
        <f>+B8+B7</f>
        <v>17.268656441815072</v>
      </c>
      <c r="C9" s="374">
        <f t="shared" ref="C9:I9" si="0">+C8+C7</f>
        <v>17.803012634584675</v>
      </c>
      <c r="D9" s="374">
        <f t="shared" si="0"/>
        <v>18.532817869764393</v>
      </c>
      <c r="E9" s="374">
        <f t="shared" si="0"/>
        <v>18.75289525036851</v>
      </c>
      <c r="F9" s="374">
        <f t="shared" si="0"/>
        <v>18.770171999999999</v>
      </c>
      <c r="G9" s="374">
        <f t="shared" si="0"/>
        <v>18.704863839999998</v>
      </c>
      <c r="H9" s="374">
        <f t="shared" si="0"/>
        <v>18.725391560000002</v>
      </c>
      <c r="I9" s="374">
        <f t="shared" si="0"/>
        <v>18.683048999999997</v>
      </c>
      <c r="K9" s="370" t="s">
        <v>435</v>
      </c>
      <c r="L9" s="68">
        <v>4.1739332803762386</v>
      </c>
      <c r="M9" s="371"/>
      <c r="N9" s="342"/>
      <c r="O9" s="68">
        <v>-0.78339200947082954</v>
      </c>
    </row>
    <row r="10" spans="1:15" x14ac:dyDescent="0.25">
      <c r="K10" s="370" t="s">
        <v>115</v>
      </c>
      <c r="L10" s="68">
        <v>3.4375384874278283</v>
      </c>
      <c r="M10" s="371"/>
      <c r="N10" s="342"/>
      <c r="O10" s="68">
        <v>0.1956390143376221</v>
      </c>
    </row>
    <row r="11" spans="1:15" x14ac:dyDescent="0.25">
      <c r="F11" s="164"/>
      <c r="G11" s="305" t="s">
        <v>1006</v>
      </c>
      <c r="H11" s="305" t="s">
        <v>696</v>
      </c>
      <c r="I11" s="372"/>
      <c r="K11" s="370" t="s">
        <v>389</v>
      </c>
      <c r="L11" s="68">
        <v>3.0549992134581463</v>
      </c>
      <c r="M11" s="371"/>
      <c r="N11" s="342"/>
      <c r="O11" s="68">
        <v>0.96919324750739211</v>
      </c>
    </row>
    <row r="12" spans="1:15" x14ac:dyDescent="0.25">
      <c r="I12" s="372"/>
      <c r="K12" s="64" t="s">
        <v>61</v>
      </c>
      <c r="L12" s="68">
        <v>5.0810764345798116</v>
      </c>
      <c r="M12" s="371"/>
      <c r="N12" s="342"/>
      <c r="O12" s="68">
        <v>1.0102222797060794</v>
      </c>
    </row>
    <row r="13" spans="1:15" x14ac:dyDescent="0.25">
      <c r="B13" s="600" t="s">
        <v>692</v>
      </c>
      <c r="C13" s="600"/>
      <c r="D13" s="600"/>
      <c r="E13" s="600"/>
      <c r="F13" s="940"/>
      <c r="G13" s="938">
        <f>(I9-H9)*1000</f>
        <v>-42.342560000005136</v>
      </c>
      <c r="H13" s="939">
        <f>G13/(H9*1000)*100</f>
        <v>-0.22612376282936925</v>
      </c>
      <c r="K13" s="375" t="s">
        <v>126</v>
      </c>
      <c r="L13" s="83">
        <f>SUM(L5:L12)</f>
        <v>99.999999999999986</v>
      </c>
      <c r="M13" s="376"/>
      <c r="N13" s="376"/>
      <c r="O13" s="83">
        <f>SUM(O5:O12)</f>
        <v>0</v>
      </c>
    </row>
    <row r="14" spans="1:15" ht="7.5" customHeight="1" x14ac:dyDescent="0.25">
      <c r="G14" s="164"/>
      <c r="O14" s="117"/>
    </row>
    <row r="15" spans="1:15" x14ac:dyDescent="0.25">
      <c r="B15" s="600" t="s">
        <v>693</v>
      </c>
      <c r="C15" s="600"/>
      <c r="D15" s="600"/>
      <c r="E15" s="600"/>
      <c r="F15" s="600"/>
      <c r="G15" s="667">
        <f>(I9-E9)*1000</f>
        <v>-69.846250368513552</v>
      </c>
      <c r="H15" s="668">
        <f>G15/(E9*1000)*100</f>
        <v>-0.37245582314624731</v>
      </c>
      <c r="K15" s="6" t="s">
        <v>436</v>
      </c>
    </row>
    <row r="16" spans="1:15" ht="7.5" customHeight="1" x14ac:dyDescent="0.25">
      <c r="G16" s="164"/>
    </row>
    <row r="17" spans="2:9" x14ac:dyDescent="0.25">
      <c r="B17" s="600" t="s">
        <v>694</v>
      </c>
      <c r="C17" s="600"/>
      <c r="D17" s="600"/>
      <c r="E17" s="600"/>
      <c r="F17" s="600"/>
      <c r="G17" s="667">
        <f>(I7-E7)*1000</f>
        <v>-789.97178730410326</v>
      </c>
      <c r="H17" s="668">
        <f>G17/(E7*1000)*100</f>
        <v>-22.657115792453965</v>
      </c>
    </row>
    <row r="18" spans="2:9" ht="7.5" customHeight="1" x14ac:dyDescent="0.25"/>
    <row r="19" spans="2:9" x14ac:dyDescent="0.25">
      <c r="B19" s="600" t="s">
        <v>695</v>
      </c>
      <c r="C19" s="600"/>
      <c r="D19" s="600"/>
      <c r="E19" s="600"/>
      <c r="F19" s="600"/>
      <c r="G19" s="667">
        <f>(I8-E8)*1000</f>
        <v>720.12553693559062</v>
      </c>
      <c r="H19" s="668">
        <f>G19/(E8*1000)*100</f>
        <v>4.717106244598221</v>
      </c>
      <c r="I19" s="164"/>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BE86-F83D-4562-876B-4552C4D134B7}">
  <sheetPr>
    <tabColor rgb="FFFFCC44"/>
  </sheetPr>
  <dimension ref="A1:O44"/>
  <sheetViews>
    <sheetView showGridLines="0" zoomScale="80" zoomScaleNormal="80" workbookViewId="0">
      <selection activeCell="M7" sqref="M7"/>
    </sheetView>
  </sheetViews>
  <sheetFormatPr defaultColWidth="9.140625" defaultRowHeight="15.75" x14ac:dyDescent="0.25"/>
  <cols>
    <col min="1" max="1" width="58.42578125" style="24" customWidth="1"/>
    <col min="2" max="7" width="11" style="24" customWidth="1"/>
    <col min="8" max="8" width="3.140625" style="24" customWidth="1"/>
    <col min="9" max="9" width="19.140625" style="24" customWidth="1"/>
    <col min="10" max="10" width="9.140625" style="24"/>
    <col min="11" max="15" width="9.140625" style="165"/>
    <col min="16" max="16384" width="9.140625" style="24"/>
  </cols>
  <sheetData>
    <row r="1" spans="1:10" ht="23.25" x14ac:dyDescent="0.25">
      <c r="A1" s="202" t="str">
        <f>+'Indice-Index'!A32</f>
        <v>3.6   Volumi da servizi di corrispondenza (SU / non SU - base mensile) - Mail services volumes (US / not US - monthly basis)</v>
      </c>
      <c r="B1" s="191"/>
      <c r="C1" s="191"/>
      <c r="D1" s="191"/>
      <c r="E1" s="191"/>
      <c r="F1" s="191"/>
      <c r="G1" s="191"/>
      <c r="H1" s="193"/>
      <c r="I1" s="193"/>
      <c r="J1" s="193"/>
    </row>
    <row r="2" spans="1:10" ht="15" customHeight="1" x14ac:dyDescent="0.25"/>
    <row r="3" spans="1:10" ht="15" customHeight="1" x14ac:dyDescent="0.25">
      <c r="A3" s="212" t="s">
        <v>373</v>
      </c>
      <c r="B3" s="188" t="str">
        <f>'3.2'!B3</f>
        <v>Gennaio</v>
      </c>
      <c r="C3" s="188" t="str">
        <f>'3.2'!C3</f>
        <v>Febbraio</v>
      </c>
      <c r="D3" s="188" t="str">
        <f>'3.2'!D3</f>
        <v>Marzo</v>
      </c>
      <c r="E3" s="188" t="str">
        <f>'3.2'!E3</f>
        <v>Aprile</v>
      </c>
      <c r="F3" s="188" t="str">
        <f>'3.2'!F3</f>
        <v>Maggio</v>
      </c>
      <c r="G3" s="188" t="str">
        <f>'3.2'!G3</f>
        <v>Giugno</v>
      </c>
      <c r="I3" s="188" t="str">
        <f>'3.2'!I3</f>
        <v>Gennaio-Giugno</v>
      </c>
    </row>
    <row r="4" spans="1:10" ht="15.75" customHeight="1" x14ac:dyDescent="0.25">
      <c r="A4" s="51"/>
      <c r="B4" s="313" t="str">
        <f>'3.2'!B4</f>
        <v>January</v>
      </c>
      <c r="C4" s="313" t="str">
        <f>'3.2'!C4</f>
        <v>February</v>
      </c>
      <c r="D4" s="313" t="str">
        <f>'3.2'!D4</f>
        <v>March</v>
      </c>
      <c r="E4" s="313" t="str">
        <f>'3.2'!E4</f>
        <v>April</v>
      </c>
      <c r="F4" s="313" t="str">
        <f>'3.2'!F4</f>
        <v>May</v>
      </c>
      <c r="G4" s="313" t="str">
        <f>'3.2'!G4</f>
        <v>June</v>
      </c>
      <c r="H4" s="314"/>
      <c r="I4" s="313" t="str">
        <f>'3.2'!I4</f>
        <v>January-June</v>
      </c>
    </row>
    <row r="5" spans="1:10" ht="6.75" customHeight="1" x14ac:dyDescent="0.25">
      <c r="A5" s="51"/>
      <c r="B5" s="213"/>
      <c r="C5" s="213"/>
      <c r="D5" s="213"/>
      <c r="E5" s="213"/>
      <c r="F5" s="213"/>
      <c r="G5" s="213"/>
      <c r="I5" s="183"/>
    </row>
    <row r="6" spans="1:10" ht="15.75" customHeight="1" x14ac:dyDescent="0.25">
      <c r="A6" s="207" t="s">
        <v>232</v>
      </c>
      <c r="B6" s="165"/>
    </row>
    <row r="7" spans="1:10" ht="15.75" customHeight="1" x14ac:dyDescent="0.25">
      <c r="A7" s="682">
        <v>2023</v>
      </c>
      <c r="B7" s="926">
        <f t="shared" ref="B7:G11" si="0">+B20+B33</f>
        <v>170.11496059627592</v>
      </c>
      <c r="C7" s="926">
        <f t="shared" si="0"/>
        <v>176.15384394814899</v>
      </c>
      <c r="D7" s="926">
        <f t="shared" si="0"/>
        <v>179.91902263304365</v>
      </c>
      <c r="E7" s="926">
        <f t="shared" si="0"/>
        <v>162.57581207363313</v>
      </c>
      <c r="F7" s="926">
        <f t="shared" si="0"/>
        <v>181.34846641814283</v>
      </c>
      <c r="G7" s="926">
        <f t="shared" si="0"/>
        <v>155.78551229374867</v>
      </c>
      <c r="H7" s="221"/>
      <c r="I7" s="684">
        <f>SUM(B7:G7)</f>
        <v>1025.8976179629933</v>
      </c>
    </row>
    <row r="8" spans="1:10" ht="15.75" customHeight="1" x14ac:dyDescent="0.25">
      <c r="A8" s="685">
        <v>2022</v>
      </c>
      <c r="B8" s="926">
        <f t="shared" si="0"/>
        <v>183.78268494966798</v>
      </c>
      <c r="C8" s="926">
        <f t="shared" si="0"/>
        <v>177.64104490999307</v>
      </c>
      <c r="D8" s="926">
        <f t="shared" si="0"/>
        <v>208.18881463884475</v>
      </c>
      <c r="E8" s="926">
        <f t="shared" si="0"/>
        <v>177.76591970437079</v>
      </c>
      <c r="F8" s="926">
        <f t="shared" si="0"/>
        <v>189.12826726328638</v>
      </c>
      <c r="G8" s="926">
        <f t="shared" si="0"/>
        <v>176.25047066178797</v>
      </c>
      <c r="H8" s="221"/>
      <c r="I8" s="684">
        <f t="shared" ref="I8:I11" si="1">SUM(B8:G8)</f>
        <v>1112.7572021279509</v>
      </c>
    </row>
    <row r="9" spans="1:10" ht="15.75" customHeight="1" x14ac:dyDescent="0.25">
      <c r="A9" s="685">
        <v>2021</v>
      </c>
      <c r="B9" s="926">
        <f t="shared" si="0"/>
        <v>189.77905306383553</v>
      </c>
      <c r="C9" s="926">
        <f t="shared" si="0"/>
        <v>192.60078219696078</v>
      </c>
      <c r="D9" s="926">
        <f t="shared" si="0"/>
        <v>204.05874886074929</v>
      </c>
      <c r="E9" s="926">
        <f t="shared" si="0"/>
        <v>215.3343615772003</v>
      </c>
      <c r="F9" s="926">
        <f t="shared" si="0"/>
        <v>189.12626824852043</v>
      </c>
      <c r="G9" s="926">
        <f t="shared" si="0"/>
        <v>174.89717801993652</v>
      </c>
      <c r="H9" s="927"/>
      <c r="I9" s="684">
        <f t="shared" si="1"/>
        <v>1165.7963919672029</v>
      </c>
    </row>
    <row r="10" spans="1:10" ht="15.75" customHeight="1" x14ac:dyDescent="0.25">
      <c r="A10" s="685">
        <v>2020</v>
      </c>
      <c r="B10" s="926">
        <f t="shared" si="0"/>
        <v>239.80386484314369</v>
      </c>
      <c r="C10" s="926">
        <f t="shared" si="0"/>
        <v>221.87309964845929</v>
      </c>
      <c r="D10" s="926">
        <f t="shared" si="0"/>
        <v>159.79508849736595</v>
      </c>
      <c r="E10" s="926">
        <f t="shared" si="0"/>
        <v>180.96239685237887</v>
      </c>
      <c r="F10" s="926">
        <f t="shared" si="0"/>
        <v>176.30285410545972</v>
      </c>
      <c r="G10" s="926">
        <f t="shared" si="0"/>
        <v>177.21005631783805</v>
      </c>
      <c r="H10" s="927"/>
      <c r="I10" s="684">
        <f t="shared" si="1"/>
        <v>1155.9473602646456</v>
      </c>
    </row>
    <row r="11" spans="1:10" ht="15.75" customHeight="1" x14ac:dyDescent="0.25">
      <c r="A11" s="685">
        <v>2019</v>
      </c>
      <c r="B11" s="926">
        <f t="shared" si="0"/>
        <v>269.92563352496927</v>
      </c>
      <c r="C11" s="926">
        <f t="shared" si="0"/>
        <v>238.7867268265781</v>
      </c>
      <c r="D11" s="926">
        <f t="shared" si="0"/>
        <v>260.13707557237041</v>
      </c>
      <c r="E11" s="926">
        <f t="shared" si="0"/>
        <v>262.45081528430734</v>
      </c>
      <c r="F11" s="926">
        <f t="shared" si="0"/>
        <v>272.16749684018589</v>
      </c>
      <c r="G11" s="926">
        <f t="shared" si="0"/>
        <v>222.49836251257199</v>
      </c>
      <c r="H11" s="927"/>
      <c r="I11" s="684">
        <f t="shared" si="1"/>
        <v>1525.966110560983</v>
      </c>
    </row>
    <row r="12" spans="1:10" ht="15.75" customHeight="1" x14ac:dyDescent="0.25">
      <c r="A12" s="217" t="s">
        <v>233</v>
      </c>
      <c r="B12" s="334"/>
      <c r="C12" s="334"/>
      <c r="D12" s="334"/>
      <c r="E12" s="334"/>
      <c r="F12" s="334"/>
      <c r="G12" s="334"/>
      <c r="H12" s="335"/>
      <c r="I12" s="504"/>
    </row>
    <row r="13" spans="1:10" ht="15.75" customHeight="1" x14ac:dyDescent="0.25">
      <c r="A13" s="344" t="s">
        <v>712</v>
      </c>
      <c r="B13" s="338">
        <f t="shared" ref="B13:G16" si="2">(B7-B8)/B8*100</f>
        <v>-7.4368944806390207</v>
      </c>
      <c r="C13" s="338">
        <f t="shared" si="2"/>
        <v>-0.83719444602322302</v>
      </c>
      <c r="D13" s="338">
        <f t="shared" si="2"/>
        <v>-13.578919719986915</v>
      </c>
      <c r="E13" s="338">
        <f t="shared" si="2"/>
        <v>-8.5450055083669518</v>
      </c>
      <c r="F13" s="338">
        <f t="shared" si="2"/>
        <v>-4.1135050607285697</v>
      </c>
      <c r="G13" s="338">
        <f t="shared" si="2"/>
        <v>-11.611292889713805</v>
      </c>
      <c r="H13" s="335"/>
      <c r="I13" s="598">
        <f>(I7-I8)/I8*100</f>
        <v>-7.8057984256452384</v>
      </c>
    </row>
    <row r="14" spans="1:10" ht="15.75" customHeight="1" x14ac:dyDescent="0.25">
      <c r="A14" s="344" t="s">
        <v>347</v>
      </c>
      <c r="B14" s="338">
        <f t="shared" si="2"/>
        <v>-3.1596575161277505</v>
      </c>
      <c r="C14" s="338">
        <f t="shared" si="2"/>
        <v>-7.7672256136890034</v>
      </c>
      <c r="D14" s="338">
        <f t="shared" si="2"/>
        <v>2.0239591789881226</v>
      </c>
      <c r="E14" s="338">
        <f t="shared" si="2"/>
        <v>-17.446561523048292</v>
      </c>
      <c r="F14" s="338">
        <f t="shared" si="2"/>
        <v>1.0569736210921158E-3</v>
      </c>
      <c r="G14" s="338">
        <f t="shared" si="2"/>
        <v>0.77376470974116673</v>
      </c>
      <c r="H14" s="335"/>
      <c r="I14" s="598">
        <f>(I8-I9)/I9*100</f>
        <v>-4.5496100523824694</v>
      </c>
    </row>
    <row r="15" spans="1:10" ht="15.75" customHeight="1" x14ac:dyDescent="0.25">
      <c r="A15" s="344" t="s">
        <v>451</v>
      </c>
      <c r="B15" s="338">
        <f t="shared" si="2"/>
        <v>-20.860719576821459</v>
      </c>
      <c r="C15" s="338">
        <f t="shared" si="2"/>
        <v>-13.193270161131847</v>
      </c>
      <c r="D15" s="338">
        <f t="shared" si="2"/>
        <v>27.700263368303073</v>
      </c>
      <c r="E15" s="338">
        <f t="shared" si="2"/>
        <v>18.993981801015021</v>
      </c>
      <c r="F15" s="338">
        <f t="shared" si="2"/>
        <v>7.2735147755407787</v>
      </c>
      <c r="G15" s="338">
        <f t="shared" si="2"/>
        <v>-1.3051619902164202</v>
      </c>
      <c r="H15" s="335"/>
      <c r="I15" s="598">
        <f>(I9-I10)/I10*100</f>
        <v>0.85203115999179047</v>
      </c>
    </row>
    <row r="16" spans="1:10" ht="15.75" customHeight="1" x14ac:dyDescent="0.25">
      <c r="A16" s="344" t="s">
        <v>452</v>
      </c>
      <c r="B16" s="338">
        <f t="shared" si="2"/>
        <v>-11.159284240056881</v>
      </c>
      <c r="C16" s="338">
        <f t="shared" si="2"/>
        <v>-7.0831521512510838</v>
      </c>
      <c r="D16" s="338">
        <f t="shared" si="2"/>
        <v>-38.572735875586176</v>
      </c>
      <c r="E16" s="338">
        <f t="shared" si="2"/>
        <v>-31.049024688170167</v>
      </c>
      <c r="F16" s="338">
        <f t="shared" si="2"/>
        <v>-35.222663928535511</v>
      </c>
      <c r="G16" s="338">
        <f t="shared" si="2"/>
        <v>-20.354444717396504</v>
      </c>
      <c r="H16" s="335"/>
      <c r="I16" s="598">
        <f>(I10-I11)/I11*100</f>
        <v>-24.248163031635698</v>
      </c>
    </row>
    <row r="17" spans="1:9" ht="15.75" customHeight="1" x14ac:dyDescent="0.25">
      <c r="A17" s="344" t="s">
        <v>713</v>
      </c>
      <c r="B17" s="566">
        <f>(B7-B11)/B11*100</f>
        <v>-36.977100553682853</v>
      </c>
      <c r="C17" s="566">
        <f t="shared" ref="C17:G17" si="3">(C7-C11)/C11*100</f>
        <v>-26.229633326276563</v>
      </c>
      <c r="D17" s="566">
        <f t="shared" si="3"/>
        <v>-30.836839678783122</v>
      </c>
      <c r="E17" s="566">
        <f t="shared" si="3"/>
        <v>-38.05475060250118</v>
      </c>
      <c r="F17" s="566">
        <f t="shared" si="3"/>
        <v>-33.36880100542318</v>
      </c>
      <c r="G17" s="566">
        <f t="shared" si="3"/>
        <v>-29.983524132701785</v>
      </c>
      <c r="H17" s="335"/>
      <c r="I17" s="598">
        <f>(I7-I11)/I11*100</f>
        <v>-32.770615883084851</v>
      </c>
    </row>
    <row r="18" spans="1:9" ht="6.75" customHeight="1" x14ac:dyDescent="0.25">
      <c r="B18" s="183"/>
      <c r="C18" s="183"/>
      <c r="D18" s="183"/>
      <c r="E18" s="183"/>
      <c r="F18" s="183"/>
      <c r="G18" s="183"/>
      <c r="I18" s="504"/>
    </row>
    <row r="19" spans="1:9" ht="15.75" customHeight="1" x14ac:dyDescent="0.25">
      <c r="A19" s="194" t="s">
        <v>228</v>
      </c>
      <c r="B19" s="165"/>
      <c r="I19" s="505"/>
    </row>
    <row r="20" spans="1:9" ht="15.75" customHeight="1" x14ac:dyDescent="0.25">
      <c r="A20" s="682">
        <v>2023</v>
      </c>
      <c r="B20" s="928">
        <v>48.083373573442607</v>
      </c>
      <c r="C20" s="928">
        <v>48.384953542282311</v>
      </c>
      <c r="D20" s="928">
        <v>60.430207352923603</v>
      </c>
      <c r="E20" s="928">
        <v>50.018327403156277</v>
      </c>
      <c r="F20" s="928">
        <v>54.442034044403442</v>
      </c>
      <c r="G20" s="928">
        <v>48.798893015828803</v>
      </c>
      <c r="H20" s="221"/>
      <c r="I20" s="684">
        <f>SUM(B20:G20)</f>
        <v>310.15778893203702</v>
      </c>
    </row>
    <row r="21" spans="1:9" ht="15.75" customHeight="1" x14ac:dyDescent="0.25">
      <c r="A21" s="687">
        <v>2022</v>
      </c>
      <c r="B21" s="928">
        <v>55.608780507381162</v>
      </c>
      <c r="C21" s="928">
        <v>54.833183100813237</v>
      </c>
      <c r="D21" s="928">
        <v>69.641907902609177</v>
      </c>
      <c r="E21" s="928">
        <v>59.563016760564196</v>
      </c>
      <c r="F21" s="928">
        <v>59.533524842390598</v>
      </c>
      <c r="G21" s="928">
        <v>54.842667329363877</v>
      </c>
      <c r="H21" s="221"/>
      <c r="I21" s="684">
        <f t="shared" ref="I21:I24" si="4">SUM(B21:G21)</f>
        <v>354.02308044312224</v>
      </c>
    </row>
    <row r="22" spans="1:9" ht="15.75" customHeight="1" x14ac:dyDescent="0.25">
      <c r="A22" s="687">
        <v>2021</v>
      </c>
      <c r="B22" s="928">
        <v>60.576048333835516</v>
      </c>
      <c r="C22" s="928">
        <v>59.289692910890935</v>
      </c>
      <c r="D22" s="928">
        <v>74.851739745629416</v>
      </c>
      <c r="E22" s="928">
        <v>65.78426607608327</v>
      </c>
      <c r="F22" s="928">
        <v>60.90299377702722</v>
      </c>
      <c r="G22" s="928">
        <v>58.215434118607831</v>
      </c>
      <c r="H22" s="221"/>
      <c r="I22" s="684">
        <f t="shared" si="4"/>
        <v>379.6201749620742</v>
      </c>
    </row>
    <row r="23" spans="1:9" ht="15.75" customHeight="1" x14ac:dyDescent="0.25">
      <c r="A23" s="687">
        <v>2020</v>
      </c>
      <c r="B23" s="928">
        <v>78.138415483400095</v>
      </c>
      <c r="C23" s="928">
        <v>75.013880258715673</v>
      </c>
      <c r="D23" s="928">
        <v>60.14804202565157</v>
      </c>
      <c r="E23" s="928">
        <v>60.514897621865138</v>
      </c>
      <c r="F23" s="928">
        <v>66.338668580443667</v>
      </c>
      <c r="G23" s="928">
        <v>64.878923964406241</v>
      </c>
      <c r="H23" s="221"/>
      <c r="I23" s="684">
        <f t="shared" si="4"/>
        <v>405.03282793448233</v>
      </c>
    </row>
    <row r="24" spans="1:9" ht="15.75" customHeight="1" x14ac:dyDescent="0.25">
      <c r="A24" s="687">
        <v>2019</v>
      </c>
      <c r="B24" s="928">
        <v>90.821008702616709</v>
      </c>
      <c r="C24" s="928">
        <v>88.511807991336582</v>
      </c>
      <c r="D24" s="928">
        <v>101.34017270770033</v>
      </c>
      <c r="E24" s="928">
        <v>98.408724233434086</v>
      </c>
      <c r="F24" s="928">
        <v>108.1919289256798</v>
      </c>
      <c r="G24" s="928">
        <v>86.941804566260217</v>
      </c>
      <c r="H24" s="221"/>
      <c r="I24" s="684">
        <f t="shared" si="4"/>
        <v>574.2154471270278</v>
      </c>
    </row>
    <row r="25" spans="1:9" ht="15.75" customHeight="1" x14ac:dyDescent="0.25">
      <c r="A25" s="217" t="s">
        <v>233</v>
      </c>
      <c r="B25" s="334"/>
      <c r="C25" s="334"/>
      <c r="D25" s="334"/>
      <c r="E25" s="334"/>
      <c r="F25" s="334"/>
      <c r="G25" s="334"/>
      <c r="H25" s="335"/>
      <c r="I25" s="504"/>
    </row>
    <row r="26" spans="1:9" ht="15.75" customHeight="1" x14ac:dyDescent="0.25">
      <c r="A26" s="344" t="s">
        <v>712</v>
      </c>
      <c r="B26" s="338">
        <f t="shared" ref="B26:G29" si="5">(B20-B21)/B21*100</f>
        <v>-13.532767424992675</v>
      </c>
      <c r="C26" s="338">
        <f t="shared" si="5"/>
        <v>-11.759721383811641</v>
      </c>
      <c r="D26" s="338">
        <f t="shared" si="5"/>
        <v>-13.227237488334884</v>
      </c>
      <c r="E26" s="338">
        <f t="shared" si="5"/>
        <v>-16.024523062316277</v>
      </c>
      <c r="F26" s="338">
        <f t="shared" si="5"/>
        <v>-8.5523086554448078</v>
      </c>
      <c r="G26" s="338">
        <f t="shared" si="5"/>
        <v>-11.020204902213273</v>
      </c>
      <c r="H26" s="335"/>
      <c r="I26" s="598">
        <f>(I20-I21)/I21*100</f>
        <v>-12.390517436371686</v>
      </c>
    </row>
    <row r="27" spans="1:9" ht="15.75" customHeight="1" x14ac:dyDescent="0.25">
      <c r="A27" s="344" t="s">
        <v>347</v>
      </c>
      <c r="B27" s="338">
        <f t="shared" si="5"/>
        <v>-8.2000526001294531</v>
      </c>
      <c r="C27" s="338">
        <f t="shared" si="5"/>
        <v>-7.5165000715648524</v>
      </c>
      <c r="D27" s="338">
        <f t="shared" si="5"/>
        <v>-6.9602014071081646</v>
      </c>
      <c r="E27" s="338">
        <f t="shared" si="5"/>
        <v>-9.4570475382728194</v>
      </c>
      <c r="F27" s="338">
        <f t="shared" si="5"/>
        <v>-2.2486069234139836</v>
      </c>
      <c r="G27" s="338">
        <f t="shared" si="5"/>
        <v>-5.7935955306496494</v>
      </c>
      <c r="H27" s="335"/>
      <c r="I27" s="598">
        <f>(I21-I22)/I22*100</f>
        <v>-6.7428172176331858</v>
      </c>
    </row>
    <row r="28" spans="1:9" ht="15.75" customHeight="1" x14ac:dyDescent="0.25">
      <c r="A28" s="344" t="s">
        <v>451</v>
      </c>
      <c r="B28" s="338">
        <f>(B22-B23)/B23*100</f>
        <v>-22.47597041853961</v>
      </c>
      <c r="C28" s="338">
        <f t="shared" si="5"/>
        <v>-20.961703745484868</v>
      </c>
      <c r="D28" s="338">
        <f t="shared" si="5"/>
        <v>24.445845990642727</v>
      </c>
      <c r="E28" s="338">
        <f t="shared" si="5"/>
        <v>8.7075557611357706</v>
      </c>
      <c r="F28" s="338">
        <f t="shared" si="5"/>
        <v>-8.1938255918190954</v>
      </c>
      <c r="G28" s="338">
        <f t="shared" si="5"/>
        <v>-10.270654071658342</v>
      </c>
      <c r="H28" s="335"/>
      <c r="I28" s="598">
        <f>(I22-I23)/I23*100</f>
        <v>-6.2742205618253859</v>
      </c>
    </row>
    <row r="29" spans="1:9" ht="15.75" customHeight="1" x14ac:dyDescent="0.25">
      <c r="A29" s="344" t="s">
        <v>452</v>
      </c>
      <c r="B29" s="338">
        <f>(B23-B24)/B24*100</f>
        <v>-13.96438269117265</v>
      </c>
      <c r="C29" s="338">
        <f t="shared" si="5"/>
        <v>-15.249861051241965</v>
      </c>
      <c r="D29" s="338">
        <f t="shared" si="5"/>
        <v>-40.64738551498322</v>
      </c>
      <c r="E29" s="338">
        <f t="shared" si="5"/>
        <v>-38.506572366166928</v>
      </c>
      <c r="F29" s="338">
        <f t="shared" si="5"/>
        <v>-38.684272256562096</v>
      </c>
      <c r="G29" s="338">
        <f t="shared" si="5"/>
        <v>-25.376607619225776</v>
      </c>
      <c r="H29" s="335"/>
      <c r="I29" s="598">
        <f>(I23-I24)/I24*100</f>
        <v>-29.463265058266352</v>
      </c>
    </row>
    <row r="30" spans="1:9" ht="15.75" customHeight="1" x14ac:dyDescent="0.25">
      <c r="A30" s="344" t="s">
        <v>713</v>
      </c>
      <c r="B30" s="566">
        <f>(B20-B24)/B24*100</f>
        <v>-47.056992362982591</v>
      </c>
      <c r="C30" s="566">
        <f t="shared" ref="C30:G30" si="6">(C20-C24)/C24*100</f>
        <v>-45.335029709235897</v>
      </c>
      <c r="D30" s="566">
        <f t="shared" si="6"/>
        <v>-40.368951681950492</v>
      </c>
      <c r="E30" s="566">
        <f t="shared" si="6"/>
        <v>-49.172872839496996</v>
      </c>
      <c r="F30" s="566">
        <f t="shared" si="6"/>
        <v>-49.680133643054589</v>
      </c>
      <c r="G30" s="566">
        <f t="shared" si="6"/>
        <v>-43.871773470450435</v>
      </c>
      <c r="H30" s="335"/>
      <c r="I30" s="598">
        <f>(I20-I24)/I24*100</f>
        <v>-45.985815866875491</v>
      </c>
    </row>
    <row r="31" spans="1:9" ht="6.75" customHeight="1" x14ac:dyDescent="0.25">
      <c r="A31" s="214"/>
      <c r="B31" s="211"/>
      <c r="C31" s="211"/>
      <c r="D31" s="211"/>
      <c r="E31" s="211"/>
      <c r="F31" s="211"/>
      <c r="G31" s="211"/>
      <c r="H31" s="208"/>
      <c r="I31" s="506"/>
    </row>
    <row r="32" spans="1:9" ht="15.75" customHeight="1" x14ac:dyDescent="0.25">
      <c r="A32" s="194" t="s">
        <v>229</v>
      </c>
      <c r="B32" s="195"/>
      <c r="C32" s="189"/>
      <c r="D32" s="189"/>
      <c r="E32" s="189"/>
      <c r="F32" s="189"/>
      <c r="G32" s="189"/>
      <c r="I32" s="507"/>
    </row>
    <row r="33" spans="1:9" ht="15.75" customHeight="1" x14ac:dyDescent="0.25">
      <c r="A33" s="682">
        <v>2023</v>
      </c>
      <c r="B33" s="928">
        <v>122.03158702283332</v>
      </c>
      <c r="C33" s="928">
        <v>127.76889040586667</v>
      </c>
      <c r="D33" s="928">
        <v>119.48881528012004</v>
      </c>
      <c r="E33" s="928">
        <v>112.55748467047687</v>
      </c>
      <c r="F33" s="928">
        <v>126.90643237373941</v>
      </c>
      <c r="G33" s="928">
        <v>106.98661927791987</v>
      </c>
      <c r="H33" s="221"/>
      <c r="I33" s="684">
        <f>SUM(B33:G33)</f>
        <v>715.73982903095623</v>
      </c>
    </row>
    <row r="34" spans="1:9" ht="15.75" customHeight="1" x14ac:dyDescent="0.25">
      <c r="A34" s="687">
        <v>2022</v>
      </c>
      <c r="B34" s="928">
        <v>128.17390444228681</v>
      </c>
      <c r="C34" s="928">
        <v>122.80786180917984</v>
      </c>
      <c r="D34" s="928">
        <v>138.54690673623557</v>
      </c>
      <c r="E34" s="928">
        <v>118.20290294380661</v>
      </c>
      <c r="F34" s="928">
        <v>129.59474242089578</v>
      </c>
      <c r="G34" s="928">
        <v>121.40780333242409</v>
      </c>
      <c r="H34" s="221"/>
      <c r="I34" s="684">
        <f t="shared" ref="I34:I37" si="7">SUM(B34:G34)</f>
        <v>758.73412168482866</v>
      </c>
    </row>
    <row r="35" spans="1:9" ht="15.75" customHeight="1" x14ac:dyDescent="0.25">
      <c r="A35" s="687">
        <v>2021</v>
      </c>
      <c r="B35" s="928">
        <v>129.20300473</v>
      </c>
      <c r="C35" s="928">
        <v>133.31108928606986</v>
      </c>
      <c r="D35" s="928">
        <v>129.20700911511986</v>
      </c>
      <c r="E35" s="928">
        <v>149.55009550111703</v>
      </c>
      <c r="F35" s="928">
        <v>128.22327447149323</v>
      </c>
      <c r="G35" s="928">
        <v>116.6817439013287</v>
      </c>
      <c r="H35" s="221"/>
      <c r="I35" s="684">
        <f t="shared" si="7"/>
        <v>786.17621700512871</v>
      </c>
    </row>
    <row r="36" spans="1:9" ht="15.75" customHeight="1" x14ac:dyDescent="0.25">
      <c r="A36" s="687">
        <v>2020</v>
      </c>
      <c r="B36" s="928">
        <v>161.6654493597436</v>
      </c>
      <c r="C36" s="928">
        <v>146.8592193897436</v>
      </c>
      <c r="D36" s="928">
        <v>99.647046471714376</v>
      </c>
      <c r="E36" s="928">
        <v>120.44749923051373</v>
      </c>
      <c r="F36" s="928">
        <v>109.96418552501605</v>
      </c>
      <c r="G36" s="928">
        <v>112.33113235343183</v>
      </c>
      <c r="H36" s="221"/>
      <c r="I36" s="684">
        <f t="shared" si="7"/>
        <v>750.91453233016318</v>
      </c>
    </row>
    <row r="37" spans="1:9" ht="15.75" customHeight="1" x14ac:dyDescent="0.25">
      <c r="A37" s="687">
        <v>2019</v>
      </c>
      <c r="B37" s="928">
        <v>179.10462482235258</v>
      </c>
      <c r="C37" s="928">
        <v>150.27491883524152</v>
      </c>
      <c r="D37" s="928">
        <v>158.79690286467007</v>
      </c>
      <c r="E37" s="928">
        <v>164.04209105087327</v>
      </c>
      <c r="F37" s="928">
        <v>163.97556791450606</v>
      </c>
      <c r="G37" s="928">
        <v>135.55655794631176</v>
      </c>
      <c r="H37" s="221"/>
      <c r="I37" s="684">
        <f t="shared" si="7"/>
        <v>951.75066343395531</v>
      </c>
    </row>
    <row r="38" spans="1:9" ht="15.75" customHeight="1" x14ac:dyDescent="0.25">
      <c r="A38" s="217" t="s">
        <v>233</v>
      </c>
      <c r="B38" s="334"/>
      <c r="C38" s="334"/>
      <c r="D38" s="334"/>
      <c r="E38" s="334"/>
      <c r="F38" s="334"/>
      <c r="G38" s="334"/>
      <c r="H38" s="335"/>
      <c r="I38" s="504"/>
    </row>
    <row r="39" spans="1:9" ht="15.75" customHeight="1" x14ac:dyDescent="0.25">
      <c r="A39" s="344" t="s">
        <v>712</v>
      </c>
      <c r="B39" s="338">
        <f t="shared" ref="B39:G42" si="8">(B33-B34)/B34*100</f>
        <v>-4.7921746990388421</v>
      </c>
      <c r="C39" s="338">
        <f t="shared" si="8"/>
        <v>4.0396669428178216</v>
      </c>
      <c r="D39" s="338">
        <f t="shared" si="8"/>
        <v>-13.755696106877483</v>
      </c>
      <c r="E39" s="338">
        <f t="shared" si="8"/>
        <v>-4.7760402940472266</v>
      </c>
      <c r="F39" s="338">
        <f t="shared" si="8"/>
        <v>-2.0743974616079148</v>
      </c>
      <c r="G39" s="338">
        <f t="shared" si="8"/>
        <v>-11.87830078353192</v>
      </c>
      <c r="H39" s="335"/>
      <c r="I39" s="598">
        <f>(I33-I34)/I34*100</f>
        <v>-5.6665821959344909</v>
      </c>
    </row>
    <row r="40" spans="1:9" ht="15.75" customHeight="1" x14ac:dyDescent="0.25">
      <c r="A40" s="344" t="s">
        <v>347</v>
      </c>
      <c r="B40" s="338">
        <f t="shared" si="8"/>
        <v>-0.79649872683978074</v>
      </c>
      <c r="C40" s="338">
        <f t="shared" si="8"/>
        <v>-7.8787350198236936</v>
      </c>
      <c r="D40" s="338">
        <f t="shared" si="8"/>
        <v>7.228630772494796</v>
      </c>
      <c r="E40" s="338">
        <f t="shared" si="8"/>
        <v>-20.960998020276278</v>
      </c>
      <c r="F40" s="338">
        <f t="shared" si="8"/>
        <v>1.0695936093158065</v>
      </c>
      <c r="G40" s="338">
        <f t="shared" si="8"/>
        <v>4.0503846386560358</v>
      </c>
      <c r="H40" s="335"/>
      <c r="I40" s="598">
        <f>(I34-I35)/I35*100</f>
        <v>-3.4905781587795115</v>
      </c>
    </row>
    <row r="41" spans="1:9" ht="15.75" customHeight="1" x14ac:dyDescent="0.25">
      <c r="A41" s="344" t="s">
        <v>451</v>
      </c>
      <c r="B41" s="338">
        <f>(B35-B36)/B36*100</f>
        <v>-20.080013854727259</v>
      </c>
      <c r="C41" s="338">
        <f t="shared" si="8"/>
        <v>-9.2252499774759933</v>
      </c>
      <c r="D41" s="338">
        <f t="shared" si="8"/>
        <v>29.664665125620477</v>
      </c>
      <c r="E41" s="338">
        <f t="shared" si="8"/>
        <v>24.162059367381662</v>
      </c>
      <c r="F41" s="338">
        <f t="shared" si="8"/>
        <v>16.60457798991597</v>
      </c>
      <c r="G41" s="338">
        <f t="shared" si="8"/>
        <v>3.8730238507775177</v>
      </c>
      <c r="H41" s="335"/>
      <c r="I41" s="598">
        <f>(I35-I36)/I36*100</f>
        <v>4.6958319697908859</v>
      </c>
    </row>
    <row r="42" spans="1:9" ht="17.25" x14ac:dyDescent="0.25">
      <c r="A42" s="344" t="s">
        <v>452</v>
      </c>
      <c r="B42" s="338">
        <f>(B36-B37)/B37*100</f>
        <v>-9.7368649636525362</v>
      </c>
      <c r="C42" s="338">
        <f t="shared" si="8"/>
        <v>-2.2729670872375101</v>
      </c>
      <c r="D42" s="338">
        <f t="shared" si="8"/>
        <v>-37.248746874719842</v>
      </c>
      <c r="E42" s="338">
        <f t="shared" si="8"/>
        <v>-26.575247572795107</v>
      </c>
      <c r="F42" s="338">
        <f t="shared" si="8"/>
        <v>-32.938676826324873</v>
      </c>
      <c r="G42" s="338">
        <f t="shared" si="8"/>
        <v>-17.133383987278979</v>
      </c>
      <c r="H42" s="335"/>
      <c r="I42" s="598">
        <f>(I36-I37)/I37*100</f>
        <v>-21.101758981618897</v>
      </c>
    </row>
    <row r="43" spans="1:9" ht="17.25" x14ac:dyDescent="0.25">
      <c r="A43" s="344" t="s">
        <v>713</v>
      </c>
      <c r="B43" s="566">
        <f>(B33-B37)/B37*100</f>
        <v>-31.865753246811995</v>
      </c>
      <c r="C43" s="566">
        <f t="shared" ref="C43:G43" si="9">(C33-C37)/C37*100</f>
        <v>-14.976570011693049</v>
      </c>
      <c r="D43" s="566">
        <f t="shared" si="9"/>
        <v>-24.753686548943072</v>
      </c>
      <c r="E43" s="566">
        <f t="shared" si="9"/>
        <v>-31.384997625048456</v>
      </c>
      <c r="F43" s="566">
        <f t="shared" si="9"/>
        <v>-22.606499256092736</v>
      </c>
      <c r="G43" s="566">
        <f t="shared" si="9"/>
        <v>-21.076028412957516</v>
      </c>
      <c r="H43" s="335"/>
      <c r="I43" s="598">
        <f>(I33-I37)/I37*100</f>
        <v>-24.797548714225464</v>
      </c>
    </row>
    <row r="44" spans="1:9" x14ac:dyDescent="0.25">
      <c r="B44" s="196"/>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3E1C-9C93-4A6C-804B-59376ED23D2F}">
  <sheetPr>
    <tabColor rgb="FFFFCC44"/>
  </sheetPr>
  <dimension ref="A1:P44"/>
  <sheetViews>
    <sheetView showGridLines="0" zoomScale="80" zoomScaleNormal="80" workbookViewId="0">
      <selection activeCell="F37" sqref="F37"/>
    </sheetView>
  </sheetViews>
  <sheetFormatPr defaultColWidth="9.140625" defaultRowHeight="15.75" x14ac:dyDescent="0.25"/>
  <cols>
    <col min="1" max="1" width="66.7109375" style="24" customWidth="1"/>
    <col min="2" max="7" width="11" style="24" customWidth="1"/>
    <col min="8" max="8" width="3.140625" style="24" customWidth="1"/>
    <col min="9" max="9" width="19.140625" style="24" customWidth="1"/>
    <col min="10" max="10" width="9.140625" style="24"/>
    <col min="11" max="15" width="9.140625" style="165"/>
    <col min="16" max="16384" width="9.140625" style="24"/>
  </cols>
  <sheetData>
    <row r="1" spans="1:16" ht="23.25" x14ac:dyDescent="0.25">
      <c r="A1" s="408" t="str">
        <f>+'Indice-Index'!A33</f>
        <v>3.7   Volumi da servizi di consegna pacchi (Ita/Itz - base mensile) - Parcel services volumes (dom./crossb. parcels - monthly basis)</v>
      </c>
      <c r="B1" s="192"/>
      <c r="C1" s="192"/>
      <c r="D1" s="192"/>
      <c r="E1" s="192"/>
      <c r="F1" s="192"/>
      <c r="G1" s="192"/>
      <c r="H1" s="193"/>
      <c r="I1" s="193"/>
      <c r="J1" s="193"/>
      <c r="P1" s="193"/>
    </row>
    <row r="2" spans="1:16" ht="15" customHeight="1" x14ac:dyDescent="0.25"/>
    <row r="3" spans="1:16" ht="15" customHeight="1" x14ac:dyDescent="0.25">
      <c r="A3" s="51"/>
      <c r="B3" s="188" t="str">
        <f>'3.6'!B3</f>
        <v>Gennaio</v>
      </c>
      <c r="C3" s="188" t="str">
        <f>'3.6'!C3</f>
        <v>Febbraio</v>
      </c>
      <c r="D3" s="188" t="str">
        <f>'3.6'!D3</f>
        <v>Marzo</v>
      </c>
      <c r="E3" s="188" t="str">
        <f>'3.6'!E3</f>
        <v>Aprile</v>
      </c>
      <c r="F3" s="188" t="str">
        <f>'3.6'!F3</f>
        <v>Maggio</v>
      </c>
      <c r="G3" s="188" t="str">
        <f>'3.6'!G3</f>
        <v>Giugno</v>
      </c>
      <c r="I3" s="188" t="str">
        <f>'3.6'!I3</f>
        <v>Gennaio-Giugno</v>
      </c>
    </row>
    <row r="4" spans="1:16" ht="15.75" customHeight="1" x14ac:dyDescent="0.25">
      <c r="A4" s="51"/>
      <c r="B4" s="313" t="str">
        <f>'3.6'!B4</f>
        <v>January</v>
      </c>
      <c r="C4" s="313" t="str">
        <f>'3.6'!C4</f>
        <v>February</v>
      </c>
      <c r="D4" s="313" t="str">
        <f>'3.6'!D4</f>
        <v>March</v>
      </c>
      <c r="E4" s="313" t="str">
        <f>'3.6'!E4</f>
        <v>April</v>
      </c>
      <c r="F4" s="313" t="str">
        <f>'3.6'!F4</f>
        <v>May</v>
      </c>
      <c r="G4" s="313" t="str">
        <f>'3.6'!G4</f>
        <v>June</v>
      </c>
      <c r="I4" s="313" t="str">
        <f>'3.6'!I4</f>
        <v>January-June</v>
      </c>
    </row>
    <row r="5" spans="1:16" ht="6.75" customHeight="1" x14ac:dyDescent="0.25">
      <c r="B5" s="183"/>
      <c r="C5" s="183"/>
      <c r="D5" s="183"/>
      <c r="E5" s="183"/>
      <c r="F5" s="183"/>
      <c r="G5" s="183"/>
      <c r="I5" s="164"/>
    </row>
    <row r="6" spans="1:16" ht="15.75" customHeight="1" x14ac:dyDescent="0.25">
      <c r="A6" s="207" t="s">
        <v>234</v>
      </c>
      <c r="B6" s="165"/>
    </row>
    <row r="7" spans="1:16" ht="15.75" customHeight="1" x14ac:dyDescent="0.25">
      <c r="A7" s="682">
        <v>2023</v>
      </c>
      <c r="B7" s="926">
        <f t="shared" ref="B7:G11" si="0">+B20+B33</f>
        <v>85.580331546620002</v>
      </c>
      <c r="C7" s="926">
        <f t="shared" si="0"/>
        <v>76.26807639164555</v>
      </c>
      <c r="D7" s="926">
        <f t="shared" si="0"/>
        <v>88.208052080029162</v>
      </c>
      <c r="E7" s="926">
        <f t="shared" si="0"/>
        <v>73.428957090023957</v>
      </c>
      <c r="F7" s="926">
        <f t="shared" si="0"/>
        <v>89.20943264799547</v>
      </c>
      <c r="G7" s="926">
        <f t="shared" si="0"/>
        <v>83.956471060259986</v>
      </c>
      <c r="H7" s="221"/>
      <c r="I7" s="684">
        <f>SUM(B7:G7)</f>
        <v>496.65132081657418</v>
      </c>
    </row>
    <row r="8" spans="1:16" ht="15.75" customHeight="1" x14ac:dyDescent="0.25">
      <c r="A8" s="685">
        <v>2022</v>
      </c>
      <c r="B8" s="926">
        <f t="shared" si="0"/>
        <v>80.708421877165094</v>
      </c>
      <c r="C8" s="926">
        <f t="shared" si="0"/>
        <v>71.934718997004566</v>
      </c>
      <c r="D8" s="926">
        <f t="shared" si="0"/>
        <v>79.05019217974224</v>
      </c>
      <c r="E8" s="926">
        <f t="shared" si="0"/>
        <v>71.159943735185891</v>
      </c>
      <c r="F8" s="926">
        <f t="shared" si="0"/>
        <v>80.852755686981453</v>
      </c>
      <c r="G8" s="926">
        <f t="shared" si="0"/>
        <v>74.295460059344435</v>
      </c>
      <c r="H8" s="221"/>
      <c r="I8" s="684">
        <f t="shared" ref="I8:I11" si="1">SUM(B8:G8)</f>
        <v>458.00149253542372</v>
      </c>
    </row>
    <row r="9" spans="1:16" ht="15.75" customHeight="1" x14ac:dyDescent="0.25">
      <c r="A9" s="685">
        <v>2021</v>
      </c>
      <c r="B9" s="926">
        <f t="shared" si="0"/>
        <v>81.292181019304692</v>
      </c>
      <c r="C9" s="926">
        <f t="shared" si="0"/>
        <v>73.720493883578015</v>
      </c>
      <c r="D9" s="926">
        <f t="shared" si="0"/>
        <v>88.98997501065594</v>
      </c>
      <c r="E9" s="926">
        <f t="shared" si="0"/>
        <v>78.193710460810351</v>
      </c>
      <c r="F9" s="926">
        <f t="shared" si="0"/>
        <v>74.913781142059861</v>
      </c>
      <c r="G9" s="926">
        <f t="shared" si="0"/>
        <v>75.182871632700298</v>
      </c>
      <c r="H9" s="929"/>
      <c r="I9" s="684">
        <f t="shared" si="1"/>
        <v>472.29301314910919</v>
      </c>
      <c r="J9" s="221"/>
    </row>
    <row r="10" spans="1:16" ht="15.75" customHeight="1" x14ac:dyDescent="0.25">
      <c r="A10" s="685">
        <v>2020</v>
      </c>
      <c r="B10" s="926">
        <f t="shared" si="0"/>
        <v>56.22094961314</v>
      </c>
      <c r="C10" s="926">
        <f t="shared" si="0"/>
        <v>50.089334810570008</v>
      </c>
      <c r="D10" s="926">
        <f t="shared" si="0"/>
        <v>51.060687025458783</v>
      </c>
      <c r="E10" s="926">
        <f t="shared" si="0"/>
        <v>60.72465956345178</v>
      </c>
      <c r="F10" s="926">
        <f t="shared" si="0"/>
        <v>70.942927474397322</v>
      </c>
      <c r="G10" s="926">
        <f t="shared" si="0"/>
        <v>67.063581142474916</v>
      </c>
      <c r="H10" s="929"/>
      <c r="I10" s="684">
        <f t="shared" si="1"/>
        <v>356.1021396294928</v>
      </c>
      <c r="J10" s="221"/>
    </row>
    <row r="11" spans="1:16" ht="15.75" customHeight="1" x14ac:dyDescent="0.25">
      <c r="A11" s="685">
        <v>2019</v>
      </c>
      <c r="B11" s="926">
        <f t="shared" si="0"/>
        <v>50.405200215098148</v>
      </c>
      <c r="C11" s="926">
        <f t="shared" si="0"/>
        <v>44.710459484428313</v>
      </c>
      <c r="D11" s="926">
        <f t="shared" si="0"/>
        <v>47.006001524170003</v>
      </c>
      <c r="E11" s="926">
        <f t="shared" si="0"/>
        <v>46.062282887335336</v>
      </c>
      <c r="F11" s="926">
        <f t="shared" si="0"/>
        <v>49.460793307279815</v>
      </c>
      <c r="G11" s="926">
        <f t="shared" si="0"/>
        <v>45.694324936671038</v>
      </c>
      <c r="H11" s="929"/>
      <c r="I11" s="684">
        <f t="shared" si="1"/>
        <v>283.33906235498262</v>
      </c>
      <c r="J11" s="221"/>
    </row>
    <row r="12" spans="1:16" ht="15.75" customHeight="1" x14ac:dyDescent="0.25">
      <c r="A12" s="217" t="s">
        <v>233</v>
      </c>
      <c r="B12" s="334"/>
      <c r="C12" s="334"/>
      <c r="D12" s="334"/>
      <c r="E12" s="334"/>
      <c r="F12" s="334"/>
      <c r="G12" s="334"/>
      <c r="H12" s="335"/>
      <c r="I12" s="504"/>
    </row>
    <row r="13" spans="1:16" ht="15.75" customHeight="1" x14ac:dyDescent="0.25">
      <c r="A13" s="344" t="s">
        <v>712</v>
      </c>
      <c r="B13" s="338">
        <f t="shared" ref="B13:G16" si="2">(B7-B8)/B8*100</f>
        <v>6.0364328234168108</v>
      </c>
      <c r="C13" s="338">
        <f t="shared" si="2"/>
        <v>6.0240137934248823</v>
      </c>
      <c r="D13" s="338">
        <f t="shared" si="2"/>
        <v>11.584867345374725</v>
      </c>
      <c r="E13" s="338">
        <f t="shared" si="2"/>
        <v>3.1886103835072661</v>
      </c>
      <c r="F13" s="338">
        <f t="shared" si="2"/>
        <v>10.335673645270166</v>
      </c>
      <c r="G13" s="338">
        <f t="shared" si="2"/>
        <v>13.003501146905471</v>
      </c>
      <c r="H13" s="335"/>
      <c r="I13" s="598">
        <f>(I7-I8)/I8*100</f>
        <v>8.4387996351695573</v>
      </c>
    </row>
    <row r="14" spans="1:16" ht="15.75" customHeight="1" x14ac:dyDescent="0.25">
      <c r="A14" s="344" t="s">
        <v>347</v>
      </c>
      <c r="B14" s="338">
        <f t="shared" si="2"/>
        <v>-0.71809998799389019</v>
      </c>
      <c r="C14" s="338">
        <f t="shared" si="2"/>
        <v>-2.4223588211354192</v>
      </c>
      <c r="D14" s="338">
        <f t="shared" si="2"/>
        <v>-11.169553457817557</v>
      </c>
      <c r="E14" s="338">
        <f t="shared" si="2"/>
        <v>-8.9953100884625385</v>
      </c>
      <c r="F14" s="338">
        <f t="shared" si="2"/>
        <v>7.927746343038601</v>
      </c>
      <c r="G14" s="338">
        <f t="shared" si="2"/>
        <v>-1.180337428039778</v>
      </c>
      <c r="H14" s="335"/>
      <c r="I14" s="598">
        <f>(I8-I9)/I9*100</f>
        <v>-3.02598603320296</v>
      </c>
    </row>
    <row r="15" spans="1:16" ht="15.75" customHeight="1" x14ac:dyDescent="0.25">
      <c r="A15" s="344" t="s">
        <v>451</v>
      </c>
      <c r="B15" s="338">
        <f t="shared" si="2"/>
        <v>44.594108741815035</v>
      </c>
      <c r="C15" s="338">
        <f t="shared" si="2"/>
        <v>47.178025346867422</v>
      </c>
      <c r="D15" s="338">
        <f t="shared" si="2"/>
        <v>74.282760759340476</v>
      </c>
      <c r="E15" s="338">
        <f t="shared" si="2"/>
        <v>28.767639082611886</v>
      </c>
      <c r="F15" s="338">
        <f t="shared" si="2"/>
        <v>5.5972509297640487</v>
      </c>
      <c r="G15" s="338">
        <f t="shared" si="2"/>
        <v>12.106854945571948</v>
      </c>
      <c r="H15" s="335"/>
      <c r="I15" s="598">
        <f>(I9-I10)/I10*100</f>
        <v>32.628524400473253</v>
      </c>
    </row>
    <row r="16" spans="1:16" ht="15.75" customHeight="1" x14ac:dyDescent="0.25">
      <c r="A16" s="344" t="s">
        <v>452</v>
      </c>
      <c r="B16" s="338">
        <f t="shared" si="2"/>
        <v>11.537994836294349</v>
      </c>
      <c r="C16" s="338">
        <f t="shared" si="2"/>
        <v>12.030463091114154</v>
      </c>
      <c r="D16" s="338">
        <f t="shared" si="2"/>
        <v>8.6258889712282869</v>
      </c>
      <c r="E16" s="338">
        <f t="shared" si="2"/>
        <v>31.831632643956116</v>
      </c>
      <c r="F16" s="338">
        <f t="shared" si="2"/>
        <v>43.432651865605422</v>
      </c>
      <c r="G16" s="338">
        <f t="shared" si="2"/>
        <v>46.76566780540054</v>
      </c>
      <c r="H16" s="335"/>
      <c r="I16" s="598">
        <f>(I10-I11)/I11*100</f>
        <v>25.680566833862333</v>
      </c>
    </row>
    <row r="17" spans="1:9" ht="15.75" customHeight="1" x14ac:dyDescent="0.25">
      <c r="A17" s="344" t="s">
        <v>713</v>
      </c>
      <c r="B17" s="566">
        <f>(B7-B11)/B11*100</f>
        <v>69.784726935745127</v>
      </c>
      <c r="C17" s="566">
        <f t="shared" ref="C17:G17" si="3">(C7-C11)/C11*100</f>
        <v>70.582179810091361</v>
      </c>
      <c r="D17" s="566">
        <f t="shared" si="3"/>
        <v>87.652744798285994</v>
      </c>
      <c r="E17" s="566">
        <f t="shared" si="3"/>
        <v>59.412327151967958</v>
      </c>
      <c r="F17" s="566">
        <f t="shared" si="3"/>
        <v>80.363934103873973</v>
      </c>
      <c r="G17" s="566">
        <f t="shared" si="3"/>
        <v>83.735006867083513</v>
      </c>
      <c r="H17" s="335"/>
      <c r="I17" s="598">
        <f>(I7-I11)/I11*100</f>
        <v>75.285157185401559</v>
      </c>
    </row>
    <row r="18" spans="1:9" ht="6.75" customHeight="1" x14ac:dyDescent="0.25">
      <c r="B18" s="183"/>
      <c r="C18" s="183"/>
      <c r="D18" s="183"/>
      <c r="E18" s="183"/>
      <c r="F18" s="183"/>
      <c r="G18" s="183"/>
      <c r="I18" s="504"/>
    </row>
    <row r="19" spans="1:9" ht="17.25" x14ac:dyDescent="0.25">
      <c r="A19" s="203" t="s">
        <v>230</v>
      </c>
      <c r="B19" s="165"/>
      <c r="I19" s="505"/>
    </row>
    <row r="20" spans="1:9" ht="18.75" x14ac:dyDescent="0.25">
      <c r="A20" s="682">
        <v>2023</v>
      </c>
      <c r="B20" s="928">
        <v>74.399352447940004</v>
      </c>
      <c r="C20" s="928">
        <v>65.81456663574555</v>
      </c>
      <c r="D20" s="928">
        <v>76.018504232824981</v>
      </c>
      <c r="E20" s="928">
        <v>63.568603501549454</v>
      </c>
      <c r="F20" s="928">
        <v>77.069653387599985</v>
      </c>
      <c r="G20" s="928">
        <v>72.444150083949992</v>
      </c>
      <c r="H20" s="221"/>
      <c r="I20" s="684">
        <f>SUM(B20:G20)</f>
        <v>429.31483028960992</v>
      </c>
    </row>
    <row r="21" spans="1:9" ht="17.25" x14ac:dyDescent="0.25">
      <c r="A21" s="687">
        <v>2022</v>
      </c>
      <c r="B21" s="928">
        <v>70.970848891425092</v>
      </c>
      <c r="C21" s="928">
        <v>62.33713634472457</v>
      </c>
      <c r="D21" s="928">
        <v>68.36488734950224</v>
      </c>
      <c r="E21" s="928">
        <v>61.594512179885896</v>
      </c>
      <c r="F21" s="928">
        <v>70.535245764771446</v>
      </c>
      <c r="G21" s="928">
        <v>64.413195599048549</v>
      </c>
      <c r="H21" s="221"/>
      <c r="I21" s="684">
        <f t="shared" ref="I21:I24" si="4">SUM(B21:G21)</f>
        <v>398.21582612935777</v>
      </c>
    </row>
    <row r="22" spans="1:9" ht="17.25" x14ac:dyDescent="0.25">
      <c r="A22" s="687">
        <v>2021</v>
      </c>
      <c r="B22" s="928">
        <v>71.89258149455469</v>
      </c>
      <c r="C22" s="928">
        <v>64.367383528628011</v>
      </c>
      <c r="D22" s="928">
        <v>77.99193724669594</v>
      </c>
      <c r="E22" s="928">
        <v>67.992395899680346</v>
      </c>
      <c r="F22" s="928">
        <v>65.202512135249862</v>
      </c>
      <c r="G22" s="928">
        <v>65.34284861412857</v>
      </c>
      <c r="H22" s="220"/>
      <c r="I22" s="684">
        <f t="shared" si="4"/>
        <v>412.78965891893745</v>
      </c>
    </row>
    <row r="23" spans="1:9" ht="17.25" x14ac:dyDescent="0.25">
      <c r="A23" s="687">
        <v>2020</v>
      </c>
      <c r="B23" s="928">
        <v>48.53638361774</v>
      </c>
      <c r="C23" s="928">
        <v>43.118093633450009</v>
      </c>
      <c r="D23" s="928">
        <v>44.984500192628786</v>
      </c>
      <c r="E23" s="928">
        <v>54.46170444134178</v>
      </c>
      <c r="F23" s="928">
        <v>62.687417402137314</v>
      </c>
      <c r="G23" s="928">
        <v>58.281797230744921</v>
      </c>
      <c r="H23" s="220"/>
      <c r="I23" s="684">
        <f t="shared" si="4"/>
        <v>312.06989651804281</v>
      </c>
    </row>
    <row r="24" spans="1:9" ht="17.25" x14ac:dyDescent="0.25">
      <c r="A24" s="687">
        <v>2019</v>
      </c>
      <c r="B24" s="928">
        <v>42.936556422794283</v>
      </c>
      <c r="C24" s="928">
        <v>38.001661640003967</v>
      </c>
      <c r="D24" s="928">
        <v>39.817955477541432</v>
      </c>
      <c r="E24" s="928">
        <v>39.234142242956324</v>
      </c>
      <c r="F24" s="928">
        <v>42.0691002672</v>
      </c>
      <c r="G24" s="928">
        <v>38.959690799751939</v>
      </c>
      <c r="H24" s="220"/>
      <c r="I24" s="684">
        <f t="shared" si="4"/>
        <v>241.01910685024794</v>
      </c>
    </row>
    <row r="25" spans="1:9" ht="17.25" x14ac:dyDescent="0.25">
      <c r="A25" s="217" t="s">
        <v>233</v>
      </c>
      <c r="B25" s="334"/>
      <c r="C25" s="334"/>
      <c r="D25" s="334"/>
      <c r="E25" s="334"/>
      <c r="F25" s="334"/>
      <c r="G25" s="334"/>
      <c r="H25" s="335"/>
      <c r="I25" s="504"/>
    </row>
    <row r="26" spans="1:9" ht="17.25" x14ac:dyDescent="0.25">
      <c r="A26" s="344" t="s">
        <v>712</v>
      </c>
      <c r="B26" s="338">
        <f t="shared" ref="B26:G29" si="5">(B20-B21)/B21*100</f>
        <v>4.8308616989491213</v>
      </c>
      <c r="C26" s="338">
        <f t="shared" si="5"/>
        <v>5.5784248281646738</v>
      </c>
      <c r="D26" s="338">
        <f t="shared" si="5"/>
        <v>11.195245366521425</v>
      </c>
      <c r="E26" s="338">
        <f t="shared" si="5"/>
        <v>3.204979229153162</v>
      </c>
      <c r="F26" s="338">
        <f t="shared" si="5"/>
        <v>9.264031835403518</v>
      </c>
      <c r="G26" s="338">
        <f t="shared" si="5"/>
        <v>12.467871544351805</v>
      </c>
      <c r="H26" s="335"/>
      <c r="I26" s="598">
        <f>(I20-I21)/I21*100</f>
        <v>7.8095851846304685</v>
      </c>
    </row>
    <row r="27" spans="1:9" ht="17.25" x14ac:dyDescent="0.25">
      <c r="A27" s="344" t="s">
        <v>347</v>
      </c>
      <c r="B27" s="338">
        <f t="shared" si="5"/>
        <v>-1.2820969618393969</v>
      </c>
      <c r="C27" s="338">
        <f t="shared" si="5"/>
        <v>-3.1541552143415448</v>
      </c>
      <c r="D27" s="338">
        <f t="shared" si="5"/>
        <v>-12.343647609037358</v>
      </c>
      <c r="E27" s="338">
        <f t="shared" si="5"/>
        <v>-9.4097047693895561</v>
      </c>
      <c r="F27" s="338">
        <f t="shared" si="5"/>
        <v>8.1787241854422277</v>
      </c>
      <c r="G27" s="338">
        <f t="shared" si="5"/>
        <v>-1.422731078912604</v>
      </c>
      <c r="H27" s="335"/>
      <c r="I27" s="598">
        <f>(I21-I22)/I22*100</f>
        <v>-3.5305711939943856</v>
      </c>
    </row>
    <row r="28" spans="1:9" ht="17.25" x14ac:dyDescent="0.25">
      <c r="A28" s="344" t="s">
        <v>451</v>
      </c>
      <c r="B28" s="338">
        <f>(B22-B23)/B23*100</f>
        <v>48.121009716673704</v>
      </c>
      <c r="C28" s="338">
        <f t="shared" si="5"/>
        <v>49.281608031699484</v>
      </c>
      <c r="D28" s="338">
        <f t="shared" si="5"/>
        <v>73.375133463138468</v>
      </c>
      <c r="E28" s="338">
        <f t="shared" si="5"/>
        <v>24.844414248753193</v>
      </c>
      <c r="F28" s="338">
        <f t="shared" si="5"/>
        <v>4.012120513720185</v>
      </c>
      <c r="G28" s="338">
        <f t="shared" si="5"/>
        <v>12.115363147481647</v>
      </c>
      <c r="H28" s="335"/>
      <c r="I28" s="598">
        <f>(I22-I23)/I23*100</f>
        <v>32.27474470453172</v>
      </c>
    </row>
    <row r="29" spans="1:9" ht="17.25" x14ac:dyDescent="0.25">
      <c r="A29" s="344" t="s">
        <v>452</v>
      </c>
      <c r="B29" s="338">
        <f>(B23-B24)/B24*100</f>
        <v>13.042096668872274</v>
      </c>
      <c r="C29" s="338">
        <f t="shared" si="5"/>
        <v>13.463705987161429</v>
      </c>
      <c r="D29" s="338">
        <f t="shared" si="5"/>
        <v>12.975414365515192</v>
      </c>
      <c r="E29" s="338">
        <f t="shared" si="5"/>
        <v>38.812017614885534</v>
      </c>
      <c r="F29" s="338">
        <f t="shared" si="5"/>
        <v>49.010596860833722</v>
      </c>
      <c r="G29" s="338">
        <f t="shared" si="5"/>
        <v>49.59512263664066</v>
      </c>
      <c r="H29" s="335"/>
      <c r="I29" s="598">
        <f>(I23-I24)/I24*100</f>
        <v>29.479318298171584</v>
      </c>
    </row>
    <row r="30" spans="1:9" ht="17.25" x14ac:dyDescent="0.25">
      <c r="A30" s="344" t="s">
        <v>713</v>
      </c>
      <c r="B30" s="566">
        <f>(B20-B24)/B24*100</f>
        <v>73.277408917783319</v>
      </c>
      <c r="C30" s="566">
        <f t="shared" ref="C30:G30" si="6">(C20-C24)/C24*100</f>
        <v>73.188654904666635</v>
      </c>
      <c r="D30" s="566">
        <f t="shared" si="6"/>
        <v>90.915136955491818</v>
      </c>
      <c r="E30" s="566">
        <f t="shared" si="6"/>
        <v>62.023686175939986</v>
      </c>
      <c r="F30" s="566">
        <f t="shared" si="6"/>
        <v>83.197769617357025</v>
      </c>
      <c r="G30" s="566">
        <f t="shared" si="6"/>
        <v>85.946419483419646</v>
      </c>
      <c r="H30" s="335"/>
      <c r="I30" s="598">
        <f>(I20-I24)/I24*100</f>
        <v>78.124811721402438</v>
      </c>
    </row>
    <row r="31" spans="1:9" ht="6.75" customHeight="1" x14ac:dyDescent="0.25">
      <c r="I31" s="506"/>
    </row>
    <row r="32" spans="1:9" ht="17.25" x14ac:dyDescent="0.25">
      <c r="A32" s="203" t="s">
        <v>231</v>
      </c>
      <c r="B32" s="165"/>
      <c r="I32" s="507"/>
    </row>
    <row r="33" spans="1:9" ht="18.75" x14ac:dyDescent="0.25">
      <c r="A33" s="682">
        <v>2023</v>
      </c>
      <c r="B33" s="977">
        <v>11.180979098680002</v>
      </c>
      <c r="C33" s="977">
        <v>10.453509755899999</v>
      </c>
      <c r="D33" s="977">
        <v>12.189547847204176</v>
      </c>
      <c r="E33" s="977">
        <v>9.8603535884745046</v>
      </c>
      <c r="F33" s="977">
        <v>12.139779260395493</v>
      </c>
      <c r="G33" s="977">
        <v>11.512320976309999</v>
      </c>
      <c r="H33" s="196"/>
      <c r="I33" s="978">
        <f>SUM(B33:G33)</f>
        <v>67.33649052696417</v>
      </c>
    </row>
    <row r="34" spans="1:9" ht="17.25" x14ac:dyDescent="0.25">
      <c r="A34" s="697">
        <v>2022</v>
      </c>
      <c r="B34" s="977">
        <v>9.7375729857399982</v>
      </c>
      <c r="C34" s="977">
        <v>9.5975826522799998</v>
      </c>
      <c r="D34" s="977">
        <v>10.68530483024</v>
      </c>
      <c r="E34" s="977">
        <v>9.5654315553</v>
      </c>
      <c r="F34" s="977">
        <v>10.317509922210002</v>
      </c>
      <c r="G34" s="977">
        <v>9.8822644602958807</v>
      </c>
      <c r="H34" s="196"/>
      <c r="I34" s="978">
        <f t="shared" ref="I34:I37" si="7">SUM(B34:G34)</f>
        <v>59.785666406065879</v>
      </c>
    </row>
    <row r="35" spans="1:9" ht="17.25" x14ac:dyDescent="0.25">
      <c r="A35" s="697">
        <v>2021</v>
      </c>
      <c r="B35" s="977">
        <v>9.3995995247500002</v>
      </c>
      <c r="C35" s="977">
        <v>9.3531103549499992</v>
      </c>
      <c r="D35" s="977">
        <v>10.998037763959999</v>
      </c>
      <c r="E35" s="977">
        <v>10.201314561130001</v>
      </c>
      <c r="F35" s="977">
        <v>9.7112690068099994</v>
      </c>
      <c r="G35" s="977">
        <v>9.8400230185717241</v>
      </c>
      <c r="H35" s="979"/>
      <c r="I35" s="978">
        <f t="shared" si="7"/>
        <v>59.503354230171723</v>
      </c>
    </row>
    <row r="36" spans="1:9" ht="17.25" x14ac:dyDescent="0.25">
      <c r="A36" s="697">
        <v>2020</v>
      </c>
      <c r="B36" s="977">
        <v>7.6845659953999998</v>
      </c>
      <c r="C36" s="977">
        <v>6.9712411771200014</v>
      </c>
      <c r="D36" s="977">
        <v>6.0761868328299986</v>
      </c>
      <c r="E36" s="977">
        <v>6.262955122110001</v>
      </c>
      <c r="F36" s="977">
        <v>8.2555100722600017</v>
      </c>
      <c r="G36" s="977">
        <v>8.7817839117300007</v>
      </c>
      <c r="H36" s="979"/>
      <c r="I36" s="978">
        <f t="shared" si="7"/>
        <v>44.032243111450001</v>
      </c>
    </row>
    <row r="37" spans="1:9" ht="17.25" x14ac:dyDescent="0.25">
      <c r="A37" s="697">
        <v>2019</v>
      </c>
      <c r="B37" s="977">
        <v>7.468643792303868</v>
      </c>
      <c r="C37" s="977">
        <v>6.7087978444243443</v>
      </c>
      <c r="D37" s="977">
        <v>7.1880460466285703</v>
      </c>
      <c r="E37" s="977">
        <v>6.8281406443790136</v>
      </c>
      <c r="F37" s="977">
        <v>7.3916930400798142</v>
      </c>
      <c r="G37" s="977">
        <v>6.7346341369190945</v>
      </c>
      <c r="H37" s="979"/>
      <c r="I37" s="978">
        <f t="shared" si="7"/>
        <v>42.319955504734708</v>
      </c>
    </row>
    <row r="38" spans="1:9" ht="17.25" x14ac:dyDescent="0.25">
      <c r="A38" s="217" t="s">
        <v>233</v>
      </c>
      <c r="B38" s="334"/>
      <c r="C38" s="334"/>
      <c r="D38" s="334"/>
      <c r="E38" s="334"/>
      <c r="F38" s="334"/>
      <c r="G38" s="334"/>
      <c r="H38" s="335"/>
      <c r="I38" s="504"/>
    </row>
    <row r="39" spans="1:9" ht="17.25" x14ac:dyDescent="0.25">
      <c r="A39" s="344" t="s">
        <v>712</v>
      </c>
      <c r="B39" s="338">
        <f t="shared" ref="B39:G42" si="8">(B33-B34)/B34*100</f>
        <v>14.823058220500856</v>
      </c>
      <c r="C39" s="338">
        <f t="shared" si="8"/>
        <v>8.9181529832062996</v>
      </c>
      <c r="D39" s="338">
        <f t="shared" si="8"/>
        <v>14.07767996198935</v>
      </c>
      <c r="E39" s="338">
        <f t="shared" si="8"/>
        <v>3.0832067687640778</v>
      </c>
      <c r="F39" s="338">
        <f t="shared" si="8"/>
        <v>17.661910208225535</v>
      </c>
      <c r="G39" s="338">
        <f t="shared" si="8"/>
        <v>16.494767191904451</v>
      </c>
      <c r="H39" s="335"/>
      <c r="I39" s="598">
        <f>(I33-I34)/I34*100</f>
        <v>12.629823459042653</v>
      </c>
    </row>
    <row r="40" spans="1:9" ht="17.25" x14ac:dyDescent="0.25">
      <c r="A40" s="344" t="s">
        <v>347</v>
      </c>
      <c r="B40" s="338">
        <f t="shared" si="8"/>
        <v>3.5956155376628884</v>
      </c>
      <c r="C40" s="338">
        <f t="shared" si="8"/>
        <v>2.6138074720845905</v>
      </c>
      <c r="D40" s="338">
        <f t="shared" si="8"/>
        <v>-2.8435339142479505</v>
      </c>
      <c r="E40" s="338">
        <f t="shared" si="8"/>
        <v>-6.2333437717223408</v>
      </c>
      <c r="F40" s="338">
        <f t="shared" si="8"/>
        <v>6.2426539206655471</v>
      </c>
      <c r="G40" s="338">
        <f t="shared" si="8"/>
        <v>0.4292819401380617</v>
      </c>
      <c r="H40" s="335"/>
      <c r="I40" s="598">
        <f>(I34-I35)/I35*100</f>
        <v>0.47444749887898985</v>
      </c>
    </row>
    <row r="41" spans="1:9" ht="17.25" x14ac:dyDescent="0.25">
      <c r="A41" s="344" t="s">
        <v>451</v>
      </c>
      <c r="B41" s="338">
        <f>(B35-B36)/B36*100</f>
        <v>22.317897072868185</v>
      </c>
      <c r="C41" s="338">
        <f t="shared" si="8"/>
        <v>34.167074661645962</v>
      </c>
      <c r="D41" s="338">
        <f t="shared" si="8"/>
        <v>81.002297436559189</v>
      </c>
      <c r="E41" s="338">
        <f t="shared" si="8"/>
        <v>62.883405073692423</v>
      </c>
      <c r="F41" s="338">
        <f t="shared" si="8"/>
        <v>17.633785457322734</v>
      </c>
      <c r="G41" s="338">
        <f t="shared" si="8"/>
        <v>12.050388821663132</v>
      </c>
      <c r="H41" s="335"/>
      <c r="I41" s="598">
        <f>(I35-I36)/I36*100</f>
        <v>35.135868685051534</v>
      </c>
    </row>
    <row r="42" spans="1:9" ht="17.25" x14ac:dyDescent="0.25">
      <c r="A42" s="344" t="s">
        <v>452</v>
      </c>
      <c r="B42" s="338">
        <f>(B36-B37)/B37*100</f>
        <v>2.8910496885476165</v>
      </c>
      <c r="C42" s="338">
        <f t="shared" si="8"/>
        <v>3.9119278711576118</v>
      </c>
      <c r="D42" s="338">
        <f t="shared" si="8"/>
        <v>-15.468170440005322</v>
      </c>
      <c r="E42" s="338">
        <f t="shared" si="8"/>
        <v>-8.2772976085997616</v>
      </c>
      <c r="F42" s="338">
        <f t="shared" si="8"/>
        <v>11.686321760066759</v>
      </c>
      <c r="G42" s="338">
        <f t="shared" si="8"/>
        <v>30.397342055873278</v>
      </c>
      <c r="H42" s="335"/>
      <c r="I42" s="598">
        <f>(I36-I37)/I37*100</f>
        <v>4.0460524740479089</v>
      </c>
    </row>
    <row r="43" spans="1:9" ht="17.25" x14ac:dyDescent="0.25">
      <c r="A43" s="344" t="s">
        <v>713</v>
      </c>
      <c r="B43" s="566">
        <f>(B33-B37)/B37*100</f>
        <v>49.705614695422256</v>
      </c>
      <c r="C43" s="566">
        <f t="shared" ref="C43:G43" si="9">(C33-C37)/C37*100</f>
        <v>55.817927418812751</v>
      </c>
      <c r="D43" s="566">
        <f t="shared" si="9"/>
        <v>69.580825834045328</v>
      </c>
      <c r="E43" s="566">
        <f t="shared" si="9"/>
        <v>44.407593545859896</v>
      </c>
      <c r="F43" s="566">
        <f t="shared" si="9"/>
        <v>64.235435570311637</v>
      </c>
      <c r="G43" s="566">
        <f t="shared" si="9"/>
        <v>70.942039942448332</v>
      </c>
      <c r="H43" s="335"/>
      <c r="I43" s="598">
        <f>(I33-I37)/I37*100</f>
        <v>59.112857572429725</v>
      </c>
    </row>
    <row r="44" spans="1:9" ht="17.25" x14ac:dyDescent="0.25">
      <c r="I44" s="504"/>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83C5-9F0F-452E-9626-A44207503E4C}">
  <sheetPr>
    <tabColor rgb="FFFFC000"/>
  </sheetPr>
  <dimension ref="A1:I25"/>
  <sheetViews>
    <sheetView showGridLines="0" zoomScale="80" zoomScaleNormal="80" workbookViewId="0">
      <selection activeCell="T25" sqref="T25"/>
    </sheetView>
  </sheetViews>
  <sheetFormatPr defaultColWidth="9.140625" defaultRowHeight="15.75" x14ac:dyDescent="0.25"/>
  <cols>
    <col min="1" max="1" width="63.42578125" style="6" customWidth="1"/>
    <col min="2" max="2" width="9.5703125" style="6" customWidth="1"/>
    <col min="3" max="3" width="10.140625" style="6" customWidth="1"/>
    <col min="4" max="4" width="9.85546875" style="6" customWidth="1"/>
    <col min="5" max="5" width="10" style="6" customWidth="1"/>
    <col min="6" max="6" width="9.5703125" style="6" customWidth="1"/>
    <col min="7" max="7" width="2" style="6" customWidth="1"/>
    <col min="8" max="8" width="13.42578125" style="6" customWidth="1"/>
    <col min="9" max="9" width="14.42578125" style="6" customWidth="1"/>
    <col min="10" max="16384" width="9.140625" style="6"/>
  </cols>
  <sheetData>
    <row r="1" spans="1:9" ht="21" x14ac:dyDescent="0.35">
      <c r="A1" s="201" t="str">
        <f>+'Indice-Index'!A34</f>
        <v>3.8   Trend storico dei volumi  - Volumes  trend</v>
      </c>
      <c r="B1" s="97"/>
      <c r="C1" s="98"/>
      <c r="D1" s="98"/>
      <c r="E1" s="98"/>
      <c r="F1" s="98"/>
      <c r="G1" s="98"/>
      <c r="H1" s="98"/>
      <c r="I1" s="98"/>
    </row>
    <row r="3" spans="1:9" x14ac:dyDescent="0.25">
      <c r="A3" s="1022" t="s">
        <v>243</v>
      </c>
      <c r="B3" s="217" t="str">
        <f>+'3.4'!B3</f>
        <v>2018/19</v>
      </c>
      <c r="C3" s="217" t="str">
        <f>+'3.4'!C3</f>
        <v>2019/20</v>
      </c>
      <c r="D3" s="217" t="str">
        <f>+'3.4'!D3</f>
        <v>2020/21</v>
      </c>
      <c r="E3" s="217" t="str">
        <f>+'3.4'!E3</f>
        <v>2021/22</v>
      </c>
      <c r="F3" s="217" t="str">
        <f>+'3.4'!F3</f>
        <v>2022/23</v>
      </c>
      <c r="G3" s="13"/>
      <c r="H3" s="318" t="s">
        <v>108</v>
      </c>
      <c r="I3" s="318" t="s">
        <v>108</v>
      </c>
    </row>
    <row r="4" spans="1:9" x14ac:dyDescent="0.25">
      <c r="A4" s="1023"/>
      <c r="B4" s="73" t="s">
        <v>103</v>
      </c>
      <c r="C4" s="74"/>
      <c r="D4" s="73"/>
      <c r="E4" s="73" t="s">
        <v>104</v>
      </c>
      <c r="F4" s="73" t="s">
        <v>105</v>
      </c>
      <c r="G4" s="74"/>
      <c r="H4" s="320" t="s">
        <v>107</v>
      </c>
      <c r="I4" s="320" t="s">
        <v>106</v>
      </c>
    </row>
    <row r="5" spans="1:9" x14ac:dyDescent="0.25">
      <c r="B5" s="13"/>
      <c r="C5" s="13"/>
      <c r="D5" s="13"/>
      <c r="E5" s="13"/>
      <c r="F5" s="13"/>
      <c r="H5" s="13"/>
      <c r="I5" s="13"/>
    </row>
    <row r="6" spans="1:9" x14ac:dyDescent="0.25">
      <c r="A6" s="255" t="s">
        <v>153</v>
      </c>
      <c r="B6" s="509">
        <f>B8+B7</f>
        <v>3047.585560017716</v>
      </c>
      <c r="C6" s="509">
        <f>C8+C7</f>
        <v>2494.5232651249371</v>
      </c>
      <c r="D6" s="509">
        <f>D8+D7</f>
        <v>2323.4359234789231</v>
      </c>
      <c r="E6" s="509">
        <f>E8+E7</f>
        <v>2248.1631316600874</v>
      </c>
      <c r="F6" s="509">
        <f>F8+F7</f>
        <v>2041.1083589967566</v>
      </c>
      <c r="G6" s="161"/>
      <c r="H6" s="256">
        <f>(F6-B6)/B6*100</f>
        <v>-33.025396045488179</v>
      </c>
      <c r="I6" s="256">
        <f>(F6-E6)/E6*100</f>
        <v>-9.2099532168040472</v>
      </c>
    </row>
    <row r="7" spans="1:9" x14ac:dyDescent="0.25">
      <c r="A7" s="6" t="s">
        <v>150</v>
      </c>
      <c r="B7" s="132">
        <v>1205.2920837696911</v>
      </c>
      <c r="C7" s="132">
        <v>872.37668062982857</v>
      </c>
      <c r="D7" s="132">
        <v>791.90433620055671</v>
      </c>
      <c r="E7" s="132">
        <v>749.85491513160684</v>
      </c>
      <c r="F7" s="132">
        <v>641.68278664326863</v>
      </c>
      <c r="H7" s="40">
        <f t="shared" ref="H7:H12" si="0">(F7-B7)/B7*100</f>
        <v>-46.761221177498221</v>
      </c>
      <c r="I7" s="40">
        <f t="shared" ref="I7:I12" si="1">(F7-E7)/E7*100</f>
        <v>-14.425741074105375</v>
      </c>
    </row>
    <row r="8" spans="1:9" x14ac:dyDescent="0.25">
      <c r="A8" s="171" t="s">
        <v>151</v>
      </c>
      <c r="B8" s="508">
        <v>1842.2934762480249</v>
      </c>
      <c r="C8" s="508">
        <v>1622.1465844951085</v>
      </c>
      <c r="D8" s="508">
        <v>1531.5315872783663</v>
      </c>
      <c r="E8" s="508">
        <v>1498.3082165284807</v>
      </c>
      <c r="F8" s="508">
        <v>1399.425572353488</v>
      </c>
      <c r="H8" s="248">
        <f t="shared" si="0"/>
        <v>-24.038944370387295</v>
      </c>
      <c r="I8" s="248">
        <f t="shared" si="1"/>
        <v>-6.5996196966802865</v>
      </c>
    </row>
    <row r="9" spans="1:9" ht="5.25" customHeight="1" x14ac:dyDescent="0.25">
      <c r="A9" s="253"/>
      <c r="B9" s="257"/>
      <c r="C9" s="257"/>
      <c r="D9" s="257"/>
      <c r="E9" s="257"/>
      <c r="F9" s="257"/>
      <c r="G9" s="161"/>
      <c r="H9" s="254"/>
      <c r="I9" s="254"/>
    </row>
    <row r="10" spans="1:9" x14ac:dyDescent="0.25">
      <c r="A10" s="255" t="s">
        <v>144</v>
      </c>
      <c r="B10" s="509">
        <f>+B12+B11</f>
        <v>551.87140067694918</v>
      </c>
      <c r="C10" s="509">
        <f>+C12+C11</f>
        <v>670.10670291680788</v>
      </c>
      <c r="D10" s="509">
        <f>+D12+D11</f>
        <v>931.95529601342992</v>
      </c>
      <c r="E10" s="509">
        <f>+E12+E11</f>
        <v>914.8768901327785</v>
      </c>
      <c r="F10" s="509">
        <f>+F12+F11</f>
        <v>999.980814899145</v>
      </c>
      <c r="G10" s="161"/>
      <c r="H10" s="256">
        <f>(F10-B10)/B10*100</f>
        <v>81.198158424684735</v>
      </c>
      <c r="I10" s="256">
        <f>(F10-E10)/E10*100</f>
        <v>9.3022269645498596</v>
      </c>
    </row>
    <row r="11" spans="1:9" x14ac:dyDescent="0.25">
      <c r="A11" s="6" t="s">
        <v>162</v>
      </c>
      <c r="B11" s="132">
        <v>466.62973116846126</v>
      </c>
      <c r="C11" s="132">
        <v>581.22216243095966</v>
      </c>
      <c r="D11" s="132">
        <v>817.00632042203972</v>
      </c>
      <c r="E11" s="132">
        <v>796.01794426257436</v>
      </c>
      <c r="F11" s="132">
        <v>870.42890746671787</v>
      </c>
      <c r="H11" s="40">
        <f t="shared" si="0"/>
        <v>86.535243968944243</v>
      </c>
      <c r="I11" s="40">
        <f t="shared" si="1"/>
        <v>9.3479002251736087</v>
      </c>
    </row>
    <row r="12" spans="1:9" x14ac:dyDescent="0.25">
      <c r="A12" s="171" t="s">
        <v>161</v>
      </c>
      <c r="B12" s="508">
        <v>85.241669508487902</v>
      </c>
      <c r="C12" s="508">
        <v>88.884540485848206</v>
      </c>
      <c r="D12" s="508">
        <v>114.94897559139014</v>
      </c>
      <c r="E12" s="508">
        <v>118.85894587020415</v>
      </c>
      <c r="F12" s="508">
        <v>129.55190743242716</v>
      </c>
      <c r="H12" s="248">
        <f t="shared" si="0"/>
        <v>51.981898265762005</v>
      </c>
      <c r="I12" s="248">
        <f t="shared" si="1"/>
        <v>8.9963456128072075</v>
      </c>
    </row>
    <row r="13" spans="1:9" x14ac:dyDescent="0.25">
      <c r="B13" s="13"/>
      <c r="C13" s="13"/>
      <c r="D13" s="13"/>
      <c r="E13" s="13"/>
      <c r="F13" s="13"/>
      <c r="H13" s="13"/>
      <c r="I13" s="13"/>
    </row>
    <row r="14" spans="1:9" x14ac:dyDescent="0.25">
      <c r="A14" s="5"/>
      <c r="B14" s="87"/>
      <c r="C14" s="87"/>
      <c r="D14" s="87"/>
      <c r="E14" s="87"/>
      <c r="F14" s="87"/>
      <c r="H14" s="40"/>
      <c r="I14" s="40"/>
    </row>
    <row r="15" spans="1:9" x14ac:dyDescent="0.25">
      <c r="A15" s="1023" t="s">
        <v>100</v>
      </c>
      <c r="B15" s="317" t="str">
        <f>+'3.4'!B17</f>
        <v>2T19</v>
      </c>
      <c r="C15" s="317" t="str">
        <f>+'3.4'!C17</f>
        <v>2T20</v>
      </c>
      <c r="D15" s="317" t="str">
        <f>+'3.4'!D17</f>
        <v>2T21</v>
      </c>
      <c r="E15" s="317" t="str">
        <f>+'3.4'!E17</f>
        <v>2T22</v>
      </c>
      <c r="F15" s="317" t="str">
        <f>+'3.4'!F17</f>
        <v>2T23</v>
      </c>
      <c r="G15" s="24"/>
      <c r="H15" s="318" t="s">
        <v>108</v>
      </c>
      <c r="I15" s="318" t="s">
        <v>108</v>
      </c>
    </row>
    <row r="16" spans="1:9" x14ac:dyDescent="0.25">
      <c r="A16" s="1023"/>
      <c r="B16" s="317" t="str">
        <f>+'3.4'!B18</f>
        <v>2Q19</v>
      </c>
      <c r="C16" s="317" t="str">
        <f>+'3.4'!C18</f>
        <v>2Q20</v>
      </c>
      <c r="D16" s="317" t="str">
        <f>+'3.4'!D18</f>
        <v>2Q21</v>
      </c>
      <c r="E16" s="317" t="str">
        <f>+'3.4'!E18</f>
        <v>2Q22</v>
      </c>
      <c r="F16" s="317" t="str">
        <f>+'3.4'!F18</f>
        <v>2Q23</v>
      </c>
      <c r="G16" s="24"/>
      <c r="H16" s="320" t="s">
        <v>107</v>
      </c>
      <c r="I16" s="320" t="s">
        <v>106</v>
      </c>
    </row>
    <row r="17" spans="1:9" x14ac:dyDescent="0.25">
      <c r="B17" s="318" t="s">
        <v>103</v>
      </c>
      <c r="C17" s="319"/>
      <c r="D17" s="318"/>
      <c r="E17" s="318" t="s">
        <v>104</v>
      </c>
      <c r="F17" s="318" t="s">
        <v>105</v>
      </c>
      <c r="G17" s="24"/>
      <c r="H17" s="13"/>
      <c r="I17" s="13"/>
    </row>
    <row r="18" spans="1:9" x14ac:dyDescent="0.25">
      <c r="B18" s="73"/>
      <c r="C18" s="74"/>
      <c r="D18" s="73"/>
      <c r="E18" s="73"/>
      <c r="F18" s="73"/>
      <c r="H18" s="13"/>
      <c r="I18" s="13"/>
    </row>
    <row r="19" spans="1:9" x14ac:dyDescent="0.25">
      <c r="A19" s="255" t="s">
        <v>153</v>
      </c>
      <c r="B19" s="509">
        <f>B21+B20</f>
        <v>757.1166746370651</v>
      </c>
      <c r="C19" s="509">
        <f>C21+C20</f>
        <v>534.45465602567663</v>
      </c>
      <c r="D19" s="509">
        <f>D21+D20</f>
        <v>579.35780784565736</v>
      </c>
      <c r="E19" s="509">
        <f>E21+E20</f>
        <v>543.14465762944508</v>
      </c>
      <c r="F19" s="509">
        <f>F21+F20</f>
        <v>499.70979078552466</v>
      </c>
      <c r="G19" s="161"/>
      <c r="H19" s="256">
        <f>(F19-B19)/B19*100</f>
        <v>-33.998311287349757</v>
      </c>
      <c r="I19" s="256">
        <f>(F19-E19)/E19*100</f>
        <v>-7.9969242509890277</v>
      </c>
    </row>
    <row r="20" spans="1:9" x14ac:dyDescent="0.25">
      <c r="A20" s="6" t="s">
        <v>150</v>
      </c>
      <c r="B20" s="132">
        <v>293.54245772537405</v>
      </c>
      <c r="C20" s="132">
        <v>191.73249016671505</v>
      </c>
      <c r="D20" s="132">
        <v>184.90269397171835</v>
      </c>
      <c r="E20" s="132">
        <v>173.93920893231862</v>
      </c>
      <c r="F20" s="132">
        <v>153.25925446338854</v>
      </c>
      <c r="H20" s="40">
        <f t="shared" ref="H20:H25" si="2">(F20-B20)/B20*100</f>
        <v>-47.78974883191465</v>
      </c>
      <c r="I20" s="40">
        <f t="shared" ref="I20:I25" si="3">(F20-E20)/E20*100</f>
        <v>-11.889185075560992</v>
      </c>
    </row>
    <row r="21" spans="1:9" x14ac:dyDescent="0.25">
      <c r="A21" s="171" t="s">
        <v>151</v>
      </c>
      <c r="B21" s="508">
        <v>463.57421691169105</v>
      </c>
      <c r="C21" s="508">
        <v>342.7221658589616</v>
      </c>
      <c r="D21" s="508">
        <v>394.45511387393901</v>
      </c>
      <c r="E21" s="508">
        <v>369.20544869712643</v>
      </c>
      <c r="F21" s="508">
        <v>346.45053632213614</v>
      </c>
      <c r="H21" s="248">
        <f t="shared" si="2"/>
        <v>-25.265356941079943</v>
      </c>
      <c r="I21" s="248">
        <f t="shared" si="3"/>
        <v>-6.1632114193571992</v>
      </c>
    </row>
    <row r="22" spans="1:9" x14ac:dyDescent="0.25">
      <c r="B22" s="13"/>
      <c r="C22" s="13"/>
      <c r="D22" s="13"/>
      <c r="E22" s="13"/>
      <c r="F22" s="13"/>
      <c r="H22" s="13"/>
      <c r="I22" s="13"/>
    </row>
    <row r="23" spans="1:9" x14ac:dyDescent="0.25">
      <c r="A23" s="255" t="s">
        <v>144</v>
      </c>
      <c r="B23" s="509">
        <f>+B25+B24</f>
        <v>141.21740113128615</v>
      </c>
      <c r="C23" s="509">
        <f>+C25+C24</f>
        <v>198.73116818032389</v>
      </c>
      <c r="D23" s="509">
        <f>+D25+D24</f>
        <v>228.29036323557048</v>
      </c>
      <c r="E23" s="509">
        <f>+E25+E24</f>
        <v>226.30815948151175</v>
      </c>
      <c r="F23" s="509">
        <f>+F25+F24</f>
        <v>246.59486079827948</v>
      </c>
      <c r="G23" s="161"/>
      <c r="H23" s="256">
        <f>(F23-B23)/B23*100</f>
        <v>74.620732872025201</v>
      </c>
      <c r="I23" s="256">
        <f>(F23-E23)/E23*100</f>
        <v>8.9641934975946178</v>
      </c>
    </row>
    <row r="24" spans="1:9" x14ac:dyDescent="0.25">
      <c r="A24" s="6" t="s">
        <v>162</v>
      </c>
      <c r="B24" s="132">
        <v>120.26293330990822</v>
      </c>
      <c r="C24" s="132">
        <v>175.43091907422391</v>
      </c>
      <c r="D24" s="132">
        <v>198.53775664905876</v>
      </c>
      <c r="E24" s="132">
        <v>196.54295354370586</v>
      </c>
      <c r="F24" s="132">
        <v>213.08240697309947</v>
      </c>
      <c r="H24" s="40">
        <f>(F24-B24)/B24*100</f>
        <v>77.180450458498868</v>
      </c>
      <c r="I24" s="40">
        <f t="shared" si="3"/>
        <v>8.4151851446130195</v>
      </c>
    </row>
    <row r="25" spans="1:9" x14ac:dyDescent="0.25">
      <c r="A25" s="171" t="s">
        <v>161</v>
      </c>
      <c r="B25" s="508">
        <v>20.954467821377921</v>
      </c>
      <c r="C25" s="508">
        <v>23.300249106099997</v>
      </c>
      <c r="D25" s="508">
        <v>29.752606586511728</v>
      </c>
      <c r="E25" s="508">
        <v>29.765205937805884</v>
      </c>
      <c r="F25" s="508">
        <v>33.51245382518001</v>
      </c>
      <c r="H25" s="248">
        <f t="shared" si="2"/>
        <v>59.92987324159256</v>
      </c>
      <c r="I25" s="248">
        <f t="shared" si="3"/>
        <v>12.589356496319779</v>
      </c>
    </row>
  </sheetData>
  <mergeCells count="2">
    <mergeCell ref="A3:A4"/>
    <mergeCell ref="A15:A1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5E07-F90D-470E-9A28-38A86245BDC7}">
  <sheetPr>
    <tabColor rgb="FFFFC000"/>
  </sheetPr>
  <dimension ref="A1:K24"/>
  <sheetViews>
    <sheetView showGridLines="0" zoomScale="80" zoomScaleNormal="80" workbookViewId="0">
      <selection activeCell="G21" sqref="G21"/>
    </sheetView>
  </sheetViews>
  <sheetFormatPr defaultColWidth="9.140625" defaultRowHeight="15.75" x14ac:dyDescent="0.25"/>
  <cols>
    <col min="1" max="1" width="30.5703125" style="6" customWidth="1"/>
    <col min="2" max="2" width="10.85546875" style="6" customWidth="1"/>
    <col min="3" max="3" width="24.5703125" style="6" customWidth="1"/>
    <col min="4" max="4" width="2.140625" style="6" customWidth="1"/>
    <col min="5" max="5" width="31.5703125" style="6" customWidth="1"/>
    <col min="6" max="6" width="8.7109375" style="6" customWidth="1"/>
    <col min="7" max="7" width="24.85546875" style="6" customWidth="1"/>
    <col min="8" max="8" width="2.85546875" style="6" customWidth="1"/>
    <col min="9" max="9" width="23.42578125" style="6" customWidth="1"/>
    <col min="10" max="10" width="8.5703125" style="6" customWidth="1"/>
    <col min="11" max="11" width="24.85546875" style="6" customWidth="1"/>
    <col min="12" max="16384" width="9.140625" style="6"/>
  </cols>
  <sheetData>
    <row r="1" spans="1:11" ht="21" x14ac:dyDescent="0.35">
      <c r="A1" s="201" t="str">
        <f>+'Indice-Index'!A35</f>
        <v>3.9   Il quadro concorrenziale - The competitive framework</v>
      </c>
      <c r="B1" s="98"/>
      <c r="C1" s="98"/>
      <c r="D1" s="98"/>
      <c r="E1" s="98"/>
      <c r="F1" s="98"/>
      <c r="G1" s="98"/>
      <c r="H1" s="98"/>
      <c r="I1" s="98"/>
      <c r="J1" s="98"/>
      <c r="K1" s="98"/>
    </row>
    <row r="2" spans="1:11" ht="16.5" customHeight="1" x14ac:dyDescent="0.25"/>
    <row r="3" spans="1:11" ht="18.75" x14ac:dyDescent="0.3">
      <c r="A3" s="45" t="s">
        <v>246</v>
      </c>
      <c r="D3" s="226"/>
    </row>
    <row r="4" spans="1:11" ht="18.75" x14ac:dyDescent="0.3">
      <c r="A4" s="45"/>
      <c r="D4" s="226"/>
    </row>
    <row r="5" spans="1:11" x14ac:dyDescent="0.25">
      <c r="A5" s="250" t="s">
        <v>145</v>
      </c>
      <c r="B5" s="34" t="str">
        <f>'3.1'!C3</f>
        <v>1H2023</v>
      </c>
      <c r="C5" s="142" t="s">
        <v>970</v>
      </c>
      <c r="E5" s="250" t="s">
        <v>706</v>
      </c>
      <c r="F5" s="34" t="str">
        <f>+B5</f>
        <v>1H2023</v>
      </c>
      <c r="G5" s="33" t="str">
        <f>+C5</f>
        <v>Diff/chg. vs 1H22 (p.p.)</v>
      </c>
      <c r="I5" s="250" t="s">
        <v>350</v>
      </c>
      <c r="J5" s="34" t="str">
        <f>+F5</f>
        <v>1H2023</v>
      </c>
      <c r="K5" s="33" t="str">
        <f>+G5</f>
        <v>Diff/chg. vs 1H22 (p.p.)</v>
      </c>
    </row>
    <row r="6" spans="1:11" x14ac:dyDescent="0.25">
      <c r="A6" s="258" t="s">
        <v>163</v>
      </c>
      <c r="B6" s="47"/>
      <c r="C6" s="102"/>
      <c r="E6" s="258" t="s">
        <v>707</v>
      </c>
      <c r="F6" s="33"/>
      <c r="G6" s="33"/>
      <c r="I6" s="258" t="s">
        <v>351</v>
      </c>
      <c r="J6" s="33"/>
      <c r="K6" s="33"/>
    </row>
    <row r="7" spans="1:11" x14ac:dyDescent="0.25">
      <c r="A7" s="525" t="s">
        <v>117</v>
      </c>
      <c r="B7" s="698">
        <v>32.134412891449223</v>
      </c>
      <c r="C7" s="698">
        <v>-1.7492550986236211</v>
      </c>
      <c r="E7" s="525" t="s">
        <v>117</v>
      </c>
      <c r="F7" s="699">
        <v>95.819422597207421</v>
      </c>
      <c r="G7" s="699">
        <v>-0.38527963047722835</v>
      </c>
      <c r="I7" s="525" t="s">
        <v>132</v>
      </c>
      <c r="J7" s="699">
        <v>19.304666768577228</v>
      </c>
      <c r="K7" s="699">
        <v>0.65006732891735197</v>
      </c>
    </row>
    <row r="8" spans="1:11" x14ac:dyDescent="0.25">
      <c r="A8" s="525" t="s">
        <v>132</v>
      </c>
      <c r="B8" s="698">
        <v>15.172071467565907</v>
      </c>
      <c r="C8" s="698">
        <v>0.73744121123389128</v>
      </c>
      <c r="E8" s="525" t="s">
        <v>60</v>
      </c>
      <c r="F8" s="699">
        <v>2.3735490543891204</v>
      </c>
      <c r="G8" s="699">
        <v>0.37267933552434362</v>
      </c>
      <c r="I8" s="525" t="s">
        <v>59</v>
      </c>
      <c r="J8" s="699">
        <v>18.255938514766363</v>
      </c>
      <c r="K8" s="699">
        <v>0.3189934551299487</v>
      </c>
    </row>
    <row r="9" spans="1:11" x14ac:dyDescent="0.25">
      <c r="A9" s="525" t="s">
        <v>59</v>
      </c>
      <c r="B9" s="698">
        <v>14.34784693120802</v>
      </c>
      <c r="C9" s="698">
        <v>0.46852613949267052</v>
      </c>
      <c r="E9" s="525" t="s">
        <v>333</v>
      </c>
      <c r="F9" s="699">
        <v>1.8070283484034584</v>
      </c>
      <c r="G9" s="699">
        <v>1.2600294952884283E-2</v>
      </c>
      <c r="I9" s="525" t="s">
        <v>117</v>
      </c>
      <c r="J9" s="699">
        <v>14.787778819925162</v>
      </c>
      <c r="K9" s="699">
        <v>-0.87631310303812349</v>
      </c>
    </row>
    <row r="10" spans="1:11" x14ac:dyDescent="0.25">
      <c r="A10" s="525" t="s">
        <v>57</v>
      </c>
      <c r="B10" s="698">
        <v>10.809893620889907</v>
      </c>
      <c r="C10" s="698">
        <v>0.60195395824163</v>
      </c>
      <c r="E10" s="517" t="s">
        <v>79</v>
      </c>
      <c r="F10" s="524">
        <f>SUM(F7:F9)</f>
        <v>100</v>
      </c>
      <c r="G10" s="524">
        <f>SUM(G7:G9)</f>
        <v>-4.4408920985006262E-16</v>
      </c>
      <c r="I10" s="525" t="s">
        <v>57</v>
      </c>
      <c r="J10" s="699">
        <v>13.754311308192618</v>
      </c>
      <c r="K10" s="699">
        <v>0.56207692952628818</v>
      </c>
    </row>
    <row r="11" spans="1:11" x14ac:dyDescent="0.25">
      <c r="A11" s="525" t="s">
        <v>118</v>
      </c>
      <c r="B11" s="698">
        <v>10.047195911613329</v>
      </c>
      <c r="C11" s="698">
        <v>0.16081824551348056</v>
      </c>
      <c r="I11" s="525" t="s">
        <v>118</v>
      </c>
      <c r="J11" s="699">
        <v>12.783868665985393</v>
      </c>
      <c r="K11" s="699">
        <v>7.2050455653194234E-3</v>
      </c>
    </row>
    <row r="12" spans="1:11" x14ac:dyDescent="0.25">
      <c r="A12" s="525" t="s">
        <v>58</v>
      </c>
      <c r="B12" s="698">
        <v>9.425255951055755</v>
      </c>
      <c r="C12" s="698">
        <v>-0.73120465737462581</v>
      </c>
      <c r="I12" s="525" t="s">
        <v>58</v>
      </c>
      <c r="J12" s="699">
        <v>11.992523613710061</v>
      </c>
      <c r="K12" s="699">
        <v>-1.1331817913065159</v>
      </c>
    </row>
    <row r="13" spans="1:11" x14ac:dyDescent="0.25">
      <c r="A13" s="525" t="s">
        <v>720</v>
      </c>
      <c r="B13" s="698">
        <v>7.0989490875811745</v>
      </c>
      <c r="C13" s="698">
        <v>0.46174685024562123</v>
      </c>
      <c r="I13" s="525" t="s">
        <v>720</v>
      </c>
      <c r="J13" s="699">
        <v>9.0325732274471058</v>
      </c>
      <c r="K13" s="699">
        <v>0.45498260414758462</v>
      </c>
    </row>
    <row r="14" spans="1:11" x14ac:dyDescent="0.25">
      <c r="A14" s="525" t="s">
        <v>61</v>
      </c>
      <c r="B14" s="698">
        <v>0.96437413863669252</v>
      </c>
      <c r="C14" s="698">
        <v>4.9973351270961475E-2</v>
      </c>
      <c r="I14" s="172" t="s">
        <v>61</v>
      </c>
      <c r="J14" s="272">
        <v>8.8339081396071245E-2</v>
      </c>
      <c r="K14" s="272">
        <v>1.6169531058148112E-2</v>
      </c>
    </row>
    <row r="15" spans="1:11" x14ac:dyDescent="0.25">
      <c r="A15" s="517" t="s">
        <v>79</v>
      </c>
      <c r="B15" s="700">
        <f>SUM(B7:B14)</f>
        <v>100</v>
      </c>
      <c r="C15" s="524">
        <f>SUM(C7:C14)</f>
        <v>8.2156503822261584E-15</v>
      </c>
      <c r="I15" s="525" t="s">
        <v>120</v>
      </c>
      <c r="J15" s="701">
        <f>SUM(J7:J14)</f>
        <v>100</v>
      </c>
      <c r="K15" s="701">
        <f>SUM(K7:K14)</f>
        <v>1.6653345369377348E-15</v>
      </c>
    </row>
    <row r="16" spans="1:11" ht="14.1" customHeight="1" x14ac:dyDescent="0.25"/>
    <row r="18" spans="2:10" x14ac:dyDescent="0.25">
      <c r="J18" s="7"/>
    </row>
    <row r="19" spans="2:10" x14ac:dyDescent="0.25">
      <c r="J19" s="7"/>
    </row>
    <row r="24" spans="2:10" ht="9.75" customHeight="1" x14ac:dyDescent="0.25">
      <c r="B24" s="13"/>
      <c r="C24" s="13"/>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F74E-2663-4EFA-AB3F-8A3EA67160B0}">
  <sheetPr>
    <tabColor rgb="FFFFC000"/>
  </sheetPr>
  <dimension ref="A1:I18"/>
  <sheetViews>
    <sheetView showGridLines="0" zoomScale="80" zoomScaleNormal="80" workbookViewId="0">
      <selection activeCell="K16" sqref="K16"/>
    </sheetView>
  </sheetViews>
  <sheetFormatPr defaultRowHeight="15" x14ac:dyDescent="0.25"/>
  <cols>
    <col min="1" max="1" width="59.42578125" customWidth="1"/>
    <col min="2" max="6" width="11.140625" customWidth="1"/>
    <col min="7" max="7" width="1" customWidth="1"/>
    <col min="8" max="9" width="11" customWidth="1"/>
  </cols>
  <sheetData>
    <row r="1" spans="1:9" ht="21" x14ac:dyDescent="0.35">
      <c r="A1" s="204" t="str">
        <f>+'Indice-Index'!A36</f>
        <v>3.10 Trend storico dei ricavi unitari (media ultimi 12 mesi) - Revenues per unit trend (avg last 12 months )</v>
      </c>
      <c r="B1" s="99"/>
      <c r="C1" s="99"/>
      <c r="D1" s="99"/>
      <c r="E1" s="99"/>
      <c r="F1" s="99"/>
      <c r="G1" s="99"/>
      <c r="H1" s="99"/>
      <c r="I1" s="99"/>
    </row>
    <row r="3" spans="1:9" ht="15.75" x14ac:dyDescent="0.25">
      <c r="A3" s="5" t="s">
        <v>86</v>
      </c>
      <c r="B3" s="183" t="str">
        <f>+'3.8'!B3</f>
        <v>2018/19</v>
      </c>
      <c r="C3" s="183" t="str">
        <f>+'3.8'!C3</f>
        <v>2019/20</v>
      </c>
      <c r="D3" s="183" t="str">
        <f>+'3.8'!D3</f>
        <v>2020/21</v>
      </c>
      <c r="E3" s="183" t="str">
        <f>+'3.8'!E3</f>
        <v>2021/22</v>
      </c>
      <c r="F3" s="183" t="str">
        <f>+'3.8'!F3</f>
        <v>2022/23</v>
      </c>
      <c r="G3" s="51"/>
      <c r="H3" s="167" t="s">
        <v>108</v>
      </c>
      <c r="I3" s="167" t="s">
        <v>108</v>
      </c>
    </row>
    <row r="4" spans="1:9" x14ac:dyDescent="0.25">
      <c r="B4" s="318" t="s">
        <v>103</v>
      </c>
      <c r="C4" s="51"/>
      <c r="D4" s="318"/>
      <c r="E4" s="318" t="s">
        <v>104</v>
      </c>
      <c r="F4" s="318" t="s">
        <v>105</v>
      </c>
      <c r="G4" s="51"/>
      <c r="H4" s="320" t="s">
        <v>107</v>
      </c>
      <c r="I4" s="320" t="s">
        <v>106</v>
      </c>
    </row>
    <row r="5" spans="1:9" x14ac:dyDescent="0.25">
      <c r="C5" s="73"/>
      <c r="D5" s="73"/>
      <c r="E5" s="73"/>
      <c r="F5" s="73"/>
    </row>
    <row r="6" spans="1:9" ht="15.75" x14ac:dyDescent="0.25">
      <c r="A6" s="251" t="s">
        <v>164</v>
      </c>
      <c r="C6" s="74"/>
      <c r="D6" s="74"/>
      <c r="E6" s="74"/>
      <c r="F6" s="74"/>
    </row>
    <row r="7" spans="1:9" ht="15.75" x14ac:dyDescent="0.25">
      <c r="A7" s="246" t="s">
        <v>96</v>
      </c>
      <c r="B7" s="462">
        <v>0.8085885751487194</v>
      </c>
      <c r="C7" s="462">
        <v>0.78292867760228912</v>
      </c>
      <c r="D7" s="462">
        <v>0.77134303102346347</v>
      </c>
      <c r="E7" s="462">
        <v>0.79438500373178689</v>
      </c>
      <c r="F7" s="462">
        <v>0.8511771010050313</v>
      </c>
      <c r="G7" s="75"/>
      <c r="H7" s="247">
        <f>(F7-B7)/B7*100</f>
        <v>5.2670204805303875</v>
      </c>
      <c r="I7" s="247">
        <f>(F7-E7)/E7*100</f>
        <v>7.1491905066752084</v>
      </c>
    </row>
    <row r="8" spans="1:9" ht="15.75" x14ac:dyDescent="0.25">
      <c r="A8" s="264" t="s">
        <v>147</v>
      </c>
      <c r="B8" s="463">
        <v>1.3285036826993364</v>
      </c>
      <c r="C8" s="463">
        <v>1.3987588008916718</v>
      </c>
      <c r="D8" s="463">
        <v>1.3506516589697131</v>
      </c>
      <c r="E8" s="463">
        <v>1.353519617372787</v>
      </c>
      <c r="F8" s="463">
        <v>1.4679041320476043</v>
      </c>
      <c r="G8" s="75"/>
      <c r="H8" s="126">
        <f>(F8-B8)/B8*100</f>
        <v>10.493041996317647</v>
      </c>
      <c r="I8" s="126">
        <f>(F8-E8)/E8*100</f>
        <v>8.4508944832909219</v>
      </c>
    </row>
    <row r="9" spans="1:9" ht="15.75" x14ac:dyDescent="0.25">
      <c r="A9" s="239" t="s">
        <v>148</v>
      </c>
      <c r="B9" s="464">
        <v>0.46844213732967688</v>
      </c>
      <c r="C9" s="464">
        <v>0.45174045828716231</v>
      </c>
      <c r="D9" s="464">
        <v>0.47180169718504644</v>
      </c>
      <c r="E9" s="464">
        <v>0.51455617169724921</v>
      </c>
      <c r="F9" s="464">
        <v>0.56838741379638202</v>
      </c>
      <c r="G9" s="75"/>
      <c r="H9" s="262">
        <f>(F9-B9)/B9*100</f>
        <v>21.335671687529334</v>
      </c>
      <c r="I9" s="262">
        <f>(F9-E9)/E9*100</f>
        <v>10.461684274735635</v>
      </c>
    </row>
    <row r="10" spans="1:9" ht="15.75" x14ac:dyDescent="0.25">
      <c r="A10" s="6"/>
      <c r="B10" s="13"/>
      <c r="C10" s="13"/>
      <c r="D10" s="13"/>
      <c r="E10" s="13"/>
      <c r="F10" s="13"/>
      <c r="H10" s="74"/>
      <c r="I10" s="74"/>
    </row>
    <row r="11" spans="1:9" ht="15.75" x14ac:dyDescent="0.25">
      <c r="A11" s="251" t="s">
        <v>146</v>
      </c>
      <c r="B11" s="13"/>
      <c r="C11" s="13"/>
      <c r="D11" s="13"/>
      <c r="E11" s="13"/>
      <c r="F11" s="13"/>
      <c r="H11" s="74"/>
      <c r="I11" s="74"/>
    </row>
    <row r="12" spans="1:9" ht="15.75" x14ac:dyDescent="0.25">
      <c r="A12" s="601" t="s">
        <v>96</v>
      </c>
      <c r="B12" s="672">
        <v>7.2248162383271994</v>
      </c>
      <c r="C12" s="672">
        <v>6.5957433040011315</v>
      </c>
      <c r="D12" s="672">
        <v>6.197561694249913</v>
      </c>
      <c r="E12" s="672">
        <v>6.5629334554577152</v>
      </c>
      <c r="F12" s="672">
        <v>6.336142967118656</v>
      </c>
      <c r="G12" s="75"/>
      <c r="H12" s="524">
        <f>(F12-B12)/B12*100</f>
        <v>-12.300288919380222</v>
      </c>
      <c r="I12" s="524">
        <f>(F12-E12)/E12*100</f>
        <v>-3.4556268150252381</v>
      </c>
    </row>
    <row r="13" spans="1:9" ht="15.75" x14ac:dyDescent="0.25">
      <c r="A13" s="260" t="s">
        <v>170</v>
      </c>
      <c r="B13" s="462">
        <v>17.12579797234245</v>
      </c>
      <c r="C13" s="462">
        <v>15.886732057491477</v>
      </c>
      <c r="D13" s="462">
        <v>14.880878988157606</v>
      </c>
      <c r="E13" s="462">
        <v>15.456335041928483</v>
      </c>
      <c r="F13" s="462">
        <v>15.047863197601599</v>
      </c>
      <c r="G13" s="6"/>
      <c r="H13" s="247">
        <f>(F13-B13)/B13*100</f>
        <v>-12.13336031463551</v>
      </c>
      <c r="I13" s="247">
        <f>(F13-E13)/E13*100</f>
        <v>-2.642747088613314</v>
      </c>
    </row>
    <row r="14" spans="1:9" ht="15.75" x14ac:dyDescent="0.25">
      <c r="A14" s="243" t="s">
        <v>244</v>
      </c>
      <c r="B14" s="466"/>
      <c r="C14" s="466"/>
      <c r="D14" s="466"/>
      <c r="E14" s="466"/>
      <c r="F14" s="466"/>
      <c r="H14" s="265">
        <v>11.1</v>
      </c>
      <c r="I14" s="265">
        <v>2.8</v>
      </c>
    </row>
    <row r="15" spans="1:9" ht="15.75" x14ac:dyDescent="0.25">
      <c r="A15" s="241" t="s">
        <v>245</v>
      </c>
      <c r="B15" s="467"/>
      <c r="C15" s="467"/>
      <c r="D15" s="467"/>
      <c r="E15" s="467"/>
      <c r="F15" s="467"/>
      <c r="H15" s="266">
        <v>-12.1</v>
      </c>
      <c r="I15" s="266">
        <v>-2.7</v>
      </c>
    </row>
    <row r="16" spans="1:9" ht="15.75" x14ac:dyDescent="0.25">
      <c r="A16" s="260" t="s">
        <v>171</v>
      </c>
      <c r="B16" s="462">
        <v>5.4161526311730857</v>
      </c>
      <c r="C16" s="462">
        <v>5.1749006049561368</v>
      </c>
      <c r="D16" s="462">
        <v>4.9758594837283541</v>
      </c>
      <c r="E16" s="462">
        <v>5.2349981427084904</v>
      </c>
      <c r="F16" s="462">
        <v>5.0395178628795909</v>
      </c>
      <c r="H16" s="247">
        <f>(F16-B16)/B16*100</f>
        <v>-6.9539171796183172</v>
      </c>
      <c r="I16" s="247">
        <f>(F16-E16)/E16*100</f>
        <v>-3.7341040913485717</v>
      </c>
    </row>
    <row r="17" spans="1:9" ht="15.75" x14ac:dyDescent="0.25">
      <c r="A17" s="243" t="s">
        <v>244</v>
      </c>
      <c r="B17" s="263"/>
      <c r="C17" s="263"/>
      <c r="D17" s="263"/>
      <c r="E17" s="263"/>
      <c r="F17" s="263"/>
      <c r="H17" s="460">
        <v>3.5</v>
      </c>
      <c r="I17" s="460">
        <v>7.5</v>
      </c>
    </row>
    <row r="18" spans="1:9" ht="15.75" x14ac:dyDescent="0.25">
      <c r="A18" s="241" t="s">
        <v>245</v>
      </c>
      <c r="B18" s="261"/>
      <c r="C18" s="261"/>
      <c r="D18" s="261"/>
      <c r="E18" s="261"/>
      <c r="F18" s="261"/>
      <c r="H18" s="461">
        <v>-7</v>
      </c>
      <c r="I18" s="461">
        <v>-3.8</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7CF4-ACDF-47C2-9ECB-3D65E34B01B5}">
  <sheetPr>
    <tabColor rgb="FFFFC000"/>
  </sheetPr>
  <dimension ref="A1:U18"/>
  <sheetViews>
    <sheetView showGridLines="0" zoomScale="80" zoomScaleNormal="80" workbookViewId="0">
      <pane xSplit="1" ySplit="3" topLeftCell="G4" activePane="bottomRight" state="frozen"/>
      <selection activeCell="G35" sqref="G35"/>
      <selection pane="topRight" activeCell="G35" sqref="G35"/>
      <selection pane="bottomLeft" activeCell="G35" sqref="G35"/>
      <selection pane="bottomRight" activeCell="O7" sqref="O7"/>
    </sheetView>
  </sheetViews>
  <sheetFormatPr defaultColWidth="9.140625" defaultRowHeight="15" x14ac:dyDescent="0.25"/>
  <cols>
    <col min="1" max="1" width="58.85546875" style="51" customWidth="1"/>
    <col min="2" max="3" width="10.140625" style="51" customWidth="1"/>
    <col min="4" max="4" width="10.140625" style="162" customWidth="1"/>
    <col min="5" max="7" width="10.140625" style="51" customWidth="1"/>
    <col min="8" max="8" width="10.140625" style="162" customWidth="1"/>
    <col min="9" max="11" width="10.140625" style="51" customWidth="1"/>
    <col min="12" max="12" width="10.140625" style="162" customWidth="1"/>
    <col min="13" max="15" width="10.140625" style="51" customWidth="1"/>
    <col min="16" max="16" width="10.140625" style="162" customWidth="1"/>
    <col min="17" max="17" width="10.140625" style="51" customWidth="1"/>
    <col min="18" max="19" width="9.140625" style="51"/>
    <col min="20" max="20" width="10.140625" style="162" customWidth="1"/>
    <col min="21" max="16384" width="9.140625" style="51"/>
  </cols>
  <sheetData>
    <row r="1" spans="1:21" ht="23.25" x14ac:dyDescent="0.25">
      <c r="A1" s="409" t="s">
        <v>810</v>
      </c>
      <c r="B1" s="410"/>
      <c r="C1" s="410"/>
      <c r="D1" s="410"/>
      <c r="E1" s="410"/>
    </row>
    <row r="2" spans="1:21" ht="23.25" x14ac:dyDescent="0.25">
      <c r="A2" s="181"/>
    </row>
    <row r="3" spans="1:21" s="162" customFormat="1" ht="21" x14ac:dyDescent="0.25">
      <c r="A3" s="365" t="s">
        <v>343</v>
      </c>
      <c r="B3" s="175" t="s">
        <v>184</v>
      </c>
      <c r="C3" s="175" t="str">
        <f>+'[4]Principali serie storiche'!B1</f>
        <v>4T18</v>
      </c>
      <c r="D3" s="921" t="str">
        <f>+'[4]Principali serie storiche'!C1</f>
        <v>1T19</v>
      </c>
      <c r="E3" s="176" t="str">
        <f>+'[4]Principali serie storiche'!D1</f>
        <v>2T19</v>
      </c>
      <c r="F3" s="175" t="str">
        <f>+'[4]Principali serie storiche'!E1</f>
        <v>3T19</v>
      </c>
      <c r="G3" s="175" t="str">
        <f>+'[4]Principali serie storiche'!F1</f>
        <v>4T19</v>
      </c>
      <c r="H3" s="921" t="str">
        <f>+'[4]Principali serie storiche'!G1</f>
        <v>1T20</v>
      </c>
      <c r="I3" s="176" t="str">
        <f>+'[4]Principali serie storiche'!H1</f>
        <v>2T20</v>
      </c>
      <c r="J3" s="175" t="str">
        <f>+'[4]Principali serie storiche'!I1</f>
        <v>3T20</v>
      </c>
      <c r="K3" s="175" t="str">
        <f>+'[4]Principali serie storiche'!J1</f>
        <v>4T20</v>
      </c>
      <c r="L3" s="921" t="str">
        <f>+'[4]Principali serie storiche'!K1</f>
        <v>1T21</v>
      </c>
      <c r="M3" s="176" t="str">
        <f>+'[4]Principali serie storiche'!L1</f>
        <v>2T21</v>
      </c>
      <c r="N3" s="175" t="str">
        <f>+'[4]Principali serie storiche'!M1</f>
        <v>3T21</v>
      </c>
      <c r="O3" s="175" t="str">
        <f>+'[4]Principali serie storiche'!N1</f>
        <v>4T21</v>
      </c>
      <c r="P3" s="921" t="str">
        <f>+'[4]Principali serie storiche'!O1</f>
        <v>1T22</v>
      </c>
      <c r="Q3" s="176" t="str">
        <f>+'[4]Principali serie storiche'!P1</f>
        <v>2T22</v>
      </c>
      <c r="R3" s="175" t="str">
        <f>+'[4]Principali serie storiche'!Q1</f>
        <v>3T22</v>
      </c>
      <c r="S3" s="175" t="str">
        <f>+'[4]Principali serie storiche'!R1</f>
        <v>4T22</v>
      </c>
      <c r="T3" s="921" t="str">
        <f>+'[4]Principali serie storiche'!S1</f>
        <v>1T23</v>
      </c>
      <c r="U3" s="176" t="str">
        <f>+'[4]Principali serie storiche'!T1</f>
        <v>2T23</v>
      </c>
    </row>
    <row r="4" spans="1:21" ht="24" customHeight="1" x14ac:dyDescent="0.25">
      <c r="A4" s="259" t="s">
        <v>205</v>
      </c>
      <c r="B4" s="163"/>
      <c r="C4" s="163"/>
      <c r="D4" s="922"/>
      <c r="E4" s="163"/>
      <c r="F4" s="163"/>
      <c r="G4" s="163"/>
      <c r="H4" s="163"/>
      <c r="I4" s="163"/>
      <c r="J4" s="163"/>
      <c r="K4" s="163"/>
      <c r="L4" s="163"/>
      <c r="M4" s="163"/>
      <c r="N4" s="163"/>
      <c r="O4" s="163"/>
      <c r="P4" s="163"/>
      <c r="Q4" s="163"/>
      <c r="R4" s="163"/>
      <c r="S4" s="163"/>
      <c r="T4" s="163"/>
      <c r="U4" s="163"/>
    </row>
    <row r="5" spans="1:21" s="24" customFormat="1" ht="20.25" customHeight="1" x14ac:dyDescent="0.25">
      <c r="A5" s="702" t="s">
        <v>211</v>
      </c>
      <c r="B5" s="560">
        <f t="shared" ref="B5:T5" si="0">+B6+B7</f>
        <v>1803.6306762782747</v>
      </c>
      <c r="C5" s="560">
        <f t="shared" si="0"/>
        <v>2469.2197701393525</v>
      </c>
      <c r="D5" s="923">
        <f t="shared" si="0"/>
        <v>611.56829292239377</v>
      </c>
      <c r="E5" s="561">
        <f t="shared" si="0"/>
        <v>1232.1115439828372</v>
      </c>
      <c r="F5" s="560">
        <f t="shared" si="0"/>
        <v>1752.3103207935585</v>
      </c>
      <c r="G5" s="560">
        <f t="shared" si="0"/>
        <v>2338.505491953445</v>
      </c>
      <c r="H5" s="923">
        <f t="shared" si="0"/>
        <v>475.12823575767823</v>
      </c>
      <c r="I5" s="561">
        <f t="shared" si="0"/>
        <v>846.63985324180385</v>
      </c>
      <c r="J5" s="560">
        <f t="shared" si="0"/>
        <v>1265.9263176307502</v>
      </c>
      <c r="K5" s="560">
        <f t="shared" si="0"/>
        <v>1750.8710130666448</v>
      </c>
      <c r="L5" s="923">
        <f t="shared" si="0"/>
        <v>444.26125337552548</v>
      </c>
      <c r="M5" s="561">
        <f t="shared" si="0"/>
        <v>887.93494778019158</v>
      </c>
      <c r="N5" s="560">
        <f t="shared" si="0"/>
        <v>1311.1271304871409</v>
      </c>
      <c r="O5" s="560">
        <f t="shared" si="0"/>
        <v>1800.4718187860185</v>
      </c>
      <c r="P5" s="923">
        <f t="shared" si="0"/>
        <v>433.57375756081603</v>
      </c>
      <c r="Q5" s="561">
        <f t="shared" si="0"/>
        <v>873.37020672763742</v>
      </c>
      <c r="R5" s="560">
        <f t="shared" si="0"/>
        <v>1278.0552601547545</v>
      </c>
      <c r="S5" s="560">
        <f t="shared" si="0"/>
        <v>1744.3751080820125</v>
      </c>
      <c r="T5" s="923">
        <f t="shared" si="0"/>
        <v>437.6231557229957</v>
      </c>
      <c r="U5" s="561">
        <f>+U6+U7</f>
        <v>866.33979449362118</v>
      </c>
    </row>
    <row r="6" spans="1:21" s="24" customFormat="1" ht="15.75" x14ac:dyDescent="0.25">
      <c r="A6" s="172" t="s">
        <v>207</v>
      </c>
      <c r="B6" s="177">
        <v>1177.4447099972319</v>
      </c>
      <c r="C6" s="177">
        <v>1617.4573768460741</v>
      </c>
      <c r="D6" s="924">
        <v>386.78080424692104</v>
      </c>
      <c r="E6" s="174">
        <v>781.19740123730594</v>
      </c>
      <c r="F6" s="177">
        <v>1107.2136207611184</v>
      </c>
      <c r="G6" s="177">
        <v>1490.6096511192497</v>
      </c>
      <c r="H6" s="924">
        <v>287.16246440937812</v>
      </c>
      <c r="I6" s="174">
        <v>510.83230984169211</v>
      </c>
      <c r="J6" s="177">
        <v>759.47795627626965</v>
      </c>
      <c r="K6" s="177">
        <v>1066.846752284411</v>
      </c>
      <c r="L6" s="924">
        <v>263.9435109742758</v>
      </c>
      <c r="M6" s="174">
        <v>513.57246299187238</v>
      </c>
      <c r="N6" s="177">
        <v>751.73149384215344</v>
      </c>
      <c r="O6" s="177">
        <v>1049.2177554014006</v>
      </c>
      <c r="P6" s="924">
        <v>240.97870668213147</v>
      </c>
      <c r="Q6" s="174">
        <v>479.29804540450777</v>
      </c>
      <c r="R6" s="177">
        <v>696.96472015477661</v>
      </c>
      <c r="S6" s="177">
        <v>964.83737247199065</v>
      </c>
      <c r="T6" s="924">
        <v>233.39996840608146</v>
      </c>
      <c r="U6" s="174">
        <v>456.38948690999246</v>
      </c>
    </row>
    <row r="7" spans="1:21" s="24" customFormat="1" ht="15.75" x14ac:dyDescent="0.25">
      <c r="A7" s="137" t="s">
        <v>208</v>
      </c>
      <c r="B7" s="178">
        <v>626.18596628104274</v>
      </c>
      <c r="C7" s="178">
        <v>851.76239329327859</v>
      </c>
      <c r="D7" s="925">
        <v>224.78748867547279</v>
      </c>
      <c r="E7" s="173">
        <v>450.91414274553136</v>
      </c>
      <c r="F7" s="178">
        <v>645.09670003244014</v>
      </c>
      <c r="G7" s="178">
        <v>847.89584083419504</v>
      </c>
      <c r="H7" s="925">
        <v>187.96577134830008</v>
      </c>
      <c r="I7" s="173">
        <v>335.80754340011174</v>
      </c>
      <c r="J7" s="178">
        <v>506.44836135448048</v>
      </c>
      <c r="K7" s="178">
        <v>684.0242607822338</v>
      </c>
      <c r="L7" s="925">
        <v>180.31774240124972</v>
      </c>
      <c r="M7" s="173">
        <v>374.36248478831925</v>
      </c>
      <c r="N7" s="178">
        <v>559.39563664498746</v>
      </c>
      <c r="O7" s="178">
        <v>751.25406338461778</v>
      </c>
      <c r="P7" s="925">
        <v>192.59505087868456</v>
      </c>
      <c r="Q7" s="173">
        <v>394.07216132312965</v>
      </c>
      <c r="R7" s="178">
        <v>581.09053999997786</v>
      </c>
      <c r="S7" s="178">
        <v>779.53773561002174</v>
      </c>
      <c r="T7" s="925">
        <v>204.22318731691425</v>
      </c>
      <c r="U7" s="173">
        <v>409.95030758362873</v>
      </c>
    </row>
    <row r="8" spans="1:21" s="24" customFormat="1" ht="20.25" customHeight="1" x14ac:dyDescent="0.25">
      <c r="A8" s="702" t="s">
        <v>212</v>
      </c>
      <c r="B8" s="560">
        <f t="shared" ref="B8:U8" si="1">+B9+B10</f>
        <v>2331.113944340304</v>
      </c>
      <c r="C8" s="560">
        <f t="shared" si="1"/>
        <v>3164.5450996261889</v>
      </c>
      <c r="D8" s="923">
        <f t="shared" si="1"/>
        <v>768.84943592391778</v>
      </c>
      <c r="E8" s="561">
        <f t="shared" si="1"/>
        <v>1525.966110560983</v>
      </c>
      <c r="F8" s="560">
        <f t="shared" si="1"/>
        <v>2162.3662598150677</v>
      </c>
      <c r="G8" s="560">
        <f t="shared" si="1"/>
        <v>2864.5420154212748</v>
      </c>
      <c r="H8" s="923">
        <f t="shared" si="1"/>
        <v>621.49270423896883</v>
      </c>
      <c r="I8" s="561">
        <f t="shared" si="1"/>
        <v>1155.9473602646456</v>
      </c>
      <c r="J8" s="560">
        <f t="shared" si="1"/>
        <v>1700.7255018972055</v>
      </c>
      <c r="K8" s="560">
        <f t="shared" si="1"/>
        <v>2313.5868917763655</v>
      </c>
      <c r="L8" s="923">
        <f t="shared" si="1"/>
        <v>586.43858412154555</v>
      </c>
      <c r="M8" s="561">
        <f t="shared" si="1"/>
        <v>1165.7963919672027</v>
      </c>
      <c r="N8" s="560">
        <f t="shared" si="1"/>
        <v>1697.8444817931399</v>
      </c>
      <c r="O8" s="560">
        <f t="shared" si="1"/>
        <v>2301.2023214993396</v>
      </c>
      <c r="P8" s="923">
        <f t="shared" si="1"/>
        <v>569.61254449850571</v>
      </c>
      <c r="Q8" s="561">
        <f t="shared" si="1"/>
        <v>1112.7572021279507</v>
      </c>
      <c r="R8" s="560">
        <f t="shared" si="1"/>
        <v>1594.8674795572254</v>
      </c>
      <c r="S8" s="560">
        <f t="shared" si="1"/>
        <v>2127.9679431617142</v>
      </c>
      <c r="T8" s="923">
        <f t="shared" si="1"/>
        <v>526.18782717746853</v>
      </c>
      <c r="U8" s="561">
        <f t="shared" si="1"/>
        <v>1025.8976179629933</v>
      </c>
    </row>
    <row r="9" spans="1:21" s="24" customFormat="1" ht="15.75" x14ac:dyDescent="0.25">
      <c r="A9" s="172" t="s">
        <v>207</v>
      </c>
      <c r="B9" s="177">
        <v>899.83618075533934</v>
      </c>
      <c r="C9" s="177">
        <v>1268.5487629781783</v>
      </c>
      <c r="D9" s="924">
        <v>280.67298940165364</v>
      </c>
      <c r="E9" s="174">
        <v>574.21544712702769</v>
      </c>
      <c r="F9" s="177">
        <v>780.92818603765636</v>
      </c>
      <c r="G9" s="177">
        <v>1041.559299822374</v>
      </c>
      <c r="H9" s="924">
        <v>213.3003377677673</v>
      </c>
      <c r="I9" s="174">
        <v>405.03282793448238</v>
      </c>
      <c r="J9" s="177">
        <v>585.45391280892193</v>
      </c>
      <c r="K9" s="177">
        <v>817.3169891729649</v>
      </c>
      <c r="L9" s="924">
        <v>194.71748099035585</v>
      </c>
      <c r="M9" s="174">
        <v>379.6201749620742</v>
      </c>
      <c r="N9" s="177">
        <v>553.37528086892053</v>
      </c>
      <c r="O9" s="177">
        <v>775.45200965055869</v>
      </c>
      <c r="P9" s="924">
        <v>180.08387151080359</v>
      </c>
      <c r="Q9" s="174">
        <v>354.02308044312218</v>
      </c>
      <c r="R9" s="177">
        <v>495.55170655983278</v>
      </c>
      <c r="S9" s="177">
        <v>685.54807815435379</v>
      </c>
      <c r="T9" s="924">
        <v>156.89853446864848</v>
      </c>
      <c r="U9" s="174">
        <v>310.15778893203714</v>
      </c>
    </row>
    <row r="10" spans="1:21" s="24" customFormat="1" ht="15.75" x14ac:dyDescent="0.25">
      <c r="A10" s="171" t="s">
        <v>208</v>
      </c>
      <c r="B10" s="178">
        <v>1431.2777635849648</v>
      </c>
      <c r="C10" s="178">
        <v>1895.9963366480106</v>
      </c>
      <c r="D10" s="925">
        <v>488.17644652226414</v>
      </c>
      <c r="E10" s="173">
        <v>951.75066343395531</v>
      </c>
      <c r="F10" s="178">
        <v>1381.4380737774113</v>
      </c>
      <c r="G10" s="178">
        <v>1822.9827155989008</v>
      </c>
      <c r="H10" s="925">
        <v>408.19236647120158</v>
      </c>
      <c r="I10" s="173">
        <v>750.91453233016318</v>
      </c>
      <c r="J10" s="178">
        <v>1115.2715890882835</v>
      </c>
      <c r="K10" s="178">
        <v>1496.2699026034006</v>
      </c>
      <c r="L10" s="925">
        <v>391.72110313118969</v>
      </c>
      <c r="M10" s="173">
        <v>786.17621700512848</v>
      </c>
      <c r="N10" s="178">
        <v>1144.4692009242194</v>
      </c>
      <c r="O10" s="178">
        <v>1525.7503118487809</v>
      </c>
      <c r="P10" s="925">
        <v>389.52867298770218</v>
      </c>
      <c r="Q10" s="173">
        <v>758.73412168482855</v>
      </c>
      <c r="R10" s="178">
        <v>1099.3157729973925</v>
      </c>
      <c r="S10" s="178">
        <v>1442.4198650073602</v>
      </c>
      <c r="T10" s="925">
        <v>369.28929270882008</v>
      </c>
      <c r="U10" s="173">
        <v>715.73982903095612</v>
      </c>
    </row>
    <row r="11" spans="1:21" x14ac:dyDescent="0.25">
      <c r="A11" s="167"/>
      <c r="B11" s="168"/>
      <c r="C11" s="168"/>
      <c r="D11" s="168"/>
      <c r="E11" s="168"/>
      <c r="F11" s="168"/>
      <c r="G11" s="168"/>
      <c r="H11" s="168"/>
      <c r="I11" s="168"/>
      <c r="J11" s="168"/>
      <c r="K11" s="168"/>
      <c r="L11" s="168"/>
      <c r="M11" s="168"/>
      <c r="N11" s="168"/>
      <c r="O11" s="168"/>
      <c r="P11" s="168"/>
      <c r="Q11" s="168"/>
      <c r="R11" s="168"/>
      <c r="S11" s="168"/>
      <c r="T11" s="168"/>
      <c r="U11" s="168"/>
    </row>
    <row r="12" spans="1:21" ht="23.1" customHeight="1" x14ac:dyDescent="0.25">
      <c r="A12" s="259" t="s">
        <v>206</v>
      </c>
      <c r="B12" s="168"/>
      <c r="C12" s="168"/>
      <c r="D12" s="168"/>
      <c r="E12" s="168"/>
      <c r="F12" s="168"/>
      <c r="G12" s="168"/>
      <c r="H12" s="168"/>
      <c r="I12" s="168"/>
      <c r="J12" s="168"/>
      <c r="K12" s="168"/>
      <c r="L12" s="168"/>
      <c r="M12" s="168"/>
      <c r="N12" s="168"/>
      <c r="O12" s="168"/>
      <c r="P12" s="168"/>
      <c r="Q12" s="168"/>
      <c r="R12" s="168"/>
      <c r="S12" s="168"/>
      <c r="T12" s="168"/>
      <c r="U12" s="168"/>
    </row>
    <row r="13" spans="1:21" s="24" customFormat="1" ht="20.25" customHeight="1" x14ac:dyDescent="0.25">
      <c r="A13" s="702" t="s">
        <v>211</v>
      </c>
      <c r="B13" s="560">
        <f t="shared" ref="B13:U13" si="2">+B14+B15</f>
        <v>2778.9741546791356</v>
      </c>
      <c r="C13" s="560">
        <f t="shared" si="2"/>
        <v>3865.0080171801119</v>
      </c>
      <c r="D13" s="923">
        <f t="shared" si="2"/>
        <v>1005.0794507456295</v>
      </c>
      <c r="E13" s="561">
        <f t="shared" si="2"/>
        <v>2025.4427400340865</v>
      </c>
      <c r="F13" s="560">
        <f t="shared" si="2"/>
        <v>3007.1704885068702</v>
      </c>
      <c r="G13" s="560">
        <f t="shared" si="2"/>
        <v>4226.3480198180814</v>
      </c>
      <c r="H13" s="923">
        <f t="shared" si="2"/>
        <v>1034.1136727248775</v>
      </c>
      <c r="I13" s="561">
        <f t="shared" si="2"/>
        <v>2218.946518945816</v>
      </c>
      <c r="J13" s="560">
        <f t="shared" si="2"/>
        <v>3410.3758707674133</v>
      </c>
      <c r="K13" s="560">
        <f t="shared" si="2"/>
        <v>5090.3411526546433</v>
      </c>
      <c r="L13" s="923">
        <f t="shared" si="2"/>
        <v>1449.8696846699388</v>
      </c>
      <c r="M13" s="561">
        <f t="shared" si="2"/>
        <v>2904.4558096173441</v>
      </c>
      <c r="N13" s="560">
        <f t="shared" si="2"/>
        <v>4219.9232192814779</v>
      </c>
      <c r="O13" s="560">
        <f t="shared" si="2"/>
        <v>5921.3223399565068</v>
      </c>
      <c r="P13" s="923">
        <f t="shared" si="2"/>
        <v>1500.1432810622832</v>
      </c>
      <c r="Q13" s="561">
        <f t="shared" si="2"/>
        <v>2987.4096195383627</v>
      </c>
      <c r="R13" s="560">
        <f t="shared" si="2"/>
        <v>4412.8798957242925</v>
      </c>
      <c r="S13" s="560">
        <f t="shared" si="2"/>
        <v>6142.8221554850379</v>
      </c>
      <c r="T13" s="923">
        <f t="shared" si="2"/>
        <v>1608.0387736147441</v>
      </c>
      <c r="U13" s="561">
        <f t="shared" si="2"/>
        <v>3180.608871630126</v>
      </c>
    </row>
    <row r="14" spans="1:21" s="24" customFormat="1" ht="15.75" x14ac:dyDescent="0.25">
      <c r="A14" s="172" t="s">
        <v>209</v>
      </c>
      <c r="B14" s="177">
        <v>1725.1460954045908</v>
      </c>
      <c r="C14" s="177">
        <v>2420.0452964760675</v>
      </c>
      <c r="D14" s="924">
        <v>634.11830050350306</v>
      </c>
      <c r="E14" s="174">
        <v>1285.1258916403544</v>
      </c>
      <c r="F14" s="177">
        <v>1920.1218777677193</v>
      </c>
      <c r="G14" s="177">
        <v>2729.254752328121</v>
      </c>
      <c r="H14" s="924">
        <v>698.28214454370755</v>
      </c>
      <c r="I14" s="174">
        <v>1563.6380592901205</v>
      </c>
      <c r="J14" s="177">
        <v>2382.8820641355969</v>
      </c>
      <c r="K14" s="177">
        <v>3599.6967836289336</v>
      </c>
      <c r="L14" s="924">
        <v>1020.0431021971594</v>
      </c>
      <c r="M14" s="174">
        <v>2029.2499233991998</v>
      </c>
      <c r="N14" s="177">
        <v>2936.0127574667445</v>
      </c>
      <c r="O14" s="177">
        <v>4129.8471197791096</v>
      </c>
      <c r="P14" s="924">
        <v>1034.2851142026223</v>
      </c>
      <c r="Q14" s="174">
        <v>2066.5552633972989</v>
      </c>
      <c r="R14" s="177">
        <v>3065.6409814698441</v>
      </c>
      <c r="S14" s="177">
        <v>4293.8532214786028</v>
      </c>
      <c r="T14" s="924">
        <v>1088.4451091811416</v>
      </c>
      <c r="U14" s="174">
        <v>2159.2440694639881</v>
      </c>
    </row>
    <row r="15" spans="1:21" s="24" customFormat="1" ht="15.75" x14ac:dyDescent="0.25">
      <c r="A15" s="171" t="s">
        <v>210</v>
      </c>
      <c r="B15" s="178">
        <v>1053.8280592745446</v>
      </c>
      <c r="C15" s="178">
        <v>1444.9627207040446</v>
      </c>
      <c r="D15" s="925">
        <v>370.96115024212645</v>
      </c>
      <c r="E15" s="173">
        <v>740.31684839373213</v>
      </c>
      <c r="F15" s="178">
        <v>1087.0486107391509</v>
      </c>
      <c r="G15" s="178">
        <v>1497.0932674899605</v>
      </c>
      <c r="H15" s="925">
        <v>335.83152818116997</v>
      </c>
      <c r="I15" s="173">
        <v>655.30845965569529</v>
      </c>
      <c r="J15" s="178">
        <v>1027.4938066318164</v>
      </c>
      <c r="K15" s="178">
        <v>1490.6443690257095</v>
      </c>
      <c r="L15" s="925">
        <v>429.82658247277931</v>
      </c>
      <c r="M15" s="173">
        <v>875.2058862181442</v>
      </c>
      <c r="N15" s="178">
        <v>1283.9104618147335</v>
      </c>
      <c r="O15" s="178">
        <v>1791.4752201773977</v>
      </c>
      <c r="P15" s="925">
        <v>465.85816685966108</v>
      </c>
      <c r="Q15" s="173">
        <v>920.85435614106382</v>
      </c>
      <c r="R15" s="178">
        <v>1347.2389142544484</v>
      </c>
      <c r="S15" s="178">
        <v>1848.9689340064351</v>
      </c>
      <c r="T15" s="925">
        <v>519.59366443360261</v>
      </c>
      <c r="U15" s="173">
        <v>1021.3648021661379</v>
      </c>
    </row>
    <row r="16" spans="1:21" s="24" customFormat="1" ht="20.25" customHeight="1" x14ac:dyDescent="0.25">
      <c r="A16" s="702" t="s">
        <v>212</v>
      </c>
      <c r="B16" s="560">
        <f t="shared" ref="B16:U16" si="3">+B17+B18</f>
        <v>367.3779682122663</v>
      </c>
      <c r="C16" s="560">
        <f t="shared" si="3"/>
        <v>515.2343576556525</v>
      </c>
      <c r="D16" s="923">
        <f t="shared" si="3"/>
        <v>142.12166122369646</v>
      </c>
      <c r="E16" s="561">
        <f t="shared" si="3"/>
        <v>283.33906235498262</v>
      </c>
      <c r="F16" s="560">
        <f t="shared" si="3"/>
        <v>427.23351852150944</v>
      </c>
      <c r="G16" s="560">
        <f t="shared" si="3"/>
        <v>597.34362564229775</v>
      </c>
      <c r="H16" s="923">
        <f t="shared" si="3"/>
        <v>157.37097144916882</v>
      </c>
      <c r="I16" s="561">
        <f t="shared" si="3"/>
        <v>356.10213962949268</v>
      </c>
      <c r="J16" s="560">
        <f t="shared" si="3"/>
        <v>543.66812641705496</v>
      </c>
      <c r="K16" s="560">
        <f t="shared" si="3"/>
        <v>815.76442249381353</v>
      </c>
      <c r="L16" s="923">
        <f t="shared" si="3"/>
        <v>244.00264991353862</v>
      </c>
      <c r="M16" s="561">
        <f t="shared" si="3"/>
        <v>472.29301314910919</v>
      </c>
      <c r="N16" s="560">
        <f t="shared" si="3"/>
        <v>674.04780586676134</v>
      </c>
      <c r="O16" s="560">
        <f t="shared" si="3"/>
        <v>929.16841074646402</v>
      </c>
      <c r="P16" s="923">
        <f t="shared" si="3"/>
        <v>231.69333305391189</v>
      </c>
      <c r="Q16" s="561">
        <f t="shared" si="3"/>
        <v>457.97679286142971</v>
      </c>
      <c r="R16" s="560">
        <f t="shared" si="3"/>
        <v>680.89224414173646</v>
      </c>
      <c r="S16" s="560">
        <f t="shared" si="3"/>
        <v>961.33098661799454</v>
      </c>
      <c r="T16" s="923">
        <f t="shared" si="3"/>
        <v>250.0564600182947</v>
      </c>
      <c r="U16" s="561">
        <f t="shared" si="3"/>
        <v>496.65132081657413</v>
      </c>
    </row>
    <row r="17" spans="1:21" s="24" customFormat="1" ht="15.75" x14ac:dyDescent="0.25">
      <c r="A17" s="172" t="s">
        <v>209</v>
      </c>
      <c r="B17" s="177">
        <v>305.76190342879585</v>
      </c>
      <c r="C17" s="177">
        <v>430.34101888252974</v>
      </c>
      <c r="D17" s="924">
        <v>120.75617354033967</v>
      </c>
      <c r="E17" s="174">
        <v>241.01910685024788</v>
      </c>
      <c r="F17" s="177">
        <v>364.1502088875626</v>
      </c>
      <c r="G17" s="177">
        <v>510.17137276316481</v>
      </c>
      <c r="H17" s="924">
        <v>136.63897744381882</v>
      </c>
      <c r="I17" s="174">
        <v>312.0698965180427</v>
      </c>
      <c r="J17" s="177">
        <v>475.1140995117612</v>
      </c>
      <c r="K17" s="177">
        <v>716.28655802114508</v>
      </c>
      <c r="L17" s="924">
        <v>214.25190226987863</v>
      </c>
      <c r="M17" s="174">
        <v>412.78965891893745</v>
      </c>
      <c r="N17" s="177">
        <v>588.40147629619378</v>
      </c>
      <c r="O17" s="177">
        <v>810.59177705215404</v>
      </c>
      <c r="P17" s="924">
        <v>201.6728725856519</v>
      </c>
      <c r="Q17" s="174">
        <v>398.19112645536381</v>
      </c>
      <c r="R17" s="177">
        <v>593.19256744812651</v>
      </c>
      <c r="S17" s="177">
        <v>839.32990330646567</v>
      </c>
      <c r="T17" s="924">
        <v>216.23242331651053</v>
      </c>
      <c r="U17" s="174">
        <v>429.31483028960997</v>
      </c>
    </row>
    <row r="18" spans="1:21" s="24" customFormat="1" ht="15.75" x14ac:dyDescent="0.25">
      <c r="A18" s="171" t="s">
        <v>210</v>
      </c>
      <c r="B18" s="178">
        <v>61.616064783470428</v>
      </c>
      <c r="C18" s="178">
        <v>84.89333877312275</v>
      </c>
      <c r="D18" s="925">
        <v>21.365487683356783</v>
      </c>
      <c r="E18" s="173">
        <v>42.319955504734708</v>
      </c>
      <c r="F18" s="178">
        <v>63.083309633946818</v>
      </c>
      <c r="G18" s="178">
        <v>87.172252879132927</v>
      </c>
      <c r="H18" s="925">
        <v>20.731994005350003</v>
      </c>
      <c r="I18" s="173">
        <v>44.032243111449993</v>
      </c>
      <c r="J18" s="178">
        <v>68.554026905293824</v>
      </c>
      <c r="K18" s="178">
        <v>99.477864472668401</v>
      </c>
      <c r="L18" s="925">
        <v>29.750747643660002</v>
      </c>
      <c r="M18" s="173">
        <v>59.503354230171723</v>
      </c>
      <c r="N18" s="178">
        <v>85.646329570567559</v>
      </c>
      <c r="O18" s="178">
        <v>118.57663369431</v>
      </c>
      <c r="P18" s="925">
        <v>30.020460468259998</v>
      </c>
      <c r="Q18" s="173">
        <v>59.785666406065879</v>
      </c>
      <c r="R18" s="178">
        <v>87.699676693610002</v>
      </c>
      <c r="S18" s="178">
        <v>122.00108331152884</v>
      </c>
      <c r="T18" s="925">
        <v>33.824036701784173</v>
      </c>
      <c r="U18" s="173">
        <v>67.33649052696417</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U32"/>
  <sheetViews>
    <sheetView showGridLines="0" zoomScale="80" zoomScaleNormal="80" workbookViewId="0"/>
  </sheetViews>
  <sheetFormatPr defaultColWidth="9.140625" defaultRowHeight="15.75" x14ac:dyDescent="0.25"/>
  <cols>
    <col min="1" max="1" width="59.5703125" style="6" customWidth="1"/>
    <col min="2" max="18" width="7.85546875" style="6" customWidth="1"/>
    <col min="19" max="19" width="1.5703125" style="6" customWidth="1"/>
    <col min="20" max="16384" width="9.140625" style="6"/>
  </cols>
  <sheetData>
    <row r="1" spans="1:21" ht="21" x14ac:dyDescent="0.35">
      <c r="A1" s="100" t="str">
        <f>'Indice-Index'!C27</f>
        <v>4.1   Indici generali e principali utilities - General indexes and main utilities (2010=100)</v>
      </c>
      <c r="B1" s="101"/>
      <c r="C1" s="101"/>
      <c r="D1" s="101"/>
      <c r="E1" s="101"/>
      <c r="F1" s="101"/>
      <c r="G1" s="101"/>
      <c r="H1" s="101"/>
      <c r="I1" s="101"/>
      <c r="J1" s="101"/>
      <c r="K1" s="101"/>
      <c r="L1" s="101"/>
      <c r="M1" s="101"/>
      <c r="N1" s="101"/>
      <c r="O1" s="101"/>
      <c r="P1" s="101"/>
      <c r="Q1" s="101"/>
      <c r="R1" s="101"/>
      <c r="S1" s="101"/>
      <c r="T1" s="101"/>
      <c r="U1" s="101"/>
    </row>
    <row r="3" spans="1:21" x14ac:dyDescent="0.25">
      <c r="A3" s="1024" t="s">
        <v>36</v>
      </c>
      <c r="B3" s="77" t="s">
        <v>121</v>
      </c>
      <c r="C3" s="77" t="s">
        <v>123</v>
      </c>
      <c r="D3" s="77" t="s">
        <v>127</v>
      </c>
      <c r="E3" s="77" t="s">
        <v>133</v>
      </c>
      <c r="F3" s="77" t="s">
        <v>141</v>
      </c>
      <c r="G3" s="77" t="s">
        <v>173</v>
      </c>
      <c r="H3" s="77" t="s">
        <v>175</v>
      </c>
      <c r="I3" s="77" t="s">
        <v>213</v>
      </c>
      <c r="J3" s="77" t="s">
        <v>237</v>
      </c>
      <c r="K3" s="77" t="s">
        <v>269</v>
      </c>
      <c r="L3" s="77" t="s">
        <v>315</v>
      </c>
      <c r="M3" s="77" t="s">
        <v>349</v>
      </c>
      <c r="N3" s="77" t="s">
        <v>387</v>
      </c>
      <c r="O3" s="77" t="s">
        <v>429</v>
      </c>
      <c r="P3" s="77" t="s">
        <v>455</v>
      </c>
      <c r="Q3" s="77" t="s">
        <v>721</v>
      </c>
      <c r="R3" s="77" t="s">
        <v>971</v>
      </c>
      <c r="T3" s="1002" t="s">
        <v>317</v>
      </c>
      <c r="U3" s="1002"/>
    </row>
    <row r="4" spans="1:21" x14ac:dyDescent="0.25">
      <c r="A4" s="1024"/>
      <c r="B4" s="77" t="s">
        <v>122</v>
      </c>
      <c r="C4" s="77" t="s">
        <v>124</v>
      </c>
      <c r="D4" s="77" t="s">
        <v>128</v>
      </c>
      <c r="E4" s="77" t="s">
        <v>133</v>
      </c>
      <c r="F4" s="77" t="s">
        <v>142</v>
      </c>
      <c r="G4" s="77" t="s">
        <v>174</v>
      </c>
      <c r="H4" s="77" t="s">
        <v>176</v>
      </c>
      <c r="I4" s="77" t="s">
        <v>213</v>
      </c>
      <c r="J4" s="77" t="s">
        <v>238</v>
      </c>
      <c r="K4" s="77" t="s">
        <v>270</v>
      </c>
      <c r="L4" s="77" t="s">
        <v>316</v>
      </c>
      <c r="M4" s="77" t="s">
        <v>349</v>
      </c>
      <c r="N4" s="77" t="s">
        <v>388</v>
      </c>
      <c r="O4" s="77" t="s">
        <v>430</v>
      </c>
      <c r="P4" s="77" t="s">
        <v>456</v>
      </c>
      <c r="Q4" s="77" t="s">
        <v>721</v>
      </c>
      <c r="R4" s="77" t="s">
        <v>972</v>
      </c>
      <c r="T4" s="119" t="s">
        <v>318</v>
      </c>
      <c r="U4" s="119" t="s">
        <v>319</v>
      </c>
    </row>
    <row r="5" spans="1:21" x14ac:dyDescent="0.25">
      <c r="A5" s="22"/>
      <c r="B5" s="21"/>
      <c r="C5" s="21"/>
      <c r="D5" s="21"/>
      <c r="E5" s="21"/>
      <c r="F5" s="21"/>
      <c r="G5" s="21"/>
      <c r="H5" s="21"/>
      <c r="I5" s="21"/>
      <c r="J5" s="21"/>
      <c r="K5" s="21"/>
      <c r="L5" s="21"/>
      <c r="M5" s="21"/>
      <c r="N5" s="21"/>
      <c r="O5" s="21"/>
      <c r="P5" s="21"/>
      <c r="Q5" s="21"/>
      <c r="R5" s="19"/>
      <c r="T5" s="117"/>
      <c r="U5" s="117"/>
    </row>
    <row r="7" spans="1:21" x14ac:dyDescent="0.25">
      <c r="A7" s="57" t="s">
        <v>67</v>
      </c>
      <c r="B7" s="58">
        <v>131.5</v>
      </c>
      <c r="C7" s="58">
        <v>131.9</v>
      </c>
      <c r="D7" s="58">
        <v>132.4</v>
      </c>
      <c r="E7" s="58">
        <v>132.69999999999999</v>
      </c>
      <c r="F7" s="58">
        <v>132.80000000000001</v>
      </c>
      <c r="G7" s="58">
        <v>133.30000000000001</v>
      </c>
      <c r="H7" s="58">
        <v>133.69999999999999</v>
      </c>
      <c r="I7" s="58">
        <v>134.6</v>
      </c>
      <c r="J7" s="58">
        <v>134.9</v>
      </c>
      <c r="K7" s="58">
        <v>135.5</v>
      </c>
      <c r="L7" s="58">
        <v>135.69999999999999</v>
      </c>
      <c r="M7" s="58">
        <v>136.5</v>
      </c>
      <c r="N7" s="58">
        <v>136.80000000000001</v>
      </c>
      <c r="O7" s="58">
        <v>137.4</v>
      </c>
      <c r="P7" s="58">
        <v>137.6</v>
      </c>
      <c r="Q7" s="58">
        <v>138.6</v>
      </c>
      <c r="R7" s="58">
        <v>139.4</v>
      </c>
      <c r="T7" s="83">
        <f>(R7-B7)/B7*100</f>
        <v>6.0076045627376473</v>
      </c>
      <c r="U7" s="83">
        <f>(R7-N7)/N7*100</f>
        <v>1.9005847953216333</v>
      </c>
    </row>
    <row r="8" spans="1:21" x14ac:dyDescent="0.25">
      <c r="A8" s="57" t="s">
        <v>66</v>
      </c>
      <c r="B8" s="58">
        <v>110.9</v>
      </c>
      <c r="C8" s="58">
        <v>110.7</v>
      </c>
      <c r="D8" s="58">
        <v>110.5</v>
      </c>
      <c r="E8" s="58">
        <v>110.7</v>
      </c>
      <c r="F8" s="58">
        <v>110.6</v>
      </c>
      <c r="G8" s="58">
        <v>110</v>
      </c>
      <c r="H8" s="58">
        <v>110.4</v>
      </c>
      <c r="I8" s="58">
        <v>111.5</v>
      </c>
      <c r="J8" s="58">
        <v>112.1</v>
      </c>
      <c r="K8" s="58">
        <v>112.8</v>
      </c>
      <c r="L8" s="58">
        <v>114.7</v>
      </c>
      <c r="M8" s="58">
        <v>118.7</v>
      </c>
      <c r="N8" s="58">
        <v>121.1</v>
      </c>
      <c r="O8" s="58">
        <v>122.9</v>
      </c>
      <c r="P8" s="58">
        <v>128</v>
      </c>
      <c r="Q8" s="58">
        <v>127.8</v>
      </c>
      <c r="R8" s="58">
        <v>128.69999999999999</v>
      </c>
      <c r="T8" s="83">
        <f>(R8-B8)/B8*100</f>
        <v>16.050495942290336</v>
      </c>
      <c r="U8" s="83">
        <f>(R8-N8)/N8*100</f>
        <v>6.2758051197357512</v>
      </c>
    </row>
    <row r="9" spans="1:21" x14ac:dyDescent="0.25">
      <c r="A9" s="57" t="s">
        <v>9</v>
      </c>
      <c r="B9" s="58">
        <v>107.4</v>
      </c>
      <c r="C9" s="58">
        <v>107.4</v>
      </c>
      <c r="D9" s="58">
        <v>107.5</v>
      </c>
      <c r="E9" s="58">
        <v>107.6</v>
      </c>
      <c r="F9" s="58">
        <v>107.6</v>
      </c>
      <c r="G9" s="58">
        <v>107.6</v>
      </c>
      <c r="H9" s="58">
        <v>107.6</v>
      </c>
      <c r="I9" s="58">
        <v>107.7</v>
      </c>
      <c r="J9" s="58">
        <v>107.7</v>
      </c>
      <c r="K9" s="58">
        <v>107.7</v>
      </c>
      <c r="L9" s="58">
        <v>110.4</v>
      </c>
      <c r="M9" s="58">
        <v>110.5</v>
      </c>
      <c r="N9" s="58">
        <v>110.5</v>
      </c>
      <c r="O9" s="58">
        <v>110.6</v>
      </c>
      <c r="P9" s="58">
        <v>110.6</v>
      </c>
      <c r="Q9" s="58">
        <v>110.8</v>
      </c>
      <c r="R9" s="58">
        <v>110.8</v>
      </c>
      <c r="T9" s="83">
        <f>(R9-B9)/B9*100</f>
        <v>3.1657355679701968</v>
      </c>
      <c r="U9" s="83">
        <f>(R9-N9)/N9*100</f>
        <v>0.27149321266968068</v>
      </c>
    </row>
    <row r="10" spans="1:21" x14ac:dyDescent="0.25">
      <c r="A10" s="57" t="s">
        <v>68</v>
      </c>
      <c r="B10" s="58">
        <v>83.1</v>
      </c>
      <c r="C10" s="58">
        <v>84.6</v>
      </c>
      <c r="D10" s="58">
        <v>83.4</v>
      </c>
      <c r="E10" s="58">
        <v>82.6</v>
      </c>
      <c r="F10" s="58">
        <v>81.2</v>
      </c>
      <c r="G10" s="58">
        <v>80.099999999999994</v>
      </c>
      <c r="H10" s="58">
        <v>80</v>
      </c>
      <c r="I10" s="58">
        <v>80.7</v>
      </c>
      <c r="J10" s="58">
        <v>79.3</v>
      </c>
      <c r="K10" s="58">
        <v>79.7</v>
      </c>
      <c r="L10" s="58">
        <v>78.400000000000006</v>
      </c>
      <c r="M10" s="58">
        <v>78.5</v>
      </c>
      <c r="N10" s="58">
        <v>77.5</v>
      </c>
      <c r="O10" s="58">
        <v>78.099999999999994</v>
      </c>
      <c r="P10" s="58">
        <v>78.099999999999994</v>
      </c>
      <c r="Q10" s="58">
        <v>79.7</v>
      </c>
      <c r="R10" s="58">
        <v>78.400000000000006</v>
      </c>
      <c r="T10" s="83">
        <f>(R10-B10)/B10*100</f>
        <v>-5.6558363417569062</v>
      </c>
      <c r="U10" s="83">
        <f>(R10-N10)/N10*100</f>
        <v>1.1612903225806526</v>
      </c>
    </row>
    <row r="11" spans="1:21" x14ac:dyDescent="0.25">
      <c r="A11" s="19"/>
      <c r="B11" s="20"/>
      <c r="C11" s="20"/>
      <c r="D11" s="20"/>
      <c r="E11" s="20"/>
      <c r="F11" s="20"/>
      <c r="G11" s="20"/>
      <c r="H11" s="20"/>
      <c r="I11" s="20"/>
      <c r="J11" s="20"/>
      <c r="K11" s="20"/>
      <c r="L11" s="20"/>
      <c r="M11" s="20"/>
      <c r="N11" s="20"/>
      <c r="O11" s="20"/>
      <c r="P11" s="20"/>
      <c r="Q11" s="20"/>
    </row>
    <row r="12" spans="1:21" x14ac:dyDescent="0.25">
      <c r="A12" s="1025" t="s">
        <v>101</v>
      </c>
      <c r="B12" s="1026"/>
      <c r="C12" s="1026"/>
      <c r="D12" s="1026"/>
      <c r="E12" s="1026"/>
      <c r="F12" s="1026"/>
      <c r="G12" s="1026"/>
      <c r="H12" s="1026"/>
      <c r="I12" s="1026"/>
      <c r="J12" s="1026"/>
      <c r="K12" s="1026"/>
      <c r="L12" s="1026"/>
      <c r="M12" s="1026"/>
      <c r="N12" s="1026"/>
      <c r="O12" s="1026"/>
      <c r="P12" s="1026"/>
      <c r="Q12" s="1026"/>
      <c r="R12" s="24"/>
    </row>
    <row r="13" spans="1:21" x14ac:dyDescent="0.25">
      <c r="A13" s="1027" t="s">
        <v>102</v>
      </c>
      <c r="B13" s="1028"/>
      <c r="C13" s="1028"/>
      <c r="D13" s="1028"/>
      <c r="E13" s="1028"/>
      <c r="F13" s="1028"/>
      <c r="G13" s="1028"/>
      <c r="H13" s="1028"/>
      <c r="I13" s="1028"/>
      <c r="J13" s="1028"/>
      <c r="K13" s="1028"/>
      <c r="L13" s="1028"/>
      <c r="M13" s="1028"/>
      <c r="N13" s="1028"/>
      <c r="O13" s="1028"/>
      <c r="P13" s="1028"/>
      <c r="Q13" s="1028"/>
      <c r="R13" s="24"/>
    </row>
    <row r="14" spans="1:21" x14ac:dyDescent="0.25">
      <c r="A14" s="19"/>
      <c r="B14" s="19"/>
      <c r="C14" s="19"/>
      <c r="D14" s="19"/>
      <c r="E14" s="19"/>
      <c r="F14" s="19"/>
      <c r="G14" s="19"/>
      <c r="H14" s="19"/>
      <c r="I14" s="19"/>
      <c r="J14" s="19"/>
      <c r="K14" s="19"/>
      <c r="L14" s="19"/>
      <c r="M14" s="19"/>
      <c r="N14" s="19"/>
      <c r="O14" s="19"/>
      <c r="P14" s="19"/>
      <c r="Q14" s="19"/>
    </row>
    <row r="15" spans="1:21" x14ac:dyDescent="0.25">
      <c r="A15" s="22" t="s">
        <v>37</v>
      </c>
      <c r="B15" s="21"/>
      <c r="C15" s="21"/>
      <c r="D15" s="21"/>
      <c r="E15" s="21"/>
      <c r="F15" s="21"/>
      <c r="G15" s="21"/>
      <c r="H15" s="21"/>
      <c r="I15" s="21"/>
      <c r="J15" s="21"/>
      <c r="K15" s="21"/>
      <c r="L15" s="21"/>
      <c r="M15" s="21"/>
      <c r="N15" s="21"/>
      <c r="O15" s="21"/>
      <c r="P15" s="21"/>
      <c r="Q15" s="21"/>
    </row>
    <row r="16" spans="1:21" x14ac:dyDescent="0.25">
      <c r="A16" s="59" t="s">
        <v>69</v>
      </c>
      <c r="B16" s="58">
        <v>167.7</v>
      </c>
      <c r="C16" s="58">
        <v>168</v>
      </c>
      <c r="D16" s="58">
        <v>168</v>
      </c>
      <c r="E16" s="58">
        <v>170</v>
      </c>
      <c r="F16" s="58">
        <v>171.1</v>
      </c>
      <c r="G16" s="58">
        <v>171.5</v>
      </c>
      <c r="H16" s="58">
        <v>171.8</v>
      </c>
      <c r="I16" s="58">
        <v>175.2</v>
      </c>
      <c r="J16" s="58">
        <v>175.4</v>
      </c>
      <c r="K16" s="58">
        <v>175.5</v>
      </c>
      <c r="L16" s="58">
        <v>175.5</v>
      </c>
      <c r="M16" s="58">
        <v>179.6</v>
      </c>
      <c r="N16" s="58">
        <v>180.7</v>
      </c>
      <c r="O16" s="58">
        <v>180.7</v>
      </c>
      <c r="P16" s="58">
        <v>181.7</v>
      </c>
      <c r="Q16" s="58">
        <v>186.3</v>
      </c>
      <c r="R16" s="58">
        <v>189.4</v>
      </c>
      <c r="T16" s="83">
        <f t="shared" ref="T16:T22" si="0">(R16-B16)/B16*100</f>
        <v>12.939773404889696</v>
      </c>
      <c r="U16" s="83">
        <f t="shared" ref="U16:U22" si="1">(R16-N16)/N16*100</f>
        <v>4.8146098505810837</v>
      </c>
    </row>
    <row r="17" spans="1:21" x14ac:dyDescent="0.25">
      <c r="A17" s="59" t="s">
        <v>72</v>
      </c>
      <c r="B17" s="58">
        <v>126.8</v>
      </c>
      <c r="C17" s="58">
        <v>126.4</v>
      </c>
      <c r="D17" s="58">
        <v>126.2</v>
      </c>
      <c r="E17" s="58">
        <v>122.3</v>
      </c>
      <c r="F17" s="58">
        <v>130.5</v>
      </c>
      <c r="G17" s="58">
        <v>133.69999999999999</v>
      </c>
      <c r="H17" s="58">
        <v>138.9</v>
      </c>
      <c r="I17" s="58">
        <v>137.30000000000001</v>
      </c>
      <c r="J17" s="58">
        <v>138.19999999999999</v>
      </c>
      <c r="K17" s="58">
        <v>137.1</v>
      </c>
      <c r="L17" s="58">
        <v>132.69999999999999</v>
      </c>
      <c r="M17" s="58">
        <v>120.7</v>
      </c>
      <c r="N17" s="58">
        <v>124.6</v>
      </c>
      <c r="O17" s="58">
        <v>124.7</v>
      </c>
      <c r="P17" s="58">
        <v>124.2</v>
      </c>
      <c r="Q17" s="58">
        <v>126.5</v>
      </c>
      <c r="R17" s="58">
        <v>127.5</v>
      </c>
      <c r="T17" s="83">
        <f t="shared" si="0"/>
        <v>0.55205047318612221</v>
      </c>
      <c r="U17" s="83">
        <f>(R17-N17)/N17*100</f>
        <v>2.3274478330658153</v>
      </c>
    </row>
    <row r="18" spans="1:21" x14ac:dyDescent="0.25">
      <c r="A18" s="59" t="s">
        <v>10</v>
      </c>
      <c r="B18" s="58">
        <v>132.30000000000001</v>
      </c>
      <c r="C18" s="58">
        <v>133.30000000000001</v>
      </c>
      <c r="D18" s="58">
        <v>135.6</v>
      </c>
      <c r="E18" s="58">
        <v>132.19999999999999</v>
      </c>
      <c r="F18" s="58">
        <v>119.3</v>
      </c>
      <c r="G18" s="58">
        <v>122.7</v>
      </c>
      <c r="H18" s="58">
        <v>130.80000000000001</v>
      </c>
      <c r="I18" s="58">
        <v>134.30000000000001</v>
      </c>
      <c r="J18" s="58">
        <v>139.30000000000001</v>
      </c>
      <c r="K18" s="58">
        <v>141.80000000000001</v>
      </c>
      <c r="L18" s="58">
        <v>176.6</v>
      </c>
      <c r="M18" s="58">
        <v>244.9</v>
      </c>
      <c r="N18" s="58">
        <v>252.6</v>
      </c>
      <c r="O18" s="58">
        <v>288.3</v>
      </c>
      <c r="P18" s="58">
        <v>468.6</v>
      </c>
      <c r="Q18" s="58">
        <v>313.5</v>
      </c>
      <c r="R18" s="58">
        <v>256.10000000000002</v>
      </c>
      <c r="T18" s="83">
        <f t="shared" si="0"/>
        <v>93.575207860922148</v>
      </c>
      <c r="U18" s="83">
        <f>(R18-N18)/N18*100</f>
        <v>1.3855898653998528</v>
      </c>
    </row>
    <row r="19" spans="1:21" x14ac:dyDescent="0.25">
      <c r="A19" s="59" t="s">
        <v>70</v>
      </c>
      <c r="B19" s="58">
        <v>126.8</v>
      </c>
      <c r="C19" s="58">
        <v>126.8</v>
      </c>
      <c r="D19" s="58">
        <v>126.7</v>
      </c>
      <c r="E19" s="58">
        <v>126.4</v>
      </c>
      <c r="F19" s="58">
        <v>126.6</v>
      </c>
      <c r="G19" s="58">
        <v>126.7</v>
      </c>
      <c r="H19" s="58">
        <v>127.2</v>
      </c>
      <c r="I19" s="58">
        <v>127.5</v>
      </c>
      <c r="J19" s="58">
        <v>127.7</v>
      </c>
      <c r="K19" s="58">
        <v>128.69999999999999</v>
      </c>
      <c r="L19" s="58">
        <v>128.9</v>
      </c>
      <c r="M19" s="58">
        <v>129.19999999999999</v>
      </c>
      <c r="N19" s="58">
        <v>129.6</v>
      </c>
      <c r="O19" s="58">
        <v>130</v>
      </c>
      <c r="P19" s="58">
        <v>130.1</v>
      </c>
      <c r="Q19" s="58">
        <v>130.4</v>
      </c>
      <c r="R19" s="58">
        <v>130.80000000000001</v>
      </c>
      <c r="T19" s="83">
        <f t="shared" si="0"/>
        <v>3.154574132492125</v>
      </c>
      <c r="U19" s="83">
        <f t="shared" si="1"/>
        <v>0.92592592592593903</v>
      </c>
    </row>
    <row r="20" spans="1:21" x14ac:dyDescent="0.25">
      <c r="A20" s="59" t="s">
        <v>73</v>
      </c>
      <c r="B20" s="58">
        <v>124.4</v>
      </c>
      <c r="C20" s="58">
        <v>124.8</v>
      </c>
      <c r="D20" s="58">
        <v>125.1</v>
      </c>
      <c r="E20" s="58">
        <v>125.8</v>
      </c>
      <c r="F20" s="58">
        <v>126.9</v>
      </c>
      <c r="G20" s="58">
        <v>126.9</v>
      </c>
      <c r="H20" s="58">
        <v>127.1</v>
      </c>
      <c r="I20" s="58">
        <v>127.1</v>
      </c>
      <c r="J20" s="58">
        <v>127.4</v>
      </c>
      <c r="K20" s="58">
        <v>127.5</v>
      </c>
      <c r="L20" s="58">
        <v>127.5</v>
      </c>
      <c r="M20" s="58">
        <v>128</v>
      </c>
      <c r="N20" s="58">
        <v>128</v>
      </c>
      <c r="O20" s="58">
        <v>128.9</v>
      </c>
      <c r="P20" s="58">
        <v>130.1</v>
      </c>
      <c r="Q20" s="58">
        <v>130.5</v>
      </c>
      <c r="R20" s="58">
        <v>130.5</v>
      </c>
      <c r="T20" s="83">
        <f t="shared" si="0"/>
        <v>4.9035369774919566</v>
      </c>
      <c r="U20" s="83">
        <f>(R20-N20)/N20*100</f>
        <v>1.953125</v>
      </c>
    </row>
    <row r="21" spans="1:21" x14ac:dyDescent="0.25">
      <c r="A21" s="59" t="s">
        <v>71</v>
      </c>
      <c r="B21" s="58">
        <v>108.7</v>
      </c>
      <c r="C21" s="58">
        <v>102.4</v>
      </c>
      <c r="D21" s="58">
        <v>105.7</v>
      </c>
      <c r="E21" s="58">
        <v>106.7</v>
      </c>
      <c r="F21" s="58">
        <v>94</v>
      </c>
      <c r="G21" s="58">
        <v>88.8</v>
      </c>
      <c r="H21" s="58">
        <v>97.3</v>
      </c>
      <c r="I21" s="58">
        <v>102</v>
      </c>
      <c r="J21" s="58">
        <v>105.4</v>
      </c>
      <c r="K21" s="58">
        <v>119.2</v>
      </c>
      <c r="L21" s="58">
        <v>134.4</v>
      </c>
      <c r="M21" s="58">
        <v>172</v>
      </c>
      <c r="N21" s="58">
        <v>172</v>
      </c>
      <c r="O21" s="58">
        <v>191</v>
      </c>
      <c r="P21" s="58">
        <v>260.5</v>
      </c>
      <c r="Q21" s="58">
        <v>178.1</v>
      </c>
      <c r="R21" s="58">
        <v>182</v>
      </c>
      <c r="T21" s="83">
        <f t="shared" si="0"/>
        <v>67.433302667893287</v>
      </c>
      <c r="U21" s="83">
        <f t="shared" si="1"/>
        <v>5.8139534883720927</v>
      </c>
    </row>
    <row r="22" spans="1:21" x14ac:dyDescent="0.25">
      <c r="A22" s="59" t="s">
        <v>74</v>
      </c>
      <c r="B22" s="58">
        <v>72.3</v>
      </c>
      <c r="C22" s="58">
        <v>73.8</v>
      </c>
      <c r="D22" s="58">
        <v>72.599999999999994</v>
      </c>
      <c r="E22" s="58">
        <v>71.599999999999994</v>
      </c>
      <c r="F22" s="58">
        <v>70.099999999999994</v>
      </c>
      <c r="G22" s="58">
        <v>69.099999999999994</v>
      </c>
      <c r="H22" s="58">
        <v>68.8</v>
      </c>
      <c r="I22" s="58">
        <v>69.5</v>
      </c>
      <c r="J22" s="58">
        <v>68.099999999999994</v>
      </c>
      <c r="K22" s="58">
        <v>68.5</v>
      </c>
      <c r="L22" s="58">
        <v>67</v>
      </c>
      <c r="M22" s="58">
        <v>67</v>
      </c>
      <c r="N22" s="58">
        <v>66</v>
      </c>
      <c r="O22" s="58">
        <v>66.5</v>
      </c>
      <c r="P22" s="58">
        <v>66.2</v>
      </c>
      <c r="Q22" s="58">
        <v>67.599999999999994</v>
      </c>
      <c r="R22" s="58">
        <v>66.3</v>
      </c>
      <c r="T22" s="83">
        <f t="shared" si="0"/>
        <v>-8.2987551867219906</v>
      </c>
      <c r="U22" s="83">
        <f t="shared" si="1"/>
        <v>0.45454545454545026</v>
      </c>
    </row>
    <row r="23" spans="1:21" x14ac:dyDescent="0.25">
      <c r="A23" s="19"/>
      <c r="B23" s="19"/>
      <c r="C23" s="19"/>
      <c r="D23" s="19"/>
      <c r="E23" s="19"/>
      <c r="F23" s="19"/>
      <c r="G23" s="19"/>
      <c r="H23" s="19"/>
      <c r="I23" s="19"/>
      <c r="J23" s="19"/>
      <c r="K23" s="19"/>
      <c r="L23" s="19"/>
      <c r="M23" s="19"/>
      <c r="N23" s="19"/>
      <c r="O23" s="19"/>
      <c r="P23" s="19"/>
      <c r="Q23" s="19"/>
    </row>
    <row r="24" spans="1:21" x14ac:dyDescent="0.25">
      <c r="A24" s="6" t="s">
        <v>46</v>
      </c>
      <c r="B24" s="19"/>
      <c r="C24" s="19"/>
      <c r="D24" s="19"/>
      <c r="E24" s="19"/>
      <c r="F24" s="19"/>
      <c r="G24" s="19"/>
      <c r="H24" s="19"/>
      <c r="I24" s="19"/>
      <c r="J24" s="19"/>
      <c r="K24" s="19"/>
      <c r="L24" s="19"/>
      <c r="M24" s="19"/>
      <c r="N24" s="19"/>
      <c r="O24" s="19"/>
      <c r="P24" s="19"/>
      <c r="Q24" s="19"/>
    </row>
    <row r="25" spans="1:21" x14ac:dyDescent="0.25">
      <c r="A25" s="19" t="s">
        <v>47</v>
      </c>
      <c r="B25" s="19"/>
      <c r="C25" s="19"/>
      <c r="D25" s="19"/>
      <c r="E25" s="19"/>
      <c r="F25" s="19"/>
      <c r="G25" s="19"/>
      <c r="H25" s="19"/>
      <c r="I25" s="19"/>
      <c r="J25" s="19"/>
      <c r="K25" s="19"/>
      <c r="L25" s="19"/>
      <c r="M25" s="19"/>
      <c r="N25" s="19"/>
      <c r="O25" s="19"/>
      <c r="P25" s="19"/>
      <c r="Q25" s="19"/>
    </row>
    <row r="26" spans="1:21" x14ac:dyDescent="0.25">
      <c r="A26" s="19" t="s">
        <v>14</v>
      </c>
      <c r="B26" s="19"/>
      <c r="C26" s="19"/>
      <c r="D26" s="19"/>
      <c r="E26" s="19"/>
      <c r="F26" s="19"/>
      <c r="G26" s="19"/>
      <c r="H26" s="19"/>
      <c r="I26" s="19"/>
      <c r="J26" s="19"/>
      <c r="K26" s="19"/>
      <c r="L26" s="19"/>
      <c r="M26" s="19"/>
      <c r="N26" s="19"/>
      <c r="O26" s="19"/>
      <c r="P26" s="19"/>
      <c r="Q26" s="19"/>
    </row>
    <row r="27" spans="1:21" x14ac:dyDescent="0.25">
      <c r="A27" s="19" t="s">
        <v>11</v>
      </c>
      <c r="B27" s="19"/>
      <c r="C27" s="19"/>
      <c r="D27" s="19"/>
      <c r="E27" s="19"/>
      <c r="F27" s="19"/>
      <c r="G27" s="19"/>
      <c r="H27" s="19"/>
      <c r="I27" s="19"/>
      <c r="J27" s="19"/>
      <c r="K27" s="19"/>
      <c r="L27" s="19"/>
      <c r="M27" s="19"/>
      <c r="N27" s="19"/>
      <c r="O27" s="19"/>
      <c r="P27" s="19"/>
      <c r="Q27" s="19"/>
    </row>
    <row r="28" spans="1:21" x14ac:dyDescent="0.25">
      <c r="A28" s="19" t="s">
        <v>12</v>
      </c>
      <c r="B28" s="19"/>
      <c r="C28" s="19"/>
      <c r="D28" s="19"/>
      <c r="E28" s="19"/>
      <c r="F28" s="19"/>
      <c r="G28" s="19"/>
      <c r="H28" s="19"/>
      <c r="I28" s="19"/>
      <c r="J28" s="19"/>
      <c r="K28" s="19"/>
      <c r="L28" s="19"/>
      <c r="M28" s="19"/>
      <c r="N28" s="19"/>
      <c r="O28" s="19"/>
      <c r="P28" s="19"/>
      <c r="Q28" s="19"/>
    </row>
    <row r="29" spans="1:21" x14ac:dyDescent="0.25">
      <c r="A29" s="19" t="s">
        <v>13</v>
      </c>
      <c r="B29" s="19"/>
      <c r="C29" s="19"/>
      <c r="D29" s="19"/>
      <c r="E29" s="19"/>
      <c r="F29" s="19"/>
      <c r="G29" s="19"/>
      <c r="H29" s="19"/>
      <c r="I29" s="19"/>
      <c r="J29" s="19"/>
      <c r="K29" s="19"/>
      <c r="L29" s="19"/>
      <c r="M29" s="19"/>
      <c r="N29" s="19"/>
      <c r="O29" s="19"/>
      <c r="P29" s="19"/>
      <c r="Q29" s="19"/>
    </row>
    <row r="30" spans="1:21" x14ac:dyDescent="0.25">
      <c r="A30" s="19" t="s">
        <v>15</v>
      </c>
      <c r="B30" s="19"/>
      <c r="C30" s="19"/>
      <c r="D30" s="19"/>
      <c r="E30" s="19"/>
      <c r="F30" s="19"/>
      <c r="G30" s="19"/>
      <c r="H30" s="19"/>
      <c r="I30" s="19"/>
      <c r="J30" s="19"/>
      <c r="K30" s="19"/>
      <c r="L30" s="19"/>
      <c r="M30" s="19"/>
      <c r="N30" s="19"/>
      <c r="O30" s="19"/>
      <c r="P30" s="19"/>
      <c r="Q30" s="19"/>
    </row>
    <row r="31" spans="1:21" x14ac:dyDescent="0.25">
      <c r="A31" s="19" t="s">
        <v>16</v>
      </c>
      <c r="B31" s="19"/>
      <c r="C31" s="19"/>
      <c r="D31" s="19"/>
      <c r="E31" s="19"/>
      <c r="F31" s="19"/>
      <c r="G31" s="19"/>
      <c r="H31" s="19"/>
      <c r="I31" s="19"/>
      <c r="J31" s="19"/>
      <c r="K31" s="19"/>
      <c r="L31" s="19"/>
      <c r="M31" s="19"/>
      <c r="N31" s="19"/>
      <c r="O31" s="19"/>
      <c r="P31" s="19"/>
      <c r="Q31" s="19"/>
    </row>
    <row r="32" spans="1:21" x14ac:dyDescent="0.25">
      <c r="A32" s="19" t="s">
        <v>17</v>
      </c>
      <c r="B32" s="19"/>
      <c r="C32" s="19"/>
      <c r="D32" s="19"/>
      <c r="E32" s="19"/>
      <c r="F32" s="19"/>
      <c r="G32" s="19"/>
      <c r="H32" s="19"/>
      <c r="I32" s="19"/>
      <c r="J32" s="19"/>
      <c r="K32" s="19"/>
      <c r="L32" s="19"/>
      <c r="M32" s="19"/>
      <c r="N32" s="19"/>
      <c r="O32" s="19"/>
      <c r="P32" s="19"/>
      <c r="Q32" s="19"/>
    </row>
  </sheetData>
  <mergeCells count="4">
    <mergeCell ref="A3:A4"/>
    <mergeCell ref="A12:Q12"/>
    <mergeCell ref="A13:Q13"/>
    <mergeCell ref="T3:U3"/>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U34"/>
  <sheetViews>
    <sheetView showGridLines="0" zoomScale="80" zoomScaleNormal="80" workbookViewId="0"/>
  </sheetViews>
  <sheetFormatPr defaultColWidth="9.140625" defaultRowHeight="15.75" x14ac:dyDescent="0.25"/>
  <cols>
    <col min="1" max="1" width="56.140625" style="6" customWidth="1"/>
    <col min="2" max="18" width="7.85546875" style="6" customWidth="1"/>
    <col min="19" max="19" width="2.42578125" style="6" customWidth="1"/>
    <col min="20" max="16384" width="9.140625" style="6"/>
  </cols>
  <sheetData>
    <row r="1" spans="1:21" ht="21" x14ac:dyDescent="0.35">
      <c r="A1" s="100" t="str">
        <f>+'Indice-Index'!C28</f>
        <v>4.2   Telefonia fissa e mobile - Fixed and mobile telephony (2010=100)</v>
      </c>
      <c r="B1" s="101"/>
      <c r="C1" s="101"/>
      <c r="D1" s="101"/>
      <c r="E1" s="101"/>
      <c r="F1" s="101"/>
      <c r="G1" s="101"/>
      <c r="H1" s="101"/>
      <c r="I1" s="101"/>
      <c r="J1" s="101"/>
      <c r="K1" s="101"/>
      <c r="L1" s="101"/>
      <c r="M1" s="101"/>
      <c r="N1" s="101"/>
      <c r="O1" s="101"/>
      <c r="P1" s="101"/>
      <c r="Q1" s="101"/>
      <c r="R1" s="101"/>
      <c r="S1" s="101"/>
      <c r="T1" s="101"/>
      <c r="U1" s="101"/>
    </row>
    <row r="3" spans="1:21" x14ac:dyDescent="0.25">
      <c r="A3" s="1024" t="s">
        <v>36</v>
      </c>
      <c r="B3" s="39" t="str">
        <f>'4.1'!B3</f>
        <v>Giu 19</v>
      </c>
      <c r="C3" s="39" t="str">
        <f>'4.1'!C3</f>
        <v>Set 19</v>
      </c>
      <c r="D3" s="39" t="str">
        <f>'4.1'!D3</f>
        <v xml:space="preserve"> Dic 19</v>
      </c>
      <c r="E3" s="39" t="str">
        <f>'4.1'!E3</f>
        <v xml:space="preserve"> Mar 20</v>
      </c>
      <c r="F3" s="39" t="str">
        <f>'4.1'!F3</f>
        <v>Giu 20</v>
      </c>
      <c r="G3" s="39" t="str">
        <f>'4.1'!G3</f>
        <v>Set 20</v>
      </c>
      <c r="H3" s="39" t="str">
        <f>'4.1'!H3</f>
        <v xml:space="preserve"> Dic 20</v>
      </c>
      <c r="I3" s="39" t="str">
        <f>'4.1'!I3</f>
        <v xml:space="preserve"> Mar 21</v>
      </c>
      <c r="J3" s="39" t="str">
        <f>'4.1'!J3</f>
        <v>Giu 21</v>
      </c>
      <c r="K3" s="39" t="str">
        <f>'4.1'!K3</f>
        <v>Set 21</v>
      </c>
      <c r="L3" s="39" t="str">
        <f>'4.1'!L3</f>
        <v>Dic 21</v>
      </c>
      <c r="M3" s="39" t="str">
        <f>'4.1'!M3</f>
        <v xml:space="preserve"> Mar 22</v>
      </c>
      <c r="N3" s="39" t="str">
        <f>'4.1'!N3</f>
        <v>Giu 22</v>
      </c>
      <c r="O3" s="39" t="str">
        <f>'4.1'!O3</f>
        <v>Set 22</v>
      </c>
      <c r="P3" s="39" t="str">
        <f>'4.1'!P3</f>
        <v>Dic 22</v>
      </c>
      <c r="Q3" s="39" t="str">
        <f>'4.1'!Q3</f>
        <v xml:space="preserve"> Mar 23</v>
      </c>
      <c r="R3" s="39" t="str">
        <f>'4.1'!R3</f>
        <v>Giu 23</v>
      </c>
      <c r="T3" s="1002" t="s">
        <v>317</v>
      </c>
      <c r="U3" s="1002"/>
    </row>
    <row r="4" spans="1:21" x14ac:dyDescent="0.25">
      <c r="A4" s="1024"/>
      <c r="B4" s="39" t="str">
        <f>'4.1'!B4</f>
        <v>Jun 19</v>
      </c>
      <c r="C4" s="39" t="str">
        <f>'4.1'!C4</f>
        <v>Sept 19</v>
      </c>
      <c r="D4" s="39" t="str">
        <f>'4.1'!D4</f>
        <v>Dec 19</v>
      </c>
      <c r="E4" s="39" t="str">
        <f>'4.1'!E4</f>
        <v xml:space="preserve"> Mar 20</v>
      </c>
      <c r="F4" s="39" t="str">
        <f>'4.1'!F4</f>
        <v>Jun 20</v>
      </c>
      <c r="G4" s="39" t="str">
        <f>'4.1'!G4</f>
        <v>Sept 20</v>
      </c>
      <c r="H4" s="39" t="str">
        <f>'4.1'!H4</f>
        <v>Dec 20</v>
      </c>
      <c r="I4" s="39" t="str">
        <f>'4.1'!I4</f>
        <v xml:space="preserve"> Mar 21</v>
      </c>
      <c r="J4" s="39" t="str">
        <f>'4.1'!J4</f>
        <v>Jun 21</v>
      </c>
      <c r="K4" s="39" t="str">
        <f>'4.1'!K4</f>
        <v>Sept 21</v>
      </c>
      <c r="L4" s="39" t="str">
        <f>'4.1'!L4</f>
        <v>Dec 21</v>
      </c>
      <c r="M4" s="39" t="str">
        <f>'4.1'!M4</f>
        <v xml:space="preserve"> Mar 22</v>
      </c>
      <c r="N4" s="39" t="str">
        <f>'4.1'!N4</f>
        <v>Jun 22</v>
      </c>
      <c r="O4" s="39" t="str">
        <f>'4.1'!O4</f>
        <v>Sept 22</v>
      </c>
      <c r="P4" s="39" t="str">
        <f>'4.1'!P4</f>
        <v>Dec 22</v>
      </c>
      <c r="Q4" s="39" t="str">
        <f>'4.1'!Q4</f>
        <v xml:space="preserve"> Mar 23</v>
      </c>
      <c r="R4" s="39" t="str">
        <f>'4.1'!R4</f>
        <v>Jun 23</v>
      </c>
      <c r="T4" s="119" t="s">
        <v>318</v>
      </c>
      <c r="U4" s="119" t="s">
        <v>319</v>
      </c>
    </row>
    <row r="5" spans="1:21" x14ac:dyDescent="0.25">
      <c r="A5" s="22"/>
      <c r="B5" s="21"/>
      <c r="C5" s="21"/>
      <c r="D5" s="21"/>
      <c r="E5" s="21"/>
      <c r="F5" s="21"/>
      <c r="G5" s="21"/>
      <c r="H5" s="21"/>
      <c r="I5" s="21"/>
      <c r="J5" s="21"/>
      <c r="K5" s="21"/>
      <c r="L5" s="21"/>
      <c r="M5" s="21"/>
      <c r="N5" s="21"/>
      <c r="O5" s="21"/>
      <c r="P5" s="21"/>
      <c r="Q5" s="21"/>
      <c r="R5" s="19"/>
      <c r="T5" s="117"/>
      <c r="U5" s="117"/>
    </row>
    <row r="6" spans="1:21" x14ac:dyDescent="0.25">
      <c r="A6" s="22" t="s">
        <v>49</v>
      </c>
      <c r="T6" s="118"/>
      <c r="U6" s="118"/>
    </row>
    <row r="7" spans="1:21" x14ac:dyDescent="0.25">
      <c r="A7" s="59" t="s">
        <v>31</v>
      </c>
      <c r="B7" s="58">
        <v>130</v>
      </c>
      <c r="C7" s="58">
        <v>133.5</v>
      </c>
      <c r="D7" s="58">
        <v>133.5</v>
      </c>
      <c r="E7" s="58">
        <v>133.5</v>
      </c>
      <c r="F7" s="58">
        <v>132.9</v>
      </c>
      <c r="G7" s="58">
        <v>132.9</v>
      </c>
      <c r="H7" s="58">
        <v>136.1</v>
      </c>
      <c r="I7" s="58">
        <v>136.1</v>
      </c>
      <c r="J7" s="58">
        <v>136.1</v>
      </c>
      <c r="K7" s="58">
        <v>136.1</v>
      </c>
      <c r="L7" s="58">
        <v>136.1</v>
      </c>
      <c r="M7" s="58">
        <v>136.1</v>
      </c>
      <c r="N7" s="58">
        <v>136.1</v>
      </c>
      <c r="O7" s="58">
        <v>136.1</v>
      </c>
      <c r="P7" s="58">
        <v>136.1</v>
      </c>
      <c r="Q7" s="58">
        <v>136.1</v>
      </c>
      <c r="R7" s="58">
        <v>136.1</v>
      </c>
      <c r="T7" s="83">
        <f>(R7-B7)/B7*100</f>
        <v>4.6923076923076881</v>
      </c>
      <c r="U7" s="83">
        <f>(R7-N7)/N7*100</f>
        <v>0</v>
      </c>
    </row>
    <row r="8" spans="1:21" x14ac:dyDescent="0.25">
      <c r="A8" s="59" t="s">
        <v>18</v>
      </c>
      <c r="B8" s="58">
        <v>100.5</v>
      </c>
      <c r="C8" s="58">
        <v>99.2</v>
      </c>
      <c r="D8" s="58">
        <v>99.9</v>
      </c>
      <c r="E8" s="58">
        <v>101.5</v>
      </c>
      <c r="F8" s="58">
        <v>111.3</v>
      </c>
      <c r="G8" s="58">
        <v>102.9</v>
      </c>
      <c r="H8" s="58">
        <v>101.3</v>
      </c>
      <c r="I8" s="58">
        <v>105.5</v>
      </c>
      <c r="J8" s="58">
        <v>108.5</v>
      </c>
      <c r="K8" s="58">
        <v>117.8</v>
      </c>
      <c r="L8" s="58">
        <v>125.2</v>
      </c>
      <c r="M8" s="58">
        <v>121.9</v>
      </c>
      <c r="N8" s="58">
        <v>132.80000000000001</v>
      </c>
      <c r="O8" s="58">
        <v>138.9</v>
      </c>
      <c r="P8" s="58">
        <v>141.80000000000001</v>
      </c>
      <c r="Q8" s="58">
        <v>138.6</v>
      </c>
      <c r="R8" s="58">
        <v>133</v>
      </c>
      <c r="S8" s="7"/>
      <c r="T8" s="83">
        <f>(R8-B8)/B8*100</f>
        <v>32.338308457711449</v>
      </c>
      <c r="U8" s="83">
        <f>(R8-N8)/N8*100</f>
        <v>0.15060240963854563</v>
      </c>
    </row>
    <row r="9" spans="1:21" x14ac:dyDescent="0.25">
      <c r="A9" s="59" t="s">
        <v>19</v>
      </c>
      <c r="B9" s="58">
        <v>73.7</v>
      </c>
      <c r="C9" s="58">
        <v>73.099999999999994</v>
      </c>
      <c r="D9" s="58">
        <v>73.3</v>
      </c>
      <c r="E9" s="58">
        <v>73.599999999999994</v>
      </c>
      <c r="F9" s="58">
        <v>73.8</v>
      </c>
      <c r="G9" s="58">
        <v>73.8</v>
      </c>
      <c r="H9" s="58">
        <v>74.599999999999994</v>
      </c>
      <c r="I9" s="58">
        <v>75</v>
      </c>
      <c r="J9" s="58">
        <v>75</v>
      </c>
      <c r="K9" s="58">
        <v>74.8</v>
      </c>
      <c r="L9" s="58">
        <v>75</v>
      </c>
      <c r="M9" s="58">
        <v>75</v>
      </c>
      <c r="N9" s="58">
        <v>75</v>
      </c>
      <c r="O9" s="58">
        <v>75</v>
      </c>
      <c r="P9" s="58">
        <v>75.599999999999994</v>
      </c>
      <c r="Q9" s="58">
        <v>75.599999999999994</v>
      </c>
      <c r="R9" s="58">
        <v>76.400000000000006</v>
      </c>
      <c r="T9" s="83">
        <f>(R9-B9)/B9*100</f>
        <v>3.6635006784260549</v>
      </c>
      <c r="U9" s="83">
        <f>(R9-N9)/N9*100</f>
        <v>1.866666666666674</v>
      </c>
    </row>
    <row r="10" spans="1:21" x14ac:dyDescent="0.25">
      <c r="A10" s="31"/>
      <c r="B10" s="31"/>
      <c r="C10" s="31"/>
      <c r="D10" s="31"/>
      <c r="E10" s="31"/>
      <c r="F10" s="31"/>
      <c r="G10" s="31"/>
      <c r="H10" s="31"/>
      <c r="I10" s="31"/>
      <c r="J10" s="31"/>
      <c r="K10" s="31"/>
      <c r="L10" s="31"/>
      <c r="M10" s="31"/>
      <c r="N10" s="31"/>
      <c r="O10" s="31"/>
      <c r="P10" s="31"/>
      <c r="Q10" s="31"/>
      <c r="R10" s="5"/>
    </row>
    <row r="11" spans="1:21" x14ac:dyDescent="0.25">
      <c r="A11" s="22" t="s">
        <v>50</v>
      </c>
      <c r="B11" s="21"/>
      <c r="C11" s="21"/>
      <c r="D11" s="21"/>
      <c r="E11" s="21"/>
      <c r="F11" s="21"/>
      <c r="G11" s="21"/>
      <c r="H11" s="21"/>
      <c r="I11" s="21"/>
      <c r="J11" s="21"/>
      <c r="K11" s="21"/>
      <c r="L11" s="21"/>
      <c r="M11" s="21"/>
      <c r="N11" s="21"/>
      <c r="O11" s="21"/>
      <c r="P11" s="21"/>
      <c r="Q11" s="21"/>
      <c r="R11" s="5"/>
    </row>
    <row r="12" spans="1:21" x14ac:dyDescent="0.25">
      <c r="A12" s="59" t="s">
        <v>26</v>
      </c>
      <c r="B12" s="58">
        <v>70.5</v>
      </c>
      <c r="C12" s="58">
        <v>69.400000000000006</v>
      </c>
      <c r="D12" s="58">
        <v>69.900000000000006</v>
      </c>
      <c r="E12" s="58">
        <v>69.900000000000006</v>
      </c>
      <c r="F12" s="58">
        <v>68.400000000000006</v>
      </c>
      <c r="G12" s="58">
        <v>68.2</v>
      </c>
      <c r="H12" s="58">
        <v>68.099999999999994</v>
      </c>
      <c r="I12" s="58">
        <v>68.099999999999994</v>
      </c>
      <c r="J12" s="58">
        <v>67.400000000000006</v>
      </c>
      <c r="K12" s="58">
        <v>67.400000000000006</v>
      </c>
      <c r="L12" s="58">
        <v>67.5</v>
      </c>
      <c r="M12" s="58">
        <v>67.400000000000006</v>
      </c>
      <c r="N12" s="58">
        <v>67.3</v>
      </c>
      <c r="O12" s="58">
        <v>67.3</v>
      </c>
      <c r="P12" s="58">
        <v>67.8</v>
      </c>
      <c r="Q12" s="58">
        <v>67.599999999999994</v>
      </c>
      <c r="R12" s="58">
        <v>67.599999999999994</v>
      </c>
      <c r="T12" s="83">
        <f>(R12-B12)/B12*100</f>
        <v>-4.1134751773049727</v>
      </c>
      <c r="U12" s="83">
        <f>(R12-N12)/N12*100</f>
        <v>0.44576523031203147</v>
      </c>
    </row>
    <row r="13" spans="1:21" x14ac:dyDescent="0.25">
      <c r="A13" s="59" t="s">
        <v>20</v>
      </c>
      <c r="B13" s="58">
        <v>33.700000000000003</v>
      </c>
      <c r="C13" s="58">
        <v>37.299999999999997</v>
      </c>
      <c r="D13" s="58">
        <v>33.799999999999997</v>
      </c>
      <c r="E13" s="58">
        <v>32.1</v>
      </c>
      <c r="F13" s="58">
        <v>30.3</v>
      </c>
      <c r="G13" s="58">
        <v>28.5</v>
      </c>
      <c r="H13" s="58">
        <v>27.4</v>
      </c>
      <c r="I13" s="58">
        <v>28.2</v>
      </c>
      <c r="J13" s="58">
        <v>26.5</v>
      </c>
      <c r="K13" s="58">
        <v>26.9</v>
      </c>
      <c r="L13" s="58">
        <v>24.9</v>
      </c>
      <c r="M13" s="58">
        <v>24.9</v>
      </c>
      <c r="N13" s="58">
        <v>23.7</v>
      </c>
      <c r="O13" s="58">
        <v>24.1</v>
      </c>
      <c r="P13" s="58">
        <v>23.5</v>
      </c>
      <c r="Q13" s="58">
        <v>25.1</v>
      </c>
      <c r="R13" s="58">
        <v>23.5</v>
      </c>
      <c r="T13" s="83">
        <f>(R13-B13)/B13*100</f>
        <v>-30.267062314540066</v>
      </c>
      <c r="U13" s="83">
        <f>(R13-N13)/N13*100</f>
        <v>-0.84388185654008141</v>
      </c>
    </row>
    <row r="15" spans="1:21" x14ac:dyDescent="0.25">
      <c r="A15" s="19"/>
      <c r="B15" s="19"/>
      <c r="C15" s="19"/>
      <c r="D15" s="19"/>
      <c r="E15" s="19"/>
      <c r="F15" s="19"/>
      <c r="G15" s="19"/>
      <c r="H15" s="19"/>
      <c r="I15" s="19"/>
      <c r="J15" s="19"/>
      <c r="K15" s="19"/>
      <c r="L15" s="19"/>
      <c r="M15" s="19"/>
      <c r="N15" s="19"/>
      <c r="O15" s="19"/>
      <c r="P15" s="19"/>
      <c r="Q15" s="19"/>
      <c r="R15" s="19"/>
    </row>
    <row r="16" spans="1:21" x14ac:dyDescent="0.25">
      <c r="A16" s="6" t="s">
        <v>38</v>
      </c>
      <c r="B16" s="19"/>
      <c r="C16" s="19"/>
      <c r="D16" s="19"/>
      <c r="E16" s="19"/>
      <c r="F16" s="19"/>
      <c r="G16" s="19"/>
      <c r="H16" s="19"/>
      <c r="I16" s="19"/>
      <c r="J16" s="19"/>
      <c r="K16" s="19"/>
      <c r="L16" s="19"/>
      <c r="M16" s="19"/>
      <c r="N16" s="19"/>
      <c r="O16" s="19"/>
      <c r="P16" s="19"/>
      <c r="Q16" s="19"/>
      <c r="R16" s="19"/>
    </row>
    <row r="17" spans="1:18" x14ac:dyDescent="0.25">
      <c r="A17" s="19" t="s">
        <v>33</v>
      </c>
      <c r="B17" s="19"/>
      <c r="C17" s="19"/>
      <c r="D17" s="19"/>
      <c r="E17" s="19"/>
      <c r="F17" s="19"/>
      <c r="G17" s="19"/>
      <c r="H17" s="19"/>
      <c r="I17" s="19"/>
      <c r="J17" s="19"/>
      <c r="K17" s="19"/>
      <c r="L17" s="19"/>
      <c r="M17" s="19"/>
      <c r="N17" s="19"/>
      <c r="O17" s="19"/>
      <c r="P17" s="19"/>
      <c r="Q17" s="19"/>
      <c r="R17" s="19"/>
    </row>
    <row r="18" spans="1:18" x14ac:dyDescent="0.25">
      <c r="A18" s="19" t="s">
        <v>21</v>
      </c>
      <c r="B18" s="19"/>
      <c r="C18" s="19"/>
      <c r="D18" s="19"/>
      <c r="E18" s="19"/>
      <c r="F18" s="19"/>
      <c r="G18" s="19"/>
      <c r="H18" s="19"/>
      <c r="I18" s="19"/>
      <c r="J18" s="19"/>
      <c r="K18" s="19"/>
      <c r="L18" s="19"/>
      <c r="M18" s="19"/>
      <c r="N18" s="19"/>
      <c r="O18" s="19"/>
      <c r="P18" s="19"/>
      <c r="Q18" s="19"/>
      <c r="R18" s="19"/>
    </row>
    <row r="19" spans="1:18" x14ac:dyDescent="0.25">
      <c r="A19" s="19" t="s">
        <v>22</v>
      </c>
      <c r="B19" s="19"/>
      <c r="C19" s="19"/>
      <c r="D19" s="19"/>
      <c r="E19" s="19"/>
      <c r="F19" s="19"/>
      <c r="G19" s="19"/>
      <c r="H19" s="19"/>
      <c r="I19" s="19"/>
      <c r="J19" s="19"/>
      <c r="K19" s="19"/>
      <c r="L19" s="19"/>
      <c r="M19" s="19"/>
      <c r="N19" s="19"/>
      <c r="O19" s="19"/>
      <c r="P19" s="19"/>
      <c r="Q19" s="19"/>
      <c r="R19" s="19"/>
    </row>
    <row r="20" spans="1:18" x14ac:dyDescent="0.25">
      <c r="A20" s="19" t="s">
        <v>23</v>
      </c>
      <c r="B20" s="19"/>
      <c r="C20" s="19"/>
      <c r="D20" s="19"/>
      <c r="E20" s="19"/>
      <c r="F20" s="19"/>
      <c r="G20" s="19"/>
      <c r="H20" s="19"/>
      <c r="I20" s="19"/>
      <c r="J20" s="19"/>
      <c r="K20" s="19"/>
      <c r="L20" s="19"/>
      <c r="M20" s="19"/>
      <c r="N20" s="19"/>
      <c r="O20" s="19"/>
      <c r="P20" s="19"/>
      <c r="Q20" s="19"/>
      <c r="R20" s="19"/>
    </row>
    <row r="21" spans="1:18" x14ac:dyDescent="0.25">
      <c r="A21" s="19" t="s">
        <v>24</v>
      </c>
      <c r="B21" s="19"/>
      <c r="C21" s="19"/>
      <c r="D21" s="19"/>
      <c r="E21" s="19"/>
      <c r="F21" s="19"/>
      <c r="G21" s="19"/>
      <c r="H21" s="19"/>
      <c r="I21" s="19"/>
      <c r="J21" s="19"/>
      <c r="K21" s="19"/>
      <c r="L21" s="19"/>
      <c r="M21" s="19"/>
      <c r="N21" s="19"/>
      <c r="O21" s="19"/>
      <c r="P21" s="19"/>
      <c r="Q21" s="19"/>
      <c r="R21" s="19"/>
    </row>
    <row r="22" spans="1:18" x14ac:dyDescent="0.25">
      <c r="A22" s="19" t="s">
        <v>25</v>
      </c>
      <c r="B22" s="19"/>
      <c r="C22" s="19"/>
      <c r="D22" s="19"/>
      <c r="E22" s="19"/>
      <c r="F22" s="19"/>
      <c r="G22" s="19"/>
      <c r="H22" s="19"/>
      <c r="I22" s="19"/>
      <c r="J22" s="19"/>
      <c r="K22" s="19"/>
      <c r="L22" s="19"/>
      <c r="M22" s="19"/>
      <c r="N22" s="19"/>
      <c r="O22" s="19"/>
      <c r="P22" s="19"/>
      <c r="Q22" s="19"/>
      <c r="R22" s="19"/>
    </row>
    <row r="23" spans="1:18" x14ac:dyDescent="0.25">
      <c r="A23" s="19"/>
      <c r="B23" s="19"/>
      <c r="C23" s="19"/>
      <c r="D23" s="19"/>
      <c r="E23" s="19"/>
      <c r="F23" s="19"/>
      <c r="G23" s="19"/>
      <c r="H23" s="19"/>
      <c r="I23" s="19"/>
      <c r="J23" s="19"/>
      <c r="K23" s="19"/>
      <c r="L23" s="19"/>
      <c r="M23" s="19"/>
      <c r="N23" s="19"/>
      <c r="O23" s="19"/>
      <c r="P23" s="19"/>
      <c r="Q23" s="19"/>
      <c r="R23" s="19"/>
    </row>
    <row r="24" spans="1:18" x14ac:dyDescent="0.25">
      <c r="A24" s="18"/>
      <c r="B24" s="18"/>
      <c r="C24" s="18"/>
      <c r="D24" s="18"/>
      <c r="E24" s="18"/>
      <c r="F24" s="18"/>
      <c r="G24" s="18"/>
      <c r="H24" s="18"/>
      <c r="I24" s="18"/>
      <c r="J24" s="18"/>
      <c r="K24" s="18"/>
      <c r="L24" s="18"/>
      <c r="M24" s="18"/>
      <c r="N24" s="18"/>
      <c r="O24" s="18"/>
      <c r="P24" s="18"/>
      <c r="Q24" s="18"/>
      <c r="R24" s="18"/>
    </row>
    <row r="25" spans="1:18" x14ac:dyDescent="0.25">
      <c r="A25" s="18"/>
      <c r="B25" s="18"/>
      <c r="C25" s="18"/>
      <c r="D25" s="18"/>
      <c r="E25" s="18"/>
      <c r="F25" s="18"/>
      <c r="G25" s="18"/>
      <c r="H25" s="18"/>
      <c r="I25" s="18"/>
      <c r="J25" s="18"/>
      <c r="K25" s="18"/>
      <c r="L25" s="18"/>
      <c r="M25" s="18"/>
      <c r="N25" s="18"/>
      <c r="O25" s="18"/>
      <c r="P25" s="18"/>
      <c r="Q25" s="18"/>
      <c r="R25" s="18"/>
    </row>
    <row r="26" spans="1:18" x14ac:dyDescent="0.25">
      <c r="A26" s="18"/>
      <c r="B26" s="18"/>
      <c r="C26" s="18"/>
      <c r="D26" s="18"/>
      <c r="E26" s="18"/>
      <c r="F26" s="18"/>
      <c r="G26" s="18"/>
      <c r="H26" s="18"/>
      <c r="I26" s="18"/>
      <c r="J26" s="18"/>
      <c r="K26" s="18"/>
      <c r="L26" s="18"/>
      <c r="M26" s="18"/>
      <c r="N26" s="18"/>
      <c r="O26" s="18"/>
      <c r="P26" s="18"/>
      <c r="Q26" s="18"/>
      <c r="R26" s="18"/>
    </row>
    <row r="27" spans="1:18" x14ac:dyDescent="0.25">
      <c r="A27" s="18"/>
      <c r="B27" s="18"/>
      <c r="C27" s="18"/>
      <c r="D27" s="18"/>
      <c r="E27" s="18"/>
      <c r="F27" s="18"/>
      <c r="G27" s="18"/>
      <c r="H27" s="18"/>
      <c r="I27" s="18"/>
      <c r="J27" s="18"/>
      <c r="K27" s="18"/>
      <c r="L27" s="18"/>
      <c r="M27" s="18"/>
      <c r="N27" s="18"/>
      <c r="O27" s="18"/>
      <c r="P27" s="18"/>
      <c r="Q27" s="18"/>
      <c r="R27" s="18"/>
    </row>
    <row r="28" spans="1:18" x14ac:dyDescent="0.25">
      <c r="A28" s="18"/>
      <c r="B28" s="18"/>
      <c r="C28" s="18"/>
      <c r="D28" s="18"/>
      <c r="E28" s="18"/>
      <c r="F28" s="18"/>
      <c r="G28" s="18"/>
      <c r="H28" s="18"/>
      <c r="I28" s="18"/>
      <c r="J28" s="18"/>
      <c r="K28" s="18"/>
      <c r="L28" s="18"/>
      <c r="M28" s="18"/>
      <c r="N28" s="18"/>
      <c r="O28" s="18"/>
      <c r="P28" s="18"/>
      <c r="Q28" s="18"/>
      <c r="R28" s="18"/>
    </row>
    <row r="29" spans="1:18" x14ac:dyDescent="0.25">
      <c r="A29" s="18"/>
      <c r="B29" s="18"/>
      <c r="C29" s="18"/>
      <c r="D29" s="18"/>
      <c r="E29" s="18"/>
      <c r="F29" s="18"/>
      <c r="G29" s="18"/>
      <c r="H29" s="18"/>
      <c r="I29" s="18"/>
      <c r="J29" s="18"/>
      <c r="K29" s="18"/>
      <c r="L29" s="18"/>
      <c r="M29" s="18"/>
      <c r="N29" s="18"/>
      <c r="O29" s="18"/>
      <c r="P29" s="18"/>
      <c r="Q29" s="18"/>
      <c r="R29" s="18"/>
    </row>
    <row r="30" spans="1:18" x14ac:dyDescent="0.25">
      <c r="A30" s="18"/>
      <c r="B30" s="18"/>
      <c r="C30" s="18"/>
      <c r="D30" s="18"/>
      <c r="E30" s="18"/>
      <c r="F30" s="18"/>
      <c r="G30" s="18"/>
      <c r="H30" s="18"/>
      <c r="I30" s="18"/>
      <c r="J30" s="18"/>
      <c r="K30" s="18"/>
      <c r="L30" s="18"/>
      <c r="M30" s="18"/>
      <c r="N30" s="18"/>
      <c r="O30" s="18"/>
      <c r="P30" s="18"/>
      <c r="Q30" s="18"/>
      <c r="R30" s="18"/>
    </row>
    <row r="31" spans="1:18" x14ac:dyDescent="0.25">
      <c r="A31" s="18"/>
      <c r="B31" s="18"/>
      <c r="C31" s="18"/>
      <c r="D31" s="18"/>
      <c r="E31" s="18"/>
      <c r="F31" s="18"/>
      <c r="G31" s="18"/>
      <c r="H31" s="18"/>
      <c r="I31" s="18"/>
      <c r="J31" s="18"/>
      <c r="K31" s="18"/>
      <c r="L31" s="18"/>
      <c r="M31" s="18"/>
      <c r="N31" s="18"/>
      <c r="O31" s="18"/>
      <c r="P31" s="18"/>
      <c r="Q31" s="18"/>
      <c r="R31" s="18"/>
    </row>
    <row r="32" spans="1:18" x14ac:dyDescent="0.25">
      <c r="A32" s="18"/>
      <c r="B32" s="18"/>
      <c r="C32" s="18"/>
      <c r="D32" s="18"/>
      <c r="E32" s="18"/>
      <c r="F32" s="18"/>
      <c r="G32" s="18"/>
      <c r="H32" s="18"/>
      <c r="I32" s="18"/>
      <c r="J32" s="18"/>
      <c r="K32" s="18"/>
      <c r="L32" s="18"/>
      <c r="M32" s="18"/>
      <c r="N32" s="18"/>
      <c r="O32" s="18"/>
      <c r="P32" s="18"/>
      <c r="Q32" s="18"/>
      <c r="R32" s="18"/>
    </row>
    <row r="33" spans="1:18" x14ac:dyDescent="0.25">
      <c r="A33" s="18"/>
      <c r="B33" s="18"/>
      <c r="C33" s="18"/>
      <c r="D33" s="18"/>
      <c r="E33" s="18"/>
      <c r="F33" s="18"/>
      <c r="G33" s="18"/>
      <c r="H33" s="18"/>
      <c r="I33" s="18"/>
      <c r="J33" s="18"/>
      <c r="K33" s="18"/>
      <c r="L33" s="18"/>
      <c r="M33" s="18"/>
      <c r="N33" s="18"/>
      <c r="O33" s="18"/>
      <c r="P33" s="18"/>
      <c r="Q33" s="18"/>
      <c r="R33" s="18"/>
    </row>
    <row r="34" spans="1:18" x14ac:dyDescent="0.25">
      <c r="A34" s="18"/>
      <c r="B34" s="18"/>
      <c r="C34" s="18"/>
      <c r="D34" s="18"/>
      <c r="E34" s="18"/>
      <c r="F34" s="18"/>
      <c r="G34" s="18"/>
      <c r="H34" s="18"/>
      <c r="I34" s="18"/>
      <c r="J34" s="18"/>
      <c r="K34" s="18"/>
      <c r="L34" s="18"/>
      <c r="M34" s="18"/>
      <c r="N34" s="18"/>
      <c r="O34" s="18"/>
      <c r="P34" s="18"/>
      <c r="Q34" s="18"/>
      <c r="R34" s="18"/>
    </row>
  </sheetData>
  <mergeCells count="2">
    <mergeCell ref="A3:A4"/>
    <mergeCell ref="T3:U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U35"/>
  <sheetViews>
    <sheetView showGridLines="0"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9.140625" defaultRowHeight="15.75" x14ac:dyDescent="0.25"/>
  <cols>
    <col min="1" max="1" width="56.140625" style="6" customWidth="1"/>
    <col min="2" max="18" width="7.85546875" style="6" customWidth="1"/>
    <col min="19" max="19" width="1.42578125" style="6" customWidth="1"/>
    <col min="20" max="21" width="8.140625" style="6" customWidth="1"/>
    <col min="22" max="16384" width="9.140625" style="6"/>
  </cols>
  <sheetData>
    <row r="1" spans="1:21" ht="21" x14ac:dyDescent="0.35">
      <c r="A1" s="100" t="str">
        <f>'Indice-Index'!C29</f>
        <v>4.3   Quotidiani, periodici tv e servizi postali - Newspapers, magazines, TV and postal services (2010=100)</v>
      </c>
      <c r="B1" s="101"/>
      <c r="C1" s="101"/>
      <c r="D1" s="101"/>
      <c r="E1" s="101"/>
      <c r="F1" s="101"/>
      <c r="G1" s="101"/>
      <c r="H1" s="101"/>
      <c r="I1" s="101"/>
      <c r="J1" s="101"/>
      <c r="K1" s="101"/>
      <c r="L1" s="101"/>
      <c r="M1" s="101"/>
      <c r="N1" s="101"/>
      <c r="O1" s="101"/>
      <c r="P1" s="101"/>
      <c r="Q1" s="101"/>
      <c r="R1" s="101"/>
      <c r="S1" s="101"/>
      <c r="T1" s="101"/>
      <c r="U1" s="101"/>
    </row>
    <row r="3" spans="1:21" x14ac:dyDescent="0.25">
      <c r="A3" s="1024" t="s">
        <v>36</v>
      </c>
      <c r="B3" s="39" t="str">
        <f>'4.1'!B3</f>
        <v>Giu 19</v>
      </c>
      <c r="C3" s="39" t="str">
        <f>'4.1'!C3</f>
        <v>Set 19</v>
      </c>
      <c r="D3" s="39" t="str">
        <f>'4.1'!D3</f>
        <v xml:space="preserve"> Dic 19</v>
      </c>
      <c r="E3" s="39" t="str">
        <f>'4.1'!E3</f>
        <v xml:space="preserve"> Mar 20</v>
      </c>
      <c r="F3" s="39" t="str">
        <f>'4.1'!F3</f>
        <v>Giu 20</v>
      </c>
      <c r="G3" s="39" t="str">
        <f>'4.1'!G3</f>
        <v>Set 20</v>
      </c>
      <c r="H3" s="39" t="str">
        <f>'4.1'!H3</f>
        <v xml:space="preserve"> Dic 20</v>
      </c>
      <c r="I3" s="39" t="str">
        <f>'4.1'!I3</f>
        <v xml:space="preserve"> Mar 21</v>
      </c>
      <c r="J3" s="39" t="str">
        <f>'4.1'!J3</f>
        <v>Giu 21</v>
      </c>
      <c r="K3" s="39" t="str">
        <f>'4.1'!K3</f>
        <v>Set 21</v>
      </c>
      <c r="L3" s="39" t="str">
        <f>'4.1'!L3</f>
        <v>Dic 21</v>
      </c>
      <c r="M3" s="39" t="str">
        <f>'4.1'!M3</f>
        <v xml:space="preserve"> Mar 22</v>
      </c>
      <c r="N3" s="39" t="str">
        <f>'4.1'!N3</f>
        <v>Giu 22</v>
      </c>
      <c r="O3" s="39" t="str">
        <f>'4.1'!O3</f>
        <v>Set 22</v>
      </c>
      <c r="P3" s="39" t="str">
        <f>'4.1'!P3</f>
        <v>Dic 22</v>
      </c>
      <c r="Q3" s="39" t="str">
        <f>'4.1'!Q3</f>
        <v xml:space="preserve"> Mar 23</v>
      </c>
      <c r="R3" s="39" t="str">
        <f>'4.1'!R3</f>
        <v>Giu 23</v>
      </c>
      <c r="T3" s="1002" t="s">
        <v>317</v>
      </c>
      <c r="U3" s="1002"/>
    </row>
    <row r="4" spans="1:21" x14ac:dyDescent="0.25">
      <c r="A4" s="1024"/>
      <c r="B4" s="39" t="str">
        <f>'4.1'!B4</f>
        <v>Jun 19</v>
      </c>
      <c r="C4" s="39" t="str">
        <f>'4.1'!C4</f>
        <v>Sept 19</v>
      </c>
      <c r="D4" s="39" t="str">
        <f>'4.1'!D4</f>
        <v>Dec 19</v>
      </c>
      <c r="E4" s="39" t="str">
        <f>'4.1'!E4</f>
        <v xml:space="preserve"> Mar 20</v>
      </c>
      <c r="F4" s="39" t="str">
        <f>'4.1'!F4</f>
        <v>Jun 20</v>
      </c>
      <c r="G4" s="39" t="str">
        <f>'4.1'!G4</f>
        <v>Sept 20</v>
      </c>
      <c r="H4" s="39" t="str">
        <f>'4.1'!H4</f>
        <v>Dec 20</v>
      </c>
      <c r="I4" s="39" t="str">
        <f>'4.1'!I4</f>
        <v xml:space="preserve"> Mar 21</v>
      </c>
      <c r="J4" s="39" t="str">
        <f>'4.1'!J4</f>
        <v>Jun 21</v>
      </c>
      <c r="K4" s="39" t="str">
        <f>'4.1'!K4</f>
        <v>Sept 21</v>
      </c>
      <c r="L4" s="39" t="str">
        <f>'4.1'!L4</f>
        <v>Dec 21</v>
      </c>
      <c r="M4" s="39" t="str">
        <f>'4.1'!M4</f>
        <v xml:space="preserve"> Mar 22</v>
      </c>
      <c r="N4" s="39" t="str">
        <f>'4.1'!N4</f>
        <v>Jun 22</v>
      </c>
      <c r="O4" s="39" t="str">
        <f>'4.1'!O4</f>
        <v>Sept 22</v>
      </c>
      <c r="P4" s="39" t="str">
        <f>'4.1'!P4</f>
        <v>Dec 22</v>
      </c>
      <c r="Q4" s="39" t="str">
        <f>'4.1'!Q4</f>
        <v xml:space="preserve"> Mar 23</v>
      </c>
      <c r="R4" s="39" t="str">
        <f>'4.1'!R4</f>
        <v>Jun 23</v>
      </c>
      <c r="T4" s="119" t="s">
        <v>318</v>
      </c>
      <c r="U4" s="119" t="s">
        <v>319</v>
      </c>
    </row>
    <row r="5" spans="1:21" x14ac:dyDescent="0.25">
      <c r="A5" s="22"/>
      <c r="B5" s="21"/>
      <c r="C5" s="21"/>
      <c r="D5" s="21"/>
      <c r="E5" s="21"/>
      <c r="F5" s="21"/>
      <c r="G5" s="21"/>
      <c r="H5" s="21"/>
      <c r="I5" s="21"/>
      <c r="J5" s="21"/>
      <c r="K5" s="21"/>
      <c r="L5" s="21"/>
      <c r="M5" s="21"/>
      <c r="N5" s="21"/>
      <c r="O5" s="21"/>
      <c r="P5" s="21"/>
      <c r="Q5" s="21"/>
      <c r="R5" s="19"/>
      <c r="T5" s="117"/>
      <c r="U5" s="117"/>
    </row>
    <row r="6" spans="1:21" x14ac:dyDescent="0.25">
      <c r="A6" s="22" t="s">
        <v>39</v>
      </c>
      <c r="T6" s="118"/>
      <c r="U6" s="118"/>
    </row>
    <row r="7" spans="1:21" x14ac:dyDescent="0.25">
      <c r="A7" s="60" t="s">
        <v>134</v>
      </c>
      <c r="B7" s="58">
        <v>138.5</v>
      </c>
      <c r="C7" s="58">
        <v>140.1</v>
      </c>
      <c r="D7" s="58">
        <v>139.6</v>
      </c>
      <c r="E7" s="58">
        <v>139.9</v>
      </c>
      <c r="F7" s="58">
        <v>140.4</v>
      </c>
      <c r="G7" s="58">
        <v>139.5</v>
      </c>
      <c r="H7" s="58">
        <v>140.19999999999999</v>
      </c>
      <c r="I7" s="58">
        <v>141.4</v>
      </c>
      <c r="J7" s="58">
        <v>143</v>
      </c>
      <c r="K7" s="58">
        <v>142.6</v>
      </c>
      <c r="L7" s="58">
        <v>141.6</v>
      </c>
      <c r="M7" s="58">
        <v>145.5</v>
      </c>
      <c r="N7" s="58">
        <v>148</v>
      </c>
      <c r="O7" s="58">
        <v>147.69999999999999</v>
      </c>
      <c r="P7" s="58">
        <v>147.5</v>
      </c>
      <c r="Q7" s="58">
        <v>148.4</v>
      </c>
      <c r="R7" s="58">
        <v>149</v>
      </c>
      <c r="T7" s="83">
        <f>(R7-B7)/B7*100</f>
        <v>7.5812274368231041</v>
      </c>
      <c r="U7" s="83">
        <f>(R7-N7)/N7*100</f>
        <v>0.67567567567567566</v>
      </c>
    </row>
    <row r="8" spans="1:21" x14ac:dyDescent="0.25">
      <c r="A8" s="59" t="s">
        <v>8</v>
      </c>
      <c r="B8" s="58">
        <v>127.4</v>
      </c>
      <c r="C8" s="58">
        <v>128</v>
      </c>
      <c r="D8" s="58">
        <v>128</v>
      </c>
      <c r="E8" s="58">
        <v>126.8</v>
      </c>
      <c r="F8" s="58">
        <v>126.8</v>
      </c>
      <c r="G8" s="58">
        <v>126.8</v>
      </c>
      <c r="H8" s="58">
        <v>126.8</v>
      </c>
      <c r="I8" s="58">
        <v>125.7</v>
      </c>
      <c r="J8" s="58">
        <v>125.7</v>
      </c>
      <c r="K8" s="58">
        <v>125.7</v>
      </c>
      <c r="L8" s="58">
        <v>126</v>
      </c>
      <c r="M8" s="58">
        <v>126</v>
      </c>
      <c r="N8" s="58">
        <v>126</v>
      </c>
      <c r="O8" s="58">
        <v>126.4</v>
      </c>
      <c r="P8" s="58">
        <v>128.19999999999999</v>
      </c>
      <c r="Q8" s="58">
        <v>129.9</v>
      </c>
      <c r="R8" s="58">
        <v>129.9</v>
      </c>
      <c r="T8" s="83">
        <f>(R8-B8)/B8*100</f>
        <v>1.9623233908948194</v>
      </c>
      <c r="U8" s="83">
        <f>(R8-N8)/N8*100</f>
        <v>3.0952380952380998</v>
      </c>
    </row>
    <row r="9" spans="1:21" x14ac:dyDescent="0.25">
      <c r="A9" s="60" t="s">
        <v>32</v>
      </c>
      <c r="B9" s="58">
        <v>106.2</v>
      </c>
      <c r="C9" s="58">
        <v>106.6</v>
      </c>
      <c r="D9" s="58">
        <v>106.3</v>
      </c>
      <c r="E9" s="58">
        <v>108.5</v>
      </c>
      <c r="F9" s="58">
        <v>107.7</v>
      </c>
      <c r="G9" s="58">
        <v>107.3</v>
      </c>
      <c r="H9" s="58">
        <v>106.7</v>
      </c>
      <c r="I9" s="58">
        <v>108.8</v>
      </c>
      <c r="J9" s="58">
        <v>107.8</v>
      </c>
      <c r="K9" s="58">
        <v>108.7</v>
      </c>
      <c r="L9" s="58">
        <v>108.6</v>
      </c>
      <c r="M9" s="58">
        <v>109.2</v>
      </c>
      <c r="N9" s="58">
        <v>108.3</v>
      </c>
      <c r="O9" s="58">
        <v>116.5</v>
      </c>
      <c r="P9" s="58">
        <v>118.8</v>
      </c>
      <c r="Q9" s="58">
        <v>119.6</v>
      </c>
      <c r="R9" s="58">
        <v>120.1</v>
      </c>
      <c r="T9" s="83">
        <f>(R9-B9)/B9*100</f>
        <v>13.088512241054605</v>
      </c>
      <c r="U9" s="83">
        <f>(R9-N9)/N9*100</f>
        <v>10.895660203139425</v>
      </c>
    </row>
    <row r="11" spans="1:21" x14ac:dyDescent="0.25">
      <c r="A11" s="31"/>
      <c r="B11" s="31"/>
      <c r="C11" s="31"/>
      <c r="D11" s="31"/>
      <c r="E11" s="31"/>
      <c r="F11" s="31"/>
      <c r="G11" s="31"/>
      <c r="H11" s="31"/>
      <c r="I11" s="31"/>
      <c r="J11" s="31"/>
      <c r="K11" s="31"/>
      <c r="L11" s="31"/>
      <c r="M11" s="31"/>
      <c r="N11" s="31"/>
      <c r="O11" s="31"/>
      <c r="P11" s="31"/>
      <c r="Q11" s="31"/>
      <c r="R11" s="5"/>
    </row>
    <row r="12" spans="1:21" x14ac:dyDescent="0.25">
      <c r="A12" s="22" t="s">
        <v>40</v>
      </c>
      <c r="B12" s="21"/>
      <c r="C12" s="21"/>
      <c r="D12" s="21"/>
      <c r="E12" s="21"/>
      <c r="F12" s="21"/>
      <c r="G12" s="21"/>
      <c r="H12" s="21"/>
      <c r="I12" s="21"/>
      <c r="J12" s="21"/>
      <c r="K12" s="21"/>
      <c r="L12" s="21"/>
      <c r="M12" s="21"/>
      <c r="N12" s="21"/>
      <c r="O12" s="21"/>
      <c r="P12" s="21"/>
      <c r="Q12" s="21"/>
      <c r="R12" s="5"/>
    </row>
    <row r="13" spans="1:21" x14ac:dyDescent="0.25">
      <c r="A13" s="59" t="s">
        <v>87</v>
      </c>
      <c r="B13" s="58">
        <v>138.9</v>
      </c>
      <c r="C13" s="58">
        <v>138.9</v>
      </c>
      <c r="D13" s="58">
        <v>138.9</v>
      </c>
      <c r="E13" s="58">
        <v>139.19999999999999</v>
      </c>
      <c r="F13" s="58">
        <v>139.19999999999999</v>
      </c>
      <c r="G13" s="58">
        <v>139.19999999999999</v>
      </c>
      <c r="H13" s="58">
        <v>139.19999999999999</v>
      </c>
      <c r="I13" s="58">
        <v>140.5</v>
      </c>
      <c r="J13" s="58">
        <v>140.5</v>
      </c>
      <c r="K13" s="58">
        <v>147.80000000000001</v>
      </c>
      <c r="L13" s="58">
        <v>147.80000000000001</v>
      </c>
      <c r="M13" s="58">
        <v>148.1</v>
      </c>
      <c r="N13" s="58">
        <v>148.1</v>
      </c>
      <c r="O13" s="58">
        <v>149.5</v>
      </c>
      <c r="P13" s="58">
        <v>149.5</v>
      </c>
      <c r="Q13" s="58">
        <v>149.80000000000001</v>
      </c>
      <c r="R13" s="58">
        <v>150</v>
      </c>
      <c r="T13" s="83">
        <f>(R13-B13)/B13*100</f>
        <v>7.9913606911447044</v>
      </c>
      <c r="U13" s="83">
        <f>(R13-N13)/N13*100</f>
        <v>1.2829169480081064</v>
      </c>
    </row>
    <row r="14" spans="1:21" x14ac:dyDescent="0.25">
      <c r="A14" s="59" t="s">
        <v>89</v>
      </c>
      <c r="B14" s="58">
        <v>164.6</v>
      </c>
      <c r="C14" s="58">
        <v>164.6</v>
      </c>
      <c r="D14" s="58">
        <v>164.6</v>
      </c>
      <c r="E14" s="58">
        <v>164.6</v>
      </c>
      <c r="F14" s="58">
        <v>164.6</v>
      </c>
      <c r="G14" s="58">
        <v>164.6</v>
      </c>
      <c r="H14" s="58">
        <v>164.6</v>
      </c>
      <c r="I14" s="58">
        <v>164.6</v>
      </c>
      <c r="J14" s="58">
        <v>164.6</v>
      </c>
      <c r="K14" s="58">
        <v>167.3</v>
      </c>
      <c r="L14" s="58">
        <v>167.3</v>
      </c>
      <c r="M14" s="58">
        <v>167.3</v>
      </c>
      <c r="N14" s="58">
        <v>167.3</v>
      </c>
      <c r="O14" s="58">
        <v>171.8</v>
      </c>
      <c r="P14" s="58">
        <v>171.8</v>
      </c>
      <c r="Q14" s="58">
        <v>171.8</v>
      </c>
      <c r="R14" s="58">
        <v>171.8</v>
      </c>
      <c r="T14" s="83">
        <f>(R14-B14)/B14*100</f>
        <v>4.3742405832320888</v>
      </c>
      <c r="U14" s="83">
        <f>(R14-N14)/N14*100</f>
        <v>2.6897788404064551</v>
      </c>
    </row>
    <row r="15" spans="1:21" x14ac:dyDescent="0.25">
      <c r="A15" s="59" t="s">
        <v>88</v>
      </c>
      <c r="B15" s="58">
        <v>125.4</v>
      </c>
      <c r="C15" s="58">
        <v>125.4</v>
      </c>
      <c r="D15" s="58">
        <v>125.4</v>
      </c>
      <c r="E15" s="58">
        <v>126</v>
      </c>
      <c r="F15" s="58">
        <v>126</v>
      </c>
      <c r="G15" s="58">
        <v>126</v>
      </c>
      <c r="H15" s="58">
        <v>126</v>
      </c>
      <c r="I15" s="58">
        <v>127.6</v>
      </c>
      <c r="J15" s="58">
        <v>127.6</v>
      </c>
      <c r="K15" s="58">
        <v>136.5</v>
      </c>
      <c r="L15" s="58">
        <v>136.6</v>
      </c>
      <c r="M15" s="58">
        <v>137</v>
      </c>
      <c r="N15" s="58">
        <v>137</v>
      </c>
      <c r="O15" s="58">
        <v>137.30000000000001</v>
      </c>
      <c r="P15" s="58">
        <v>137.30000000000001</v>
      </c>
      <c r="Q15" s="58">
        <v>137.69999999999999</v>
      </c>
      <c r="R15" s="58">
        <v>137.9</v>
      </c>
      <c r="T15" s="83">
        <f>(R15-B15)/B15*100</f>
        <v>9.9681020733652321</v>
      </c>
      <c r="U15" s="83">
        <f>(R15-N15)/N15*100</f>
        <v>0.65693430656934726</v>
      </c>
    </row>
    <row r="16" spans="1:21" x14ac:dyDescent="0.25">
      <c r="A16" s="19"/>
      <c r="B16" s="19"/>
      <c r="C16" s="19"/>
      <c r="D16" s="19"/>
      <c r="E16" s="19"/>
      <c r="F16" s="19"/>
      <c r="G16" s="19"/>
      <c r="H16" s="19"/>
      <c r="I16" s="19"/>
      <c r="J16" s="19"/>
      <c r="K16" s="19"/>
      <c r="L16" s="19"/>
      <c r="M16" s="19"/>
      <c r="N16" s="19"/>
      <c r="O16" s="19"/>
      <c r="P16" s="19"/>
      <c r="Q16" s="19"/>
      <c r="R16" s="19"/>
    </row>
    <row r="17" spans="1:18" x14ac:dyDescent="0.25">
      <c r="A17" s="19"/>
      <c r="B17" s="19"/>
      <c r="C17" s="19"/>
      <c r="D17" s="19"/>
      <c r="E17" s="19"/>
      <c r="F17" s="19"/>
      <c r="G17" s="19"/>
      <c r="H17" s="19"/>
      <c r="I17" s="19"/>
      <c r="J17" s="19"/>
      <c r="K17" s="19"/>
      <c r="L17" s="19"/>
      <c r="M17" s="19"/>
      <c r="N17" s="19"/>
      <c r="O17" s="19"/>
      <c r="P17" s="19"/>
      <c r="Q17" s="19"/>
      <c r="R17" s="19"/>
    </row>
    <row r="18" spans="1:18" x14ac:dyDescent="0.25">
      <c r="A18" s="6" t="s">
        <v>38</v>
      </c>
      <c r="B18" s="19"/>
      <c r="C18" s="19"/>
      <c r="D18" s="19"/>
      <c r="E18" s="19"/>
      <c r="F18" s="19"/>
      <c r="G18" s="19"/>
      <c r="H18" s="19"/>
      <c r="I18" s="19"/>
      <c r="J18" s="19"/>
      <c r="K18" s="19"/>
      <c r="L18" s="19"/>
      <c r="M18" s="19"/>
      <c r="N18" s="19"/>
      <c r="O18" s="19"/>
      <c r="P18" s="19"/>
      <c r="Q18" s="19"/>
      <c r="R18" s="19"/>
    </row>
    <row r="19" spans="1:18" x14ac:dyDescent="0.25">
      <c r="A19" s="19" t="s">
        <v>33</v>
      </c>
      <c r="B19" s="19"/>
      <c r="C19" s="19"/>
      <c r="D19" s="19"/>
      <c r="E19" s="19"/>
      <c r="F19" s="19"/>
      <c r="G19" s="19"/>
      <c r="H19" s="19"/>
      <c r="I19" s="19"/>
      <c r="J19" s="19"/>
      <c r="K19" s="19"/>
      <c r="L19" s="19"/>
      <c r="M19" s="19"/>
      <c r="N19" s="19"/>
      <c r="O19" s="19"/>
      <c r="P19" s="19"/>
      <c r="Q19" s="19"/>
      <c r="R19" s="19"/>
    </row>
    <row r="20" spans="1:18" x14ac:dyDescent="0.25">
      <c r="A20" s="19" t="s">
        <v>27</v>
      </c>
      <c r="B20" s="19"/>
      <c r="C20" s="19"/>
      <c r="D20" s="19"/>
      <c r="E20" s="19"/>
      <c r="F20" s="19"/>
      <c r="G20" s="19"/>
      <c r="H20" s="19"/>
      <c r="I20" s="19"/>
      <c r="J20" s="19"/>
      <c r="K20" s="19"/>
      <c r="L20" s="19"/>
      <c r="M20" s="19"/>
      <c r="N20" s="19"/>
      <c r="O20" s="19"/>
      <c r="P20" s="19"/>
      <c r="Q20" s="19"/>
      <c r="R20" s="19"/>
    </row>
    <row r="21" spans="1:18" x14ac:dyDescent="0.25">
      <c r="A21" s="19" t="s">
        <v>28</v>
      </c>
      <c r="B21" s="19"/>
      <c r="C21" s="19"/>
      <c r="D21" s="19"/>
      <c r="E21" s="19"/>
      <c r="F21" s="19"/>
      <c r="G21" s="19"/>
      <c r="H21" s="19"/>
      <c r="I21" s="19"/>
      <c r="J21" s="19"/>
      <c r="K21" s="19"/>
      <c r="L21" s="19"/>
      <c r="M21" s="19"/>
      <c r="N21" s="19"/>
      <c r="O21" s="19"/>
      <c r="P21" s="19"/>
      <c r="Q21" s="19"/>
      <c r="R21" s="19"/>
    </row>
    <row r="22" spans="1:18" x14ac:dyDescent="0.25">
      <c r="A22" s="19" t="s">
        <v>29</v>
      </c>
      <c r="B22" s="19"/>
      <c r="C22" s="19"/>
      <c r="D22" s="19"/>
      <c r="E22" s="19"/>
      <c r="F22" s="19"/>
      <c r="G22" s="19"/>
      <c r="H22" s="19"/>
      <c r="I22" s="19"/>
      <c r="J22" s="19"/>
      <c r="K22" s="19"/>
      <c r="L22" s="19"/>
      <c r="M22" s="19"/>
      <c r="N22" s="19"/>
      <c r="O22" s="19"/>
      <c r="P22" s="19"/>
      <c r="Q22" s="19"/>
      <c r="R22" s="19"/>
    </row>
    <row r="23" spans="1:18" x14ac:dyDescent="0.25">
      <c r="A23" s="19" t="s">
        <v>30</v>
      </c>
      <c r="B23" s="19"/>
      <c r="C23" s="19"/>
      <c r="D23" s="19"/>
      <c r="E23" s="19"/>
      <c r="F23" s="19"/>
      <c r="G23" s="19"/>
      <c r="H23" s="19"/>
      <c r="I23" s="19"/>
      <c r="J23" s="19"/>
      <c r="K23" s="19"/>
      <c r="L23" s="19"/>
      <c r="M23" s="19"/>
      <c r="N23" s="19"/>
      <c r="O23" s="19"/>
      <c r="P23" s="19"/>
      <c r="Q23" s="19"/>
      <c r="R23" s="19"/>
    </row>
    <row r="24" spans="1:18" x14ac:dyDescent="0.25">
      <c r="A24" s="19" t="s">
        <v>90</v>
      </c>
      <c r="B24" s="19"/>
      <c r="C24" s="19"/>
      <c r="D24" s="19"/>
      <c r="E24" s="19"/>
      <c r="F24" s="19"/>
      <c r="G24" s="19"/>
      <c r="H24" s="19"/>
      <c r="I24" s="19"/>
      <c r="J24" s="19"/>
      <c r="K24" s="19"/>
      <c r="L24" s="19"/>
      <c r="M24" s="19"/>
      <c r="N24" s="19"/>
      <c r="O24" s="19"/>
      <c r="P24" s="19"/>
      <c r="Q24" s="19"/>
      <c r="R24" s="19"/>
    </row>
    <row r="25" spans="1:18" x14ac:dyDescent="0.25">
      <c r="A25" s="19" t="s">
        <v>91</v>
      </c>
      <c r="B25" s="18"/>
      <c r="C25" s="18"/>
      <c r="D25" s="18"/>
      <c r="E25" s="18"/>
      <c r="F25" s="18"/>
      <c r="G25" s="18"/>
      <c r="H25" s="18"/>
      <c r="I25" s="18"/>
      <c r="J25" s="18"/>
      <c r="K25" s="18"/>
      <c r="L25" s="18"/>
      <c r="M25" s="18"/>
      <c r="N25" s="18"/>
      <c r="O25" s="18"/>
      <c r="P25" s="18"/>
      <c r="Q25" s="18"/>
      <c r="R25" s="18"/>
    </row>
    <row r="26" spans="1:18" x14ac:dyDescent="0.25">
      <c r="A26" s="18"/>
      <c r="B26" s="18"/>
      <c r="C26" s="18"/>
      <c r="D26" s="18"/>
      <c r="E26" s="18"/>
      <c r="F26" s="18"/>
      <c r="G26" s="18"/>
      <c r="H26" s="18"/>
      <c r="I26" s="18"/>
      <c r="J26" s="18"/>
      <c r="K26" s="18"/>
      <c r="L26" s="18"/>
      <c r="M26" s="18"/>
      <c r="N26" s="18"/>
      <c r="O26" s="18"/>
      <c r="P26" s="18"/>
      <c r="Q26" s="18"/>
      <c r="R26" s="18"/>
    </row>
    <row r="27" spans="1:18" x14ac:dyDescent="0.25">
      <c r="A27" s="18"/>
      <c r="B27" s="18"/>
      <c r="C27" s="18"/>
      <c r="D27" s="18"/>
      <c r="E27" s="18"/>
      <c r="F27" s="18"/>
      <c r="G27" s="18"/>
      <c r="H27" s="18"/>
      <c r="I27" s="18"/>
      <c r="J27" s="18"/>
      <c r="K27" s="18"/>
      <c r="L27" s="18"/>
      <c r="M27" s="18"/>
      <c r="N27" s="18"/>
      <c r="O27" s="18"/>
      <c r="P27" s="18"/>
      <c r="Q27" s="18"/>
      <c r="R27" s="18"/>
    </row>
    <row r="28" spans="1:18" x14ac:dyDescent="0.25">
      <c r="A28" s="18"/>
      <c r="B28" s="18"/>
      <c r="C28" s="18"/>
      <c r="D28" s="18"/>
      <c r="E28" s="18"/>
      <c r="F28" s="18"/>
      <c r="G28" s="18"/>
      <c r="H28" s="18"/>
      <c r="I28" s="18"/>
      <c r="J28" s="18"/>
      <c r="K28" s="18"/>
      <c r="L28" s="18"/>
      <c r="M28" s="18"/>
      <c r="N28" s="18"/>
      <c r="O28" s="18"/>
      <c r="P28" s="18"/>
      <c r="Q28" s="18"/>
      <c r="R28" s="18"/>
    </row>
    <row r="29" spans="1:18" x14ac:dyDescent="0.25">
      <c r="A29" s="18"/>
      <c r="B29" s="18"/>
      <c r="C29" s="18"/>
      <c r="D29" s="18"/>
      <c r="E29" s="18"/>
      <c r="F29" s="18"/>
      <c r="G29" s="18"/>
      <c r="H29" s="18"/>
      <c r="I29" s="18"/>
      <c r="J29" s="18"/>
      <c r="K29" s="18"/>
      <c r="L29" s="18"/>
      <c r="M29" s="18"/>
      <c r="N29" s="18"/>
      <c r="O29" s="18"/>
      <c r="P29" s="18"/>
      <c r="Q29" s="18"/>
      <c r="R29" s="18"/>
    </row>
    <row r="30" spans="1:18" x14ac:dyDescent="0.25">
      <c r="A30" s="18"/>
      <c r="B30" s="18"/>
      <c r="C30" s="18"/>
      <c r="D30" s="18"/>
      <c r="E30" s="18"/>
      <c r="F30" s="18"/>
      <c r="G30" s="18"/>
      <c r="H30" s="18"/>
      <c r="I30" s="18"/>
      <c r="J30" s="18"/>
      <c r="K30" s="18"/>
      <c r="L30" s="18"/>
      <c r="M30" s="18"/>
      <c r="N30" s="18"/>
      <c r="O30" s="18"/>
      <c r="P30" s="18"/>
      <c r="Q30" s="18"/>
      <c r="R30" s="18"/>
    </row>
    <row r="31" spans="1:18" x14ac:dyDescent="0.25">
      <c r="A31" s="18"/>
      <c r="B31" s="18"/>
      <c r="C31" s="18"/>
      <c r="D31" s="18"/>
      <c r="E31" s="18"/>
      <c r="F31" s="18"/>
      <c r="G31" s="18"/>
      <c r="H31" s="18"/>
      <c r="I31" s="18"/>
      <c r="J31" s="18"/>
      <c r="K31" s="18"/>
      <c r="L31" s="18"/>
      <c r="M31" s="18"/>
      <c r="N31" s="18"/>
      <c r="O31" s="18"/>
      <c r="P31" s="18"/>
      <c r="Q31" s="18"/>
      <c r="R31" s="18"/>
    </row>
    <row r="32" spans="1:18" x14ac:dyDescent="0.25">
      <c r="A32" s="18"/>
      <c r="B32" s="18"/>
      <c r="C32" s="18"/>
      <c r="D32" s="18"/>
      <c r="E32" s="18"/>
      <c r="F32" s="18"/>
      <c r="G32" s="18"/>
      <c r="H32" s="18"/>
      <c r="I32" s="18"/>
      <c r="J32" s="18"/>
      <c r="K32" s="18"/>
      <c r="L32" s="18"/>
      <c r="M32" s="18"/>
      <c r="N32" s="18"/>
      <c r="O32" s="18"/>
      <c r="P32" s="18"/>
      <c r="Q32" s="18"/>
      <c r="R32" s="18"/>
    </row>
    <row r="33" spans="1:18" x14ac:dyDescent="0.25">
      <c r="A33" s="18"/>
      <c r="B33" s="18"/>
      <c r="C33" s="18"/>
      <c r="D33" s="18"/>
      <c r="E33" s="18"/>
      <c r="F33" s="18"/>
      <c r="G33" s="18"/>
      <c r="H33" s="18"/>
      <c r="I33" s="18"/>
      <c r="J33" s="18"/>
      <c r="K33" s="18"/>
      <c r="L33" s="18"/>
      <c r="M33" s="18"/>
      <c r="N33" s="18"/>
      <c r="O33" s="18"/>
      <c r="P33" s="18"/>
      <c r="Q33" s="18"/>
      <c r="R33" s="18"/>
    </row>
    <row r="34" spans="1:18" x14ac:dyDescent="0.25">
      <c r="A34" s="18"/>
      <c r="B34" s="18"/>
      <c r="C34" s="18"/>
      <c r="D34" s="18"/>
      <c r="E34" s="18"/>
      <c r="F34" s="18"/>
      <c r="G34" s="18"/>
      <c r="H34" s="18"/>
      <c r="I34" s="18"/>
      <c r="J34" s="18"/>
      <c r="K34" s="18"/>
      <c r="L34" s="18"/>
      <c r="M34" s="18"/>
      <c r="N34" s="18"/>
      <c r="O34" s="18"/>
      <c r="P34" s="18"/>
      <c r="Q34" s="18"/>
      <c r="R34" s="18"/>
    </row>
    <row r="35" spans="1:18" x14ac:dyDescent="0.25">
      <c r="A35" s="18"/>
      <c r="B35" s="18"/>
      <c r="C35" s="18"/>
      <c r="D35" s="18"/>
      <c r="E35" s="18"/>
      <c r="F35" s="18"/>
      <c r="G35" s="18"/>
      <c r="H35" s="18"/>
      <c r="I35" s="18"/>
      <c r="J35" s="18"/>
      <c r="K35" s="18"/>
      <c r="L35" s="18"/>
      <c r="M35" s="18"/>
      <c r="N35" s="18"/>
      <c r="O35" s="18"/>
      <c r="P35" s="18"/>
      <c r="Q35" s="18"/>
      <c r="R35" s="18"/>
    </row>
  </sheetData>
  <mergeCells count="2">
    <mergeCell ref="A3:A4"/>
    <mergeCell ref="T3:U3"/>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L24"/>
  <sheetViews>
    <sheetView showGridLines="0" zoomScale="80" zoomScaleNormal="80" workbookViewId="0">
      <selection activeCell="P14" sqref="P14"/>
    </sheetView>
  </sheetViews>
  <sheetFormatPr defaultColWidth="9.140625" defaultRowHeight="15.75" x14ac:dyDescent="0.25"/>
  <cols>
    <col min="1" max="1" width="28.5703125" style="24" customWidth="1"/>
    <col min="2" max="2" width="3.5703125" style="24" customWidth="1"/>
    <col min="3" max="3" width="5.85546875" style="24" customWidth="1"/>
    <col min="4" max="4" width="25.28515625" style="24" customWidth="1"/>
    <col min="5" max="5" width="3.5703125" style="24" customWidth="1"/>
    <col min="6" max="6" width="5.85546875" style="24" customWidth="1"/>
    <col min="7" max="7" width="28.7109375" style="24" customWidth="1"/>
    <col min="8" max="8" width="3.5703125" style="24" customWidth="1"/>
    <col min="9" max="9" width="5.85546875" style="24" customWidth="1"/>
    <col min="10" max="10" width="20.7109375" style="24" customWidth="1"/>
    <col min="11" max="12" width="8.85546875" style="51" customWidth="1"/>
    <col min="13" max="15" width="9.140625" style="24"/>
    <col min="16" max="16" width="9.140625" style="24" customWidth="1"/>
    <col min="17" max="16384" width="9.140625" style="24"/>
  </cols>
  <sheetData>
    <row r="1" spans="1:12" ht="21" x14ac:dyDescent="0.25">
      <c r="A1" s="152" t="str">
        <f>+'Indice-Index'!C30</f>
        <v>4.4   Dinamiche dei prezzi in Europa - European prices changing  (2015=100)</v>
      </c>
      <c r="B1" s="152"/>
      <c r="C1" s="153"/>
      <c r="D1" s="153"/>
      <c r="E1" s="153"/>
      <c r="F1" s="153"/>
      <c r="G1" s="153"/>
      <c r="H1" s="153"/>
      <c r="I1" s="153"/>
      <c r="J1" s="153"/>
    </row>
    <row r="2" spans="1:12" ht="19.5" customHeight="1" x14ac:dyDescent="0.25"/>
    <row r="3" spans="1:12" ht="32.1" customHeight="1" x14ac:dyDescent="0.25">
      <c r="D3" s="154" t="s">
        <v>112</v>
      </c>
      <c r="E3" s="154"/>
      <c r="F3" s="154"/>
      <c r="G3" s="154" t="s">
        <v>113</v>
      </c>
      <c r="H3" s="154"/>
      <c r="I3" s="154"/>
      <c r="J3" s="154" t="s">
        <v>111</v>
      </c>
      <c r="K3" s="24"/>
      <c r="L3" s="24"/>
    </row>
    <row r="4" spans="1:12" ht="18" customHeight="1" x14ac:dyDescent="0.25">
      <c r="A4" s="223" t="s">
        <v>239</v>
      </c>
      <c r="D4" s="155" t="s">
        <v>129</v>
      </c>
      <c r="E4" s="155"/>
      <c r="F4" s="155"/>
      <c r="G4" s="155" t="s">
        <v>130</v>
      </c>
      <c r="H4" s="155"/>
      <c r="I4" s="155"/>
      <c r="J4" s="155" t="s">
        <v>131</v>
      </c>
      <c r="K4" s="24"/>
      <c r="L4" s="24"/>
    </row>
    <row r="5" spans="1:12" ht="17.100000000000001" customHeight="1" x14ac:dyDescent="0.25">
      <c r="K5" s="24"/>
      <c r="L5" s="24"/>
    </row>
    <row r="6" spans="1:12" ht="18.95" customHeight="1" x14ac:dyDescent="0.25">
      <c r="A6" s="1029" t="s">
        <v>973</v>
      </c>
      <c r="B6" s="150"/>
      <c r="C6" s="156" t="s">
        <v>183</v>
      </c>
      <c r="D6" s="157">
        <v>-4.7173913043478297</v>
      </c>
      <c r="E6" s="158"/>
      <c r="F6" s="703" t="s">
        <v>180</v>
      </c>
      <c r="G6" s="157">
        <v>4.0609555189456286</v>
      </c>
      <c r="H6" s="158"/>
      <c r="I6" s="703" t="s">
        <v>181</v>
      </c>
      <c r="J6" s="157">
        <v>1.1265164644714012</v>
      </c>
      <c r="K6" s="24"/>
      <c r="L6" s="24"/>
    </row>
    <row r="7" spans="1:12" ht="18.95" customHeight="1" x14ac:dyDescent="0.25">
      <c r="A7" s="1031"/>
      <c r="B7" s="150"/>
      <c r="C7" s="159" t="s">
        <v>181</v>
      </c>
      <c r="D7" s="157">
        <v>0.10706638115631083</v>
      </c>
      <c r="E7" s="158"/>
      <c r="F7" s="703" t="s">
        <v>179</v>
      </c>
      <c r="G7" s="157">
        <v>4.2895442359249305</v>
      </c>
      <c r="H7" s="158"/>
      <c r="I7" s="703" t="s">
        <v>179</v>
      </c>
      <c r="J7" s="157">
        <v>1.2374323279195625</v>
      </c>
      <c r="K7" s="24"/>
      <c r="L7" s="24"/>
    </row>
    <row r="8" spans="1:12" ht="18.95" customHeight="1" x14ac:dyDescent="0.25">
      <c r="A8" s="1031"/>
      <c r="B8" s="150"/>
      <c r="C8" s="159" t="s">
        <v>179</v>
      </c>
      <c r="D8" s="157">
        <v>0.39062499999999634</v>
      </c>
      <c r="E8" s="158"/>
      <c r="F8" s="703" t="s">
        <v>183</v>
      </c>
      <c r="G8" s="157">
        <v>4.7192035868987059</v>
      </c>
      <c r="H8" s="158"/>
      <c r="I8" s="703" t="s">
        <v>183</v>
      </c>
      <c r="J8" s="157">
        <v>2.3333780340619676</v>
      </c>
      <c r="K8" s="24"/>
      <c r="L8" s="24"/>
    </row>
    <row r="9" spans="1:12" ht="18.95" customHeight="1" x14ac:dyDescent="0.25">
      <c r="A9" s="1031"/>
      <c r="B9" s="150"/>
      <c r="C9" s="159" t="s">
        <v>182</v>
      </c>
      <c r="D9" s="157">
        <v>0.83970287436753266</v>
      </c>
      <c r="E9" s="158"/>
      <c r="F9" s="703" t="s">
        <v>181</v>
      </c>
      <c r="G9" s="157">
        <v>6.7391304347826173</v>
      </c>
      <c r="H9" s="158"/>
      <c r="I9" s="703" t="s">
        <v>180</v>
      </c>
      <c r="J9" s="157">
        <v>4.2714539967500125</v>
      </c>
      <c r="K9" s="24"/>
      <c r="L9" s="24"/>
    </row>
    <row r="10" spans="1:12" ht="18.95" customHeight="1" x14ac:dyDescent="0.25">
      <c r="A10" s="1031"/>
      <c r="B10" s="150"/>
      <c r="C10" s="159" t="s">
        <v>180</v>
      </c>
      <c r="D10" s="157">
        <v>2.3921109158367533</v>
      </c>
      <c r="E10" s="158"/>
      <c r="F10" s="703" t="s">
        <v>182</v>
      </c>
      <c r="G10" s="157">
        <v>7.0936845255911543</v>
      </c>
      <c r="H10" s="158"/>
      <c r="I10" s="703" t="s">
        <v>182</v>
      </c>
      <c r="J10" s="157">
        <v>4.2714539967499885</v>
      </c>
      <c r="K10" s="24"/>
      <c r="L10" s="24"/>
    </row>
    <row r="11" spans="1:12" ht="19.5" customHeight="1" x14ac:dyDescent="0.25">
      <c r="F11" s="229"/>
      <c r="I11" s="229"/>
      <c r="K11" s="24"/>
      <c r="L11" s="24"/>
    </row>
    <row r="12" spans="1:12" ht="18.95" customHeight="1" x14ac:dyDescent="0.25">
      <c r="A12" s="1029" t="s">
        <v>974</v>
      </c>
      <c r="B12" s="150"/>
      <c r="C12" s="156" t="s">
        <v>179</v>
      </c>
      <c r="D12" s="157">
        <v>-8.7573964497041477</v>
      </c>
      <c r="E12" s="158"/>
      <c r="F12" s="703" t="s">
        <v>179</v>
      </c>
      <c r="G12" s="157">
        <v>9.5774647887323976</v>
      </c>
      <c r="H12" s="158"/>
      <c r="I12" s="703" t="s">
        <v>179</v>
      </c>
      <c r="J12" s="157">
        <v>8.0033003300330066</v>
      </c>
      <c r="K12" s="24"/>
      <c r="L12" s="24"/>
    </row>
    <row r="13" spans="1:12" ht="18.95" customHeight="1" x14ac:dyDescent="0.25">
      <c r="A13" s="1031"/>
      <c r="B13" s="150"/>
      <c r="C13" s="159" t="s">
        <v>183</v>
      </c>
      <c r="D13" s="157">
        <v>-4.0814093445672439</v>
      </c>
      <c r="E13" s="158"/>
      <c r="F13" s="703" t="s">
        <v>180</v>
      </c>
      <c r="G13" s="157">
        <v>16.476120228655731</v>
      </c>
      <c r="H13" s="158"/>
      <c r="I13" s="703" t="s">
        <v>180</v>
      </c>
      <c r="J13" s="157">
        <v>8.8247828440640532</v>
      </c>
      <c r="K13" s="24"/>
      <c r="L13" s="24"/>
    </row>
    <row r="14" spans="1:12" ht="18.95" customHeight="1" x14ac:dyDescent="0.25">
      <c r="A14" s="1031"/>
      <c r="B14" s="150"/>
      <c r="C14" s="159" t="s">
        <v>181</v>
      </c>
      <c r="D14" s="157">
        <v>-2.1966527196652663</v>
      </c>
      <c r="E14" s="158"/>
      <c r="F14" s="703" t="s">
        <v>183</v>
      </c>
      <c r="G14" s="157">
        <v>16.591928251121089</v>
      </c>
      <c r="H14" s="158"/>
      <c r="I14" s="703" t="s">
        <v>181</v>
      </c>
      <c r="J14" s="157">
        <v>9.8870056497175138</v>
      </c>
      <c r="K14" s="24"/>
      <c r="L14" s="24"/>
    </row>
    <row r="15" spans="1:12" ht="18.95" customHeight="1" x14ac:dyDescent="0.25">
      <c r="A15" s="1031"/>
      <c r="B15" s="150"/>
      <c r="C15" s="159" t="s">
        <v>180</v>
      </c>
      <c r="D15" s="157">
        <v>-1.8989710009354548</v>
      </c>
      <c r="E15" s="158"/>
      <c r="F15" s="703" t="s">
        <v>182</v>
      </c>
      <c r="G15" s="157">
        <v>22.618231665524338</v>
      </c>
      <c r="H15" s="158"/>
      <c r="I15" s="703" t="s">
        <v>182</v>
      </c>
      <c r="J15" s="157">
        <v>18.586640851887708</v>
      </c>
      <c r="K15" s="24"/>
      <c r="L15" s="24"/>
    </row>
    <row r="16" spans="1:12" ht="18.95" customHeight="1" x14ac:dyDescent="0.25">
      <c r="A16" s="1031"/>
      <c r="B16" s="150"/>
      <c r="C16" s="159" t="s">
        <v>182</v>
      </c>
      <c r="D16" s="157">
        <v>-0.82583377448385509</v>
      </c>
      <c r="E16" s="158"/>
      <c r="F16" s="703" t="s">
        <v>181</v>
      </c>
      <c r="G16" s="157">
        <v>23.26359832635984</v>
      </c>
      <c r="H16" s="158"/>
      <c r="I16" s="703" t="s">
        <v>183</v>
      </c>
      <c r="J16" s="157">
        <v>24.303632513438671</v>
      </c>
      <c r="K16" s="24"/>
      <c r="L16" s="24"/>
    </row>
    <row r="17" spans="1:12" ht="19.5" customHeight="1" x14ac:dyDescent="0.25">
      <c r="D17" s="160"/>
      <c r="E17" s="160"/>
      <c r="F17" s="704"/>
      <c r="G17" s="160"/>
      <c r="H17" s="160"/>
      <c r="I17" s="704"/>
      <c r="J17" s="160"/>
      <c r="K17" s="24"/>
      <c r="L17" s="24"/>
    </row>
    <row r="18" spans="1:12" ht="18.95" customHeight="1" x14ac:dyDescent="0.25">
      <c r="A18" s="1029" t="s">
        <v>975</v>
      </c>
      <c r="B18" s="150"/>
      <c r="C18" s="156" t="s">
        <v>179</v>
      </c>
      <c r="D18" s="157">
        <v>-23.738872403560833</v>
      </c>
      <c r="E18" s="158"/>
      <c r="F18" s="703" t="s">
        <v>179</v>
      </c>
      <c r="G18" s="157">
        <v>20.557851239669429</v>
      </c>
      <c r="H18" s="158"/>
      <c r="I18" s="703" t="s">
        <v>181</v>
      </c>
      <c r="J18" s="157">
        <v>19.325153374233135</v>
      </c>
    </row>
    <row r="19" spans="1:12" ht="18.95" customHeight="1" x14ac:dyDescent="0.25">
      <c r="A19" s="1030"/>
      <c r="B19" s="151"/>
      <c r="C19" s="159" t="s">
        <v>183</v>
      </c>
      <c r="D19" s="157">
        <v>-12.146722790138309</v>
      </c>
      <c r="E19" s="158"/>
      <c r="F19" s="703" t="s">
        <v>180</v>
      </c>
      <c r="G19" s="157">
        <v>28.44941535332995</v>
      </c>
      <c r="H19" s="158"/>
      <c r="I19" s="703" t="s">
        <v>179</v>
      </c>
      <c r="J19" s="157">
        <v>38.518518518518526</v>
      </c>
    </row>
    <row r="20" spans="1:12" ht="18.95" customHeight="1" x14ac:dyDescent="0.25">
      <c r="A20" s="1030"/>
      <c r="B20" s="151"/>
      <c r="C20" s="159" t="s">
        <v>181</v>
      </c>
      <c r="D20" s="157">
        <v>-7.9724409448818836</v>
      </c>
      <c r="E20" s="158"/>
      <c r="F20" s="703" t="s">
        <v>183</v>
      </c>
      <c r="G20" s="157">
        <v>42.901586643160847</v>
      </c>
      <c r="H20" s="158"/>
      <c r="I20" s="703" t="s">
        <v>182</v>
      </c>
      <c r="J20" s="157">
        <v>41.158600460926053</v>
      </c>
    </row>
    <row r="21" spans="1:12" ht="18.95" customHeight="1" x14ac:dyDescent="0.25">
      <c r="A21" s="1030"/>
      <c r="B21" s="151"/>
      <c r="C21" s="159" t="s">
        <v>182</v>
      </c>
      <c r="D21" s="157">
        <v>-7.147105471847734</v>
      </c>
      <c r="E21" s="158"/>
      <c r="F21" s="703" t="s">
        <v>182</v>
      </c>
      <c r="G21" s="157">
        <v>49.472584856396871</v>
      </c>
      <c r="H21" s="158"/>
      <c r="I21" s="703" t="s">
        <v>180</v>
      </c>
      <c r="J21" s="157">
        <v>42.785310118376927</v>
      </c>
    </row>
    <row r="22" spans="1:12" ht="18.95" customHeight="1" x14ac:dyDescent="0.25">
      <c r="A22" s="1030"/>
      <c r="B22" s="151"/>
      <c r="C22" s="159" t="s">
        <v>180</v>
      </c>
      <c r="D22" s="157">
        <v>2.2324039773835116</v>
      </c>
      <c r="E22" s="158"/>
      <c r="F22" s="703" t="s">
        <v>181</v>
      </c>
      <c r="G22" s="157">
        <v>56.369426751592364</v>
      </c>
      <c r="H22" s="158"/>
      <c r="I22" s="703" t="s">
        <v>183</v>
      </c>
      <c r="J22" s="157">
        <v>66.017622103774613</v>
      </c>
    </row>
    <row r="23" spans="1:12" ht="3.95" customHeight="1" x14ac:dyDescent="0.25"/>
    <row r="24" spans="1:12" x14ac:dyDescent="0.25">
      <c r="A24" s="24" t="s">
        <v>48</v>
      </c>
    </row>
  </sheetData>
  <mergeCells count="3">
    <mergeCell ref="A18:A22"/>
    <mergeCell ref="A12:A16"/>
    <mergeCell ref="A6:A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E2F4-E199-4DEC-8554-4775952D44F4}">
  <sheetPr>
    <tabColor rgb="FF0000FF"/>
  </sheetPr>
  <dimension ref="A1:K24"/>
  <sheetViews>
    <sheetView showGridLines="0" zoomScale="80" zoomScaleNormal="80" workbookViewId="0">
      <selection activeCell="M6" sqref="M6"/>
    </sheetView>
  </sheetViews>
  <sheetFormatPr defaultColWidth="9.28515625" defaultRowHeight="15.75" x14ac:dyDescent="0.25"/>
  <cols>
    <col min="1" max="1" width="12.28515625" style="6" customWidth="1"/>
    <col min="2" max="2" width="30.28515625" style="6" customWidth="1"/>
    <col min="3" max="3" width="17.7109375" style="6" customWidth="1"/>
    <col min="4" max="7" width="3.28515625" style="6" customWidth="1"/>
    <col min="8" max="8" width="30.28515625" style="6" customWidth="1"/>
    <col min="9" max="9" width="17.7109375" style="6" customWidth="1"/>
    <col min="10" max="16384" width="9.28515625" style="6"/>
  </cols>
  <sheetData>
    <row r="1" spans="1:11" ht="21" x14ac:dyDescent="0.35">
      <c r="A1" s="2" t="str">
        <f>+'Indice-Index'!A10</f>
        <v>1.4   Accessi BB/UBB  per tipologia di clientela e operatore - BB/UBB lines by customer type and operator</v>
      </c>
      <c r="B1" s="92"/>
      <c r="C1" s="92"/>
      <c r="D1" s="92"/>
      <c r="E1" s="92"/>
      <c r="F1" s="92"/>
      <c r="G1" s="92"/>
      <c r="H1" s="92"/>
      <c r="I1" s="92"/>
      <c r="J1" s="93"/>
      <c r="K1" s="93"/>
    </row>
    <row r="2" spans="1:11" ht="18.75" customHeight="1" x14ac:dyDescent="0.25"/>
    <row r="3" spans="1:11" ht="18.75" x14ac:dyDescent="0.3">
      <c r="B3" s="887" t="s">
        <v>822</v>
      </c>
      <c r="C3" s="269">
        <f>+'1.2'!I3</f>
        <v>45078</v>
      </c>
      <c r="D3" s="33"/>
      <c r="E3" s="33"/>
      <c r="F3" s="33"/>
      <c r="G3" s="33"/>
      <c r="H3" s="887" t="s">
        <v>823</v>
      </c>
      <c r="I3" s="269">
        <f>C3</f>
        <v>45078</v>
      </c>
    </row>
    <row r="4" spans="1:11" ht="18.75" x14ac:dyDescent="0.3">
      <c r="B4" s="888" t="s">
        <v>824</v>
      </c>
      <c r="C4" s="269" t="str">
        <f>+'1.2'!I4</f>
        <v>jun-23</v>
      </c>
      <c r="D4" s="33"/>
      <c r="E4" s="33"/>
      <c r="F4" s="33"/>
      <c r="G4" s="33"/>
      <c r="H4" s="888" t="s">
        <v>825</v>
      </c>
      <c r="I4" s="270" t="str">
        <f>C4</f>
        <v>jun-23</v>
      </c>
    </row>
    <row r="5" spans="1:11" x14ac:dyDescent="0.25">
      <c r="C5" s="886"/>
    </row>
    <row r="6" spans="1:11" x14ac:dyDescent="0.25">
      <c r="B6" s="517" t="s">
        <v>826</v>
      </c>
      <c r="C6" s="889">
        <v>15.939</v>
      </c>
      <c r="H6" s="517" t="s">
        <v>826</v>
      </c>
      <c r="I6" s="889">
        <v>2.7440000000000002</v>
      </c>
      <c r="J6" s="886"/>
    </row>
    <row r="8" spans="1:11" ht="17.25" x14ac:dyDescent="0.3">
      <c r="B8" s="890" t="s">
        <v>827</v>
      </c>
      <c r="H8" s="890" t="str">
        <f>+B8</f>
        <v>Linee per operatore - Lines by operator (%)</v>
      </c>
    </row>
    <row r="9" spans="1:11" x14ac:dyDescent="0.25">
      <c r="B9" s="891" t="s">
        <v>55</v>
      </c>
      <c r="C9" s="892">
        <v>38.896585825520212</v>
      </c>
      <c r="H9" s="891" t="s">
        <v>55</v>
      </c>
      <c r="I9" s="892">
        <v>41.529158923671808</v>
      </c>
    </row>
    <row r="10" spans="1:11" x14ac:dyDescent="0.25">
      <c r="B10" s="891" t="s">
        <v>3</v>
      </c>
      <c r="C10" s="892">
        <v>16.664296544991327</v>
      </c>
      <c r="H10" s="891" t="s">
        <v>2</v>
      </c>
      <c r="I10" s="892">
        <v>17.982310892742532</v>
      </c>
    </row>
    <row r="11" spans="1:11" x14ac:dyDescent="0.25">
      <c r="B11" s="891" t="s">
        <v>54</v>
      </c>
      <c r="C11" s="892">
        <v>14.49907687351544</v>
      </c>
      <c r="H11" s="891" t="s">
        <v>3</v>
      </c>
      <c r="I11" s="892">
        <v>17.157219575725417</v>
      </c>
    </row>
    <row r="12" spans="1:11" x14ac:dyDescent="0.25">
      <c r="B12" s="891" t="s">
        <v>2</v>
      </c>
      <c r="C12" s="892">
        <v>13.411673869480465</v>
      </c>
      <c r="H12" s="891" t="s">
        <v>54</v>
      </c>
      <c r="I12" s="892">
        <v>12.885500447341405</v>
      </c>
    </row>
    <row r="13" spans="1:11" x14ac:dyDescent="0.25">
      <c r="B13" s="891" t="s">
        <v>435</v>
      </c>
      <c r="C13" s="892">
        <v>4.6937790664520307</v>
      </c>
      <c r="H13" s="891" t="s">
        <v>115</v>
      </c>
      <c r="I13" s="892">
        <v>2.4403575502340371</v>
      </c>
    </row>
    <row r="14" spans="1:11" x14ac:dyDescent="0.25">
      <c r="B14" s="891" t="s">
        <v>115</v>
      </c>
      <c r="C14" s="892">
        <v>3.6091867160781423</v>
      </c>
      <c r="H14" s="891" t="s">
        <v>950</v>
      </c>
      <c r="I14" s="892">
        <v>2.1040958446593425</v>
      </c>
    </row>
    <row r="15" spans="1:11" x14ac:dyDescent="0.25">
      <c r="B15" s="891" t="s">
        <v>389</v>
      </c>
      <c r="C15" s="892">
        <v>3.5808668709305076</v>
      </c>
      <c r="H15" s="891" t="s">
        <v>435</v>
      </c>
      <c r="I15" s="892">
        <v>1.1539177973655774</v>
      </c>
    </row>
    <row r="16" spans="1:11" x14ac:dyDescent="0.25">
      <c r="B16" s="600" t="s">
        <v>61</v>
      </c>
      <c r="C16" s="892">
        <v>4.6445342330318757</v>
      </c>
      <c r="H16" s="600" t="s">
        <v>61</v>
      </c>
      <c r="I16" s="892">
        <v>4.7474389682598801</v>
      </c>
    </row>
    <row r="17" spans="2:10" x14ac:dyDescent="0.25">
      <c r="B17" s="601" t="s">
        <v>79</v>
      </c>
      <c r="C17" s="519">
        <f>SUM(C9:C16)</f>
        <v>100</v>
      </c>
      <c r="H17" s="601" t="s">
        <v>79</v>
      </c>
      <c r="I17" s="519">
        <f>SUM(I9:I16)</f>
        <v>100</v>
      </c>
    </row>
    <row r="18" spans="2:10" x14ac:dyDescent="0.25">
      <c r="D18" s="893"/>
      <c r="J18" s="893"/>
    </row>
    <row r="19" spans="2:10" x14ac:dyDescent="0.25">
      <c r="C19" s="7"/>
      <c r="I19" s="7"/>
    </row>
    <row r="20" spans="2:10" ht="17.25" x14ac:dyDescent="0.3">
      <c r="B20" s="890" t="s">
        <v>828</v>
      </c>
      <c r="H20" s="890" t="str">
        <f>+B20</f>
        <v>Linee per velocità - Lines by speed (%)</v>
      </c>
    </row>
    <row r="21" spans="2:10" x14ac:dyDescent="0.25">
      <c r="B21" s="891" t="s">
        <v>829</v>
      </c>
      <c r="C21" s="894">
        <v>16.090993820767977</v>
      </c>
      <c r="H21" s="891" t="s">
        <v>829</v>
      </c>
      <c r="I21" s="894">
        <v>22.712416875874943</v>
      </c>
    </row>
    <row r="22" spans="2:10" x14ac:dyDescent="0.25">
      <c r="B22" s="891" t="s">
        <v>830</v>
      </c>
      <c r="C22" s="894">
        <v>13.901181639025427</v>
      </c>
      <c r="H22" s="891" t="s">
        <v>830</v>
      </c>
      <c r="I22" s="894">
        <v>10.343405331026958</v>
      </c>
    </row>
    <row r="23" spans="2:10" x14ac:dyDescent="0.25">
      <c r="B23" s="891" t="s">
        <v>831</v>
      </c>
      <c r="C23" s="894">
        <v>70.007824540206599</v>
      </c>
      <c r="H23" s="891" t="s">
        <v>831</v>
      </c>
      <c r="I23" s="894">
        <v>66.94417779309812</v>
      </c>
    </row>
    <row r="24" spans="2:10" x14ac:dyDescent="0.25">
      <c r="B24" s="525" t="s">
        <v>832</v>
      </c>
      <c r="C24" s="519">
        <f>SUM(C21:C23)</f>
        <v>100</v>
      </c>
      <c r="H24" s="525" t="s">
        <v>832</v>
      </c>
      <c r="I24" s="519">
        <f>SUM(I21:I23)</f>
        <v>100.00000000000003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Q17"/>
  <sheetViews>
    <sheetView showGridLines="0" zoomScale="80" zoomScaleNormal="80" workbookViewId="0">
      <selection activeCell="V10" sqref="V10"/>
    </sheetView>
  </sheetViews>
  <sheetFormatPr defaultColWidth="9.140625" defaultRowHeight="15.75" x14ac:dyDescent="0.25"/>
  <cols>
    <col min="1" max="1" width="15.42578125" style="6" customWidth="1"/>
    <col min="2" max="2" width="14.42578125" style="6" customWidth="1"/>
    <col min="3" max="4" width="3.85546875" style="6" customWidth="1"/>
    <col min="5" max="5" width="16.42578125" style="6" customWidth="1"/>
    <col min="6" max="6" width="3.5703125" style="6" customWidth="1"/>
    <col min="7" max="7" width="15.42578125" style="6" customWidth="1"/>
    <col min="8" max="8" width="14.42578125" style="6" customWidth="1"/>
    <col min="9" max="10" width="4.42578125" style="6" customWidth="1"/>
    <col min="11" max="11" width="16.42578125" style="6" customWidth="1"/>
    <col min="12" max="12" width="3.140625" style="6" customWidth="1"/>
    <col min="13" max="13" width="15.42578125" style="6" customWidth="1"/>
    <col min="14" max="14" width="14.42578125" style="6" customWidth="1"/>
    <col min="15" max="16" width="4.140625" style="6" customWidth="1"/>
    <col min="17" max="17" width="16.42578125" style="6" customWidth="1"/>
    <col min="18" max="16384" width="9.140625" style="6"/>
  </cols>
  <sheetData>
    <row r="1" spans="1:17" ht="21" x14ac:dyDescent="0.35">
      <c r="A1" s="662" t="str">
        <f>'Indice-Index'!A11</f>
        <v>1.5   Accessi BB/UBB  per tecnologia e operatore - BB/UBB lines by technology and operator</v>
      </c>
      <c r="B1" s="93"/>
      <c r="C1" s="93"/>
      <c r="D1" s="93"/>
      <c r="E1" s="93"/>
      <c r="F1" s="93"/>
      <c r="G1" s="93"/>
      <c r="H1" s="93"/>
      <c r="I1" s="93"/>
      <c r="J1" s="93"/>
      <c r="K1" s="93"/>
      <c r="L1" s="93"/>
      <c r="M1" s="93"/>
      <c r="N1" s="93"/>
      <c r="O1" s="93"/>
      <c r="P1" s="93"/>
      <c r="Q1" s="93"/>
    </row>
    <row r="2" spans="1:17" ht="17.25" customHeight="1" x14ac:dyDescent="0.25"/>
    <row r="3" spans="1:17" ht="18.600000000000001" customHeight="1" x14ac:dyDescent="0.25">
      <c r="A3" s="107"/>
      <c r="B3" s="111" t="s">
        <v>139</v>
      </c>
      <c r="C3" s="982" t="s">
        <v>4</v>
      </c>
      <c r="D3" s="982"/>
      <c r="E3" s="112" t="str">
        <f>+Q3</f>
        <v>Var. vs 06/22 (%)</v>
      </c>
      <c r="F3" s="81"/>
      <c r="G3" s="80"/>
      <c r="H3" s="111" t="s">
        <v>139</v>
      </c>
      <c r="I3" s="982" t="s">
        <v>84</v>
      </c>
      <c r="J3" s="982"/>
      <c r="K3" s="479" t="s">
        <v>949</v>
      </c>
      <c r="M3" s="107"/>
      <c r="N3" s="111" t="s">
        <v>139</v>
      </c>
      <c r="O3" s="982" t="s">
        <v>85</v>
      </c>
      <c r="P3" s="982"/>
      <c r="Q3" s="112" t="str">
        <f>+K3</f>
        <v>Var. vs 06/22 (%)</v>
      </c>
    </row>
    <row r="4" spans="1:17" ht="18.600000000000001" customHeight="1" x14ac:dyDescent="0.25">
      <c r="A4" s="108"/>
      <c r="B4" s="109">
        <v>1.9143610000000002</v>
      </c>
      <c r="C4" s="983"/>
      <c r="D4" s="983"/>
      <c r="E4" s="110">
        <v>8.4586997236624359</v>
      </c>
      <c r="F4" s="81"/>
      <c r="G4" s="80"/>
      <c r="H4" s="109">
        <v>10.087147999999999</v>
      </c>
      <c r="I4" s="983"/>
      <c r="J4" s="983"/>
      <c r="K4" s="110">
        <v>-2.7677458333702769</v>
      </c>
      <c r="M4" s="108"/>
      <c r="N4" s="109">
        <v>3.972604</v>
      </c>
      <c r="O4" s="983"/>
      <c r="P4" s="983"/>
      <c r="Q4" s="110">
        <v>27.555636390137995</v>
      </c>
    </row>
    <row r="5" spans="1:17" s="51" customFormat="1" ht="35.25" customHeight="1" x14ac:dyDescent="0.25">
      <c r="B5" s="510" t="str">
        <f>+N5</f>
        <v>06/2023 (%)</v>
      </c>
      <c r="C5" s="89"/>
      <c r="D5" s="89"/>
      <c r="E5" s="89" t="str">
        <f>+Q5</f>
        <v>Var/Chg. vs 06/2022 (p.p.)</v>
      </c>
      <c r="G5" s="84"/>
      <c r="H5" s="510" t="str">
        <f>+'1.2'!L3</f>
        <v>06/2023 (%)</v>
      </c>
      <c r="I5" s="89"/>
      <c r="J5" s="89"/>
      <c r="K5" s="89" t="str">
        <f>+'1.2'!O3</f>
        <v>Var/Chg. vs 06/2022 (p.p.)</v>
      </c>
      <c r="N5" s="510" t="str">
        <f>+H5</f>
        <v>06/2023 (%)</v>
      </c>
      <c r="O5" s="89"/>
      <c r="P5" s="89"/>
      <c r="Q5" s="89" t="str">
        <f>+K5</f>
        <v>Var/Chg. vs 06/2022 (p.p.)</v>
      </c>
    </row>
    <row r="6" spans="1:17" s="143" customFormat="1" ht="12.75" x14ac:dyDescent="0.2">
      <c r="A6" s="146"/>
      <c r="B6" s="145"/>
      <c r="C6" s="147"/>
      <c r="D6" s="147"/>
      <c r="E6" s="147"/>
      <c r="F6" s="146"/>
      <c r="G6" s="144"/>
      <c r="H6" s="145"/>
      <c r="I6" s="147"/>
      <c r="J6" s="147"/>
      <c r="K6" s="147"/>
      <c r="L6" s="146"/>
      <c r="M6" s="146"/>
      <c r="N6" s="145"/>
      <c r="O6" s="147"/>
      <c r="P6" s="147"/>
      <c r="Q6" s="147"/>
    </row>
    <row r="7" spans="1:17" x14ac:dyDescent="0.25">
      <c r="A7" s="64" t="s">
        <v>115</v>
      </c>
      <c r="B7" s="48">
        <v>33.282698508797445</v>
      </c>
      <c r="C7" s="48"/>
      <c r="D7" s="48"/>
      <c r="E7" s="48">
        <v>-0.90498006924963192</v>
      </c>
      <c r="G7" s="64" t="s">
        <v>55</v>
      </c>
      <c r="H7" s="48">
        <v>40.89070567815601</v>
      </c>
      <c r="I7" s="48"/>
      <c r="J7" s="48"/>
      <c r="K7" s="48">
        <v>-1.0556970173496225</v>
      </c>
      <c r="M7" s="64" t="s">
        <v>55</v>
      </c>
      <c r="N7" s="48">
        <v>26.286284764351041</v>
      </c>
      <c r="O7" s="120"/>
      <c r="P7" s="120"/>
      <c r="Q7" s="68">
        <v>4.4278185944979391</v>
      </c>
    </row>
    <row r="8" spans="1:17" x14ac:dyDescent="0.25">
      <c r="A8" s="64" t="s">
        <v>435</v>
      </c>
      <c r="B8" s="48">
        <v>24.394980883960756</v>
      </c>
      <c r="C8" s="48"/>
      <c r="D8" s="48"/>
      <c r="E8" s="48">
        <v>-8.8437780484857171</v>
      </c>
      <c r="G8" s="82" t="s">
        <v>3</v>
      </c>
      <c r="H8" s="48">
        <v>19.380215299706123</v>
      </c>
      <c r="I8" s="48"/>
      <c r="J8" s="48"/>
      <c r="K8" s="48">
        <v>-0.37519571775219518</v>
      </c>
      <c r="M8" s="82" t="s">
        <v>54</v>
      </c>
      <c r="N8" s="48">
        <v>19.28040146966574</v>
      </c>
      <c r="O8" s="120"/>
      <c r="P8" s="120"/>
      <c r="Q8" s="68">
        <v>-1.3888973711731722</v>
      </c>
    </row>
    <row r="9" spans="1:17" x14ac:dyDescent="0.25">
      <c r="A9" s="49" t="s">
        <v>55</v>
      </c>
      <c r="B9" s="48">
        <v>18.815312263465458</v>
      </c>
      <c r="C9" s="48"/>
      <c r="D9" s="48"/>
      <c r="E9" s="48">
        <v>3.3140251732603669</v>
      </c>
      <c r="G9" s="64" t="s">
        <v>54</v>
      </c>
      <c r="H9" s="48">
        <v>15.960903914565346</v>
      </c>
      <c r="I9" s="48"/>
      <c r="J9" s="48"/>
      <c r="K9" s="48">
        <v>0.10311452341493421</v>
      </c>
      <c r="M9" s="64" t="s">
        <v>3</v>
      </c>
      <c r="N9" s="48">
        <v>19.099839802809441</v>
      </c>
      <c r="O9" s="120"/>
      <c r="P9" s="120"/>
      <c r="Q9" s="68">
        <v>-1.9911291846833059</v>
      </c>
    </row>
    <row r="10" spans="1:17" x14ac:dyDescent="0.25">
      <c r="A10" s="82" t="s">
        <v>3</v>
      </c>
      <c r="B10" s="48">
        <v>9.2853960146492742</v>
      </c>
      <c r="C10" s="48"/>
      <c r="D10" s="48"/>
      <c r="E10" s="48">
        <v>2.2370799151666425</v>
      </c>
      <c r="G10" s="64" t="s">
        <v>2</v>
      </c>
      <c r="H10" s="48">
        <v>15.556498229231892</v>
      </c>
      <c r="I10" s="48"/>
      <c r="J10" s="48"/>
      <c r="K10" s="48">
        <v>-6.5743647769611613E-3</v>
      </c>
      <c r="M10" s="64" t="s">
        <v>2</v>
      </c>
      <c r="N10" s="48">
        <v>18.470152071537964</v>
      </c>
      <c r="O10" s="85"/>
      <c r="P10" s="85"/>
      <c r="Q10" s="68">
        <v>-3.3282179419166553</v>
      </c>
    </row>
    <row r="11" spans="1:17" x14ac:dyDescent="0.25">
      <c r="A11" s="64" t="s">
        <v>54</v>
      </c>
      <c r="B11" s="48">
        <v>1.857747833350136</v>
      </c>
      <c r="C11" s="48"/>
      <c r="D11" s="48"/>
      <c r="E11" s="48">
        <v>1.5842792402694541</v>
      </c>
      <c r="G11" s="64" t="s">
        <v>389</v>
      </c>
      <c r="H11" s="48">
        <v>3.4532060003481657</v>
      </c>
      <c r="I11" s="48"/>
      <c r="J11" s="48"/>
      <c r="K11" s="48">
        <v>1.1296620115893745</v>
      </c>
      <c r="M11" s="64" t="s">
        <v>389</v>
      </c>
      <c r="N11" s="48">
        <v>5.599274430575008</v>
      </c>
      <c r="O11" s="120"/>
      <c r="P11" s="120"/>
      <c r="Q11" s="68">
        <v>0.77980440263189266</v>
      </c>
    </row>
    <row r="12" spans="1:17" x14ac:dyDescent="0.25">
      <c r="A12" s="64" t="s">
        <v>391</v>
      </c>
      <c r="B12" s="48">
        <v>1.4687407443005787</v>
      </c>
      <c r="C12" s="48"/>
      <c r="D12" s="48"/>
      <c r="E12" s="48">
        <v>-0.14638859218411171</v>
      </c>
      <c r="G12" s="64" t="s">
        <v>435</v>
      </c>
      <c r="H12" s="48">
        <v>1.4595503109501318</v>
      </c>
      <c r="I12" s="48"/>
      <c r="J12" s="48"/>
      <c r="K12" s="48">
        <v>-0.24263981883532826</v>
      </c>
      <c r="M12" s="64" t="s">
        <v>109</v>
      </c>
      <c r="N12" s="48">
        <v>3.7410726062804143</v>
      </c>
      <c r="O12" s="120"/>
      <c r="P12" s="120"/>
      <c r="Q12" s="68">
        <v>1.5576726815636834</v>
      </c>
    </row>
    <row r="13" spans="1:17" x14ac:dyDescent="0.25">
      <c r="A13" s="64" t="s">
        <v>392</v>
      </c>
      <c r="B13" s="48">
        <v>1.3383055755941538</v>
      </c>
      <c r="C13" s="48"/>
      <c r="D13" s="48"/>
      <c r="E13" s="48">
        <v>-9.139095892917859E-2</v>
      </c>
      <c r="G13" s="64" t="s">
        <v>390</v>
      </c>
      <c r="H13" s="48">
        <v>0.71760620544082432</v>
      </c>
      <c r="I13" s="48"/>
      <c r="J13" s="48"/>
      <c r="K13" s="48">
        <v>0.29220808092815692</v>
      </c>
      <c r="M13" s="64" t="s">
        <v>680</v>
      </c>
      <c r="N13" s="48">
        <v>3.6515595312293905</v>
      </c>
      <c r="O13" s="120"/>
      <c r="P13" s="120"/>
      <c r="Q13" s="68">
        <v>-0.2971513414432394</v>
      </c>
    </row>
    <row r="14" spans="1:17" x14ac:dyDescent="0.25">
      <c r="A14" s="49" t="s">
        <v>679</v>
      </c>
      <c r="B14" s="48">
        <v>9.5568181758821993</v>
      </c>
      <c r="C14" s="48"/>
      <c r="D14" s="48"/>
      <c r="E14" s="48">
        <v>2.8511533401521749</v>
      </c>
      <c r="G14" s="49" t="s">
        <v>217</v>
      </c>
      <c r="H14" s="48">
        <v>2.5813143616015077</v>
      </c>
      <c r="I14" s="48"/>
      <c r="J14" s="48"/>
      <c r="K14" s="48">
        <v>0.1551223027816433</v>
      </c>
      <c r="M14" s="49" t="s">
        <v>217</v>
      </c>
      <c r="N14" s="48">
        <v>3.8714153235509934</v>
      </c>
      <c r="O14" s="120"/>
      <c r="P14" s="120"/>
      <c r="Q14" s="68">
        <v>0.24010016052284744</v>
      </c>
    </row>
    <row r="15" spans="1:17" x14ac:dyDescent="0.25">
      <c r="A15" s="90" t="s">
        <v>126</v>
      </c>
      <c r="B15" s="53">
        <f>SUM(B7:B14)</f>
        <v>100</v>
      </c>
      <c r="C15" s="86"/>
      <c r="D15" s="86"/>
      <c r="E15" s="53">
        <f>SUM(E7:E14)</f>
        <v>0</v>
      </c>
      <c r="G15" s="90" t="s">
        <v>79</v>
      </c>
      <c r="H15" s="53">
        <f>SUM(H7:H14)</f>
        <v>100.00000000000001</v>
      </c>
      <c r="I15" s="86"/>
      <c r="J15" s="86"/>
      <c r="K15" s="53">
        <f>SUM(K7:K14)</f>
        <v>1.8318679906315083E-15</v>
      </c>
      <c r="M15" s="90" t="s">
        <v>126</v>
      </c>
      <c r="N15" s="53">
        <f>SUM(N7:N14)</f>
        <v>100</v>
      </c>
      <c r="O15" s="115"/>
      <c r="P15" s="115"/>
      <c r="Q15" s="53">
        <f>SUM(Q7:Q14)</f>
        <v>-1.021405182655144E-14</v>
      </c>
    </row>
    <row r="16" spans="1:17" x14ac:dyDescent="0.25">
      <c r="B16" s="106"/>
      <c r="C16" s="40"/>
      <c r="D16" s="40"/>
      <c r="E16" s="114"/>
    </row>
    <row r="17" spans="1:1" x14ac:dyDescent="0.25">
      <c r="A17" s="6" t="s">
        <v>436</v>
      </c>
    </row>
  </sheetData>
  <mergeCells count="3">
    <mergeCell ref="I3:J4"/>
    <mergeCell ref="O3:P4"/>
    <mergeCell ref="C3:D4"/>
  </mergeCells>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012F-38B8-4BFC-A318-E7B57A9D916B}">
  <sheetPr>
    <tabColor rgb="FF0000FF"/>
  </sheetPr>
  <dimension ref="A1:O34"/>
  <sheetViews>
    <sheetView showGridLines="0" zoomScale="80" zoomScaleNormal="80" workbookViewId="0">
      <selection activeCell="O10" sqref="O10"/>
    </sheetView>
  </sheetViews>
  <sheetFormatPr defaultColWidth="9.140625" defaultRowHeight="15.75" x14ac:dyDescent="0.25"/>
  <cols>
    <col min="1" max="1" width="24.5703125" style="24" customWidth="1"/>
    <col min="2" max="5" width="10.5703125" style="24" customWidth="1"/>
    <col min="6" max="6" width="3.7109375" style="24" customWidth="1"/>
    <col min="7" max="10" width="10.5703125" style="24" customWidth="1"/>
    <col min="11" max="11" width="3.7109375" style="24" customWidth="1"/>
    <col min="12" max="12" width="10.5703125" style="24" customWidth="1"/>
    <col min="13" max="16384" width="9.140625" style="24"/>
  </cols>
  <sheetData>
    <row r="1" spans="1:15" ht="23.25" x14ac:dyDescent="0.25">
      <c r="A1" s="184" t="str">
        <f>+'Indice-Index'!A12</f>
        <v>1.6   Traffico dati - Data traffic: download/upload</v>
      </c>
      <c r="B1" s="185"/>
      <c r="C1" s="185"/>
      <c r="D1" s="185"/>
      <c r="E1" s="185"/>
      <c r="F1" s="185"/>
      <c r="G1" s="185"/>
      <c r="H1" s="185"/>
      <c r="I1" s="185"/>
      <c r="J1" s="185"/>
      <c r="K1" s="185"/>
      <c r="L1" s="185"/>
    </row>
    <row r="3" spans="1:15" ht="18.75" x14ac:dyDescent="0.25">
      <c r="A3" s="225" t="s">
        <v>747</v>
      </c>
      <c r="B3" s="663" t="str">
        <f>+'1.7'!B3</f>
        <v>Gennaio</v>
      </c>
      <c r="C3" s="663" t="str">
        <f>+'1.7'!C3</f>
        <v>Febbraio</v>
      </c>
      <c r="D3" s="663" t="str">
        <f>+'1.7'!D3</f>
        <v>Marzo</v>
      </c>
      <c r="E3" s="663" t="s">
        <v>1011</v>
      </c>
      <c r="F3" s="957"/>
      <c r="G3" s="663" t="str">
        <f>+'1.7'!E3</f>
        <v>Aprile</v>
      </c>
      <c r="H3" s="663" t="str">
        <f>+'1.7'!F3</f>
        <v>Maggio</v>
      </c>
      <c r="I3" s="663" t="str">
        <f>+'1.7'!G3</f>
        <v>Giugno</v>
      </c>
      <c r="J3" s="663" t="s">
        <v>977</v>
      </c>
      <c r="K3" s="957"/>
      <c r="L3" s="729" t="s">
        <v>1007</v>
      </c>
    </row>
    <row r="4" spans="1:15" ht="18.75" customHeight="1" x14ac:dyDescent="0.25">
      <c r="B4" s="664" t="str">
        <f>+'1.7'!B4</f>
        <v>January</v>
      </c>
      <c r="C4" s="664" t="str">
        <f>+'1.7'!C4</f>
        <v>February</v>
      </c>
      <c r="D4" s="664" t="str">
        <f>+'1.7'!D4</f>
        <v>March</v>
      </c>
      <c r="E4" s="664" t="s">
        <v>1012</v>
      </c>
      <c r="F4" s="958"/>
      <c r="G4" s="664" t="str">
        <f>+'1.7'!E4</f>
        <v>March</v>
      </c>
      <c r="H4" s="664" t="str">
        <f>+'1.7'!F4</f>
        <v>March</v>
      </c>
      <c r="I4" s="664" t="str">
        <f>+'1.7'!G4</f>
        <v>March</v>
      </c>
      <c r="J4" s="664" t="s">
        <v>1013</v>
      </c>
      <c r="K4" s="958"/>
      <c r="L4" s="730" t="s">
        <v>978</v>
      </c>
    </row>
    <row r="5" spans="1:15" ht="7.5" customHeight="1" x14ac:dyDescent="0.25">
      <c r="L5" s="208"/>
    </row>
    <row r="6" spans="1:15" s="165" customFormat="1" ht="18.75" x14ac:dyDescent="0.25">
      <c r="A6" s="768" t="s">
        <v>225</v>
      </c>
      <c r="L6" s="731"/>
    </row>
    <row r="7" spans="1:15" s="165" customFormat="1" ht="18.75" x14ac:dyDescent="0.25">
      <c r="A7" s="413">
        <v>2023</v>
      </c>
      <c r="B7" s="339">
        <v>4.1448264346303079</v>
      </c>
      <c r="C7" s="339">
        <v>3.7090530911547539</v>
      </c>
      <c r="D7" s="339">
        <v>4.0327433565438113</v>
      </c>
      <c r="E7" s="511">
        <f>+D7+C7+B7</f>
        <v>11.886622882328872</v>
      </c>
      <c r="F7" s="959"/>
      <c r="G7" s="339">
        <v>3.785190922132939</v>
      </c>
      <c r="H7" s="339">
        <v>3.8905728368032326</v>
      </c>
      <c r="I7" s="339">
        <v>3.6373762956521176</v>
      </c>
      <c r="J7" s="511">
        <f>+I7+H7+G7</f>
        <v>11.313140054588288</v>
      </c>
      <c r="K7" s="959"/>
      <c r="L7" s="732">
        <f>D7+C7+B7+G7+H7+I7</f>
        <v>23.199762936917161</v>
      </c>
      <c r="N7" s="942"/>
      <c r="O7" s="942"/>
    </row>
    <row r="8" spans="1:15" s="165" customFormat="1" x14ac:dyDescent="0.25">
      <c r="A8" s="722">
        <v>2022</v>
      </c>
      <c r="B8" s="339">
        <v>3.8931936447058186</v>
      </c>
      <c r="C8" s="339">
        <v>3.2921741164548424</v>
      </c>
      <c r="D8" s="339">
        <v>3.5769304285204115</v>
      </c>
      <c r="E8" s="511">
        <f t="shared" ref="E8:E11" si="0">+D8+C8+B8</f>
        <v>10.762298189681072</v>
      </c>
      <c r="F8" s="959"/>
      <c r="G8" s="339">
        <v>3.4746004038815457</v>
      </c>
      <c r="H8" s="339">
        <v>3.4462531051748941</v>
      </c>
      <c r="I8" s="339">
        <v>3.2012191374290544</v>
      </c>
      <c r="J8" s="511">
        <f t="shared" ref="J8:J11" si="1">+I8+H8+G8</f>
        <v>10.122072646485494</v>
      </c>
      <c r="K8" s="959"/>
      <c r="L8" s="732">
        <f t="shared" ref="L8:L11" si="2">D8+C8+B8+G8+H8+I8</f>
        <v>20.884370836166564</v>
      </c>
      <c r="N8" s="942"/>
      <c r="O8" s="942"/>
    </row>
    <row r="9" spans="1:15" x14ac:dyDescent="0.25">
      <c r="A9" s="236">
        <v>2021</v>
      </c>
      <c r="B9" s="339">
        <v>3.5788520639409351</v>
      </c>
      <c r="C9" s="339">
        <v>3.0962656482165585</v>
      </c>
      <c r="D9" s="339">
        <v>3.7054468497968989</v>
      </c>
      <c r="E9" s="511">
        <f t="shared" si="0"/>
        <v>10.380564561954392</v>
      </c>
      <c r="F9" s="959"/>
      <c r="G9" s="339">
        <v>3.5281321228074325</v>
      </c>
      <c r="H9" s="339">
        <v>3.1519572985507676</v>
      </c>
      <c r="I9" s="339">
        <v>2.8530323064569059</v>
      </c>
      <c r="J9" s="511">
        <f t="shared" si="1"/>
        <v>9.5331217278151055</v>
      </c>
      <c r="K9" s="959"/>
      <c r="L9" s="732">
        <f t="shared" si="2"/>
        <v>19.913686289769498</v>
      </c>
      <c r="N9" s="942"/>
      <c r="O9" s="942"/>
    </row>
    <row r="10" spans="1:15" x14ac:dyDescent="0.25">
      <c r="A10" s="236">
        <v>2020</v>
      </c>
      <c r="B10" s="339">
        <v>2.1508623189321749</v>
      </c>
      <c r="C10" s="339">
        <v>2.1619748518456032</v>
      </c>
      <c r="D10" s="339">
        <v>3.3556158843749166</v>
      </c>
      <c r="E10" s="511">
        <f t="shared" si="0"/>
        <v>7.6684530551526944</v>
      </c>
      <c r="F10" s="959"/>
      <c r="G10" s="339">
        <v>3.2497760919631795</v>
      </c>
      <c r="H10" s="339">
        <v>2.8320555297569632</v>
      </c>
      <c r="I10" s="339">
        <v>2.4602793563947594</v>
      </c>
      <c r="J10" s="511">
        <f t="shared" si="1"/>
        <v>8.5421109781149021</v>
      </c>
      <c r="K10" s="959"/>
      <c r="L10" s="732">
        <f t="shared" si="2"/>
        <v>16.210564033267598</v>
      </c>
      <c r="N10" s="942"/>
      <c r="O10" s="942"/>
    </row>
    <row r="11" spans="1:15" x14ac:dyDescent="0.25">
      <c r="A11" s="236">
        <v>2019</v>
      </c>
      <c r="B11" s="339">
        <v>1.8140365280680084</v>
      </c>
      <c r="C11" s="339">
        <v>1.6965043963283812</v>
      </c>
      <c r="D11" s="339">
        <v>1.7671114840944102</v>
      </c>
      <c r="E11" s="511">
        <f t="shared" si="0"/>
        <v>5.2776524084908001</v>
      </c>
      <c r="F11" s="959"/>
      <c r="G11" s="339">
        <v>1.8352288982800655</v>
      </c>
      <c r="H11" s="339">
        <v>1.882818207116713</v>
      </c>
      <c r="I11" s="339">
        <v>1.8017728257451602</v>
      </c>
      <c r="J11" s="511">
        <f t="shared" si="1"/>
        <v>5.5198199311419387</v>
      </c>
      <c r="K11" s="959"/>
      <c r="L11" s="732">
        <f t="shared" si="2"/>
        <v>10.797472339632739</v>
      </c>
      <c r="N11" s="942"/>
      <c r="O11" s="942"/>
    </row>
    <row r="12" spans="1:15" x14ac:dyDescent="0.25">
      <c r="A12" s="333" t="s">
        <v>233</v>
      </c>
      <c r="B12" s="340"/>
      <c r="C12" s="340"/>
      <c r="D12" s="340"/>
      <c r="E12" s="340"/>
      <c r="F12" s="335"/>
      <c r="G12" s="340"/>
      <c r="H12" s="340"/>
      <c r="I12" s="340"/>
      <c r="J12" s="340"/>
      <c r="K12" s="335"/>
      <c r="L12" s="340"/>
    </row>
    <row r="13" spans="1:15" ht="17.25" x14ac:dyDescent="0.25">
      <c r="A13" s="761" t="s">
        <v>712</v>
      </c>
      <c r="B13" s="598">
        <f>(B7-B8)/B8*100</f>
        <v>6.4634028740562011</v>
      </c>
      <c r="C13" s="598">
        <f t="shared" ref="C13:L16" si="3">(C7-C8)/C8*100</f>
        <v>12.662725601792443</v>
      </c>
      <c r="D13" s="598">
        <f t="shared" si="3"/>
        <v>12.743130936766519</v>
      </c>
      <c r="E13" s="598">
        <f t="shared" ref="E13" si="4">(E7-E8)/E8*100</f>
        <v>10.446882931805462</v>
      </c>
      <c r="F13" s="960"/>
      <c r="G13" s="598">
        <f t="shared" ref="G13:I13" si="5">(G7-G8)/G8*100</f>
        <v>8.9388845377565254</v>
      </c>
      <c r="H13" s="598">
        <f t="shared" si="5"/>
        <v>12.892835147863863</v>
      </c>
      <c r="I13" s="598">
        <f t="shared" si="5"/>
        <v>13.624720442392062</v>
      </c>
      <c r="J13" s="598">
        <f t="shared" ref="J13" si="6">(J7-J8)/J8*100</f>
        <v>11.767030821660301</v>
      </c>
      <c r="K13" s="960"/>
      <c r="L13" s="598">
        <f t="shared" si="3"/>
        <v>11.086721830953653</v>
      </c>
    </row>
    <row r="14" spans="1:15" x14ac:dyDescent="0.25">
      <c r="A14" s="337" t="s">
        <v>347</v>
      </c>
      <c r="B14" s="338">
        <f>(B8-B9)/B9*100</f>
        <v>8.7833074725849123</v>
      </c>
      <c r="C14" s="338">
        <f t="shared" si="3"/>
        <v>6.3272500003714702</v>
      </c>
      <c r="D14" s="338">
        <f t="shared" si="3"/>
        <v>-3.4683110158099155</v>
      </c>
      <c r="E14" s="338">
        <f t="shared" ref="E14" si="7">(E8-E9)/E9*100</f>
        <v>3.6773879247932681</v>
      </c>
      <c r="F14" s="422"/>
      <c r="G14" s="338">
        <f t="shared" ref="G14:I14" si="8">(G8-G9)/G9*100</f>
        <v>-1.5172821499465317</v>
      </c>
      <c r="H14" s="338">
        <f t="shared" si="8"/>
        <v>9.3369223865894462</v>
      </c>
      <c r="I14" s="338">
        <f t="shared" si="8"/>
        <v>12.20409702982127</v>
      </c>
      <c r="J14" s="338">
        <f t="shared" ref="J14" si="9">(J8-J9)/J9*100</f>
        <v>6.177943967210517</v>
      </c>
      <c r="K14" s="422"/>
      <c r="L14" s="338">
        <f t="shared" si="3"/>
        <v>4.8744593656461701</v>
      </c>
    </row>
    <row r="15" spans="1:15" x14ac:dyDescent="0.25">
      <c r="A15" s="337" t="s">
        <v>451</v>
      </c>
      <c r="B15" s="338">
        <f>(B9-B10)/B10*100</f>
        <v>66.391499466953576</v>
      </c>
      <c r="C15" s="338">
        <f t="shared" si="3"/>
        <v>43.214693065156766</v>
      </c>
      <c r="D15" s="338">
        <f t="shared" si="3"/>
        <v>10.425238688698979</v>
      </c>
      <c r="E15" s="338">
        <f t="shared" ref="E15" si="10">(E9-E10)/E10*100</f>
        <v>35.367126685079434</v>
      </c>
      <c r="F15" s="422"/>
      <c r="G15" s="338">
        <f t="shared" ref="G15:I15" si="11">(G9-G10)/G10*100</f>
        <v>8.5653910597914127</v>
      </c>
      <c r="H15" s="338">
        <f t="shared" si="11"/>
        <v>11.295744925639124</v>
      </c>
      <c r="I15" s="338">
        <f t="shared" si="11"/>
        <v>15.96375423958677</v>
      </c>
      <c r="J15" s="338">
        <f t="shared" ref="J15" si="12">(J9-J10)/J10*100</f>
        <v>11.601473596388495</v>
      </c>
      <c r="K15" s="422"/>
      <c r="L15" s="338">
        <f t="shared" si="3"/>
        <v>22.843882846409834</v>
      </c>
    </row>
    <row r="16" spans="1:15" x14ac:dyDescent="0.25">
      <c r="A16" s="337" t="s">
        <v>452</v>
      </c>
      <c r="B16" s="338">
        <f>(B10-B11)/B11*100</f>
        <v>18.56775129125398</v>
      </c>
      <c r="C16" s="338">
        <f t="shared" si="3"/>
        <v>27.437032083418423</v>
      </c>
      <c r="D16" s="338">
        <f t="shared" si="3"/>
        <v>89.892709915501783</v>
      </c>
      <c r="E16" s="338">
        <f t="shared" ref="E16" si="13">(E10-E11)/E11*100</f>
        <v>45.300456748828758</v>
      </c>
      <c r="F16" s="422"/>
      <c r="G16" s="338">
        <f t="shared" ref="G16:I16" si="14">(G10-G11)/G11*100</f>
        <v>77.077425873622374</v>
      </c>
      <c r="H16" s="338">
        <f t="shared" si="14"/>
        <v>50.415771371463499</v>
      </c>
      <c r="I16" s="338">
        <f t="shared" si="14"/>
        <v>36.547700200621037</v>
      </c>
      <c r="J16" s="338">
        <f t="shared" ref="J16" si="15">(J10-J11)/J11*100</f>
        <v>54.753435522809035</v>
      </c>
      <c r="K16" s="422"/>
      <c r="L16" s="338">
        <f t="shared" si="3"/>
        <v>50.132952633421411</v>
      </c>
    </row>
    <row r="17" spans="1:15" ht="17.25" x14ac:dyDescent="0.25">
      <c r="A17" s="761" t="s">
        <v>713</v>
      </c>
      <c r="B17" s="598">
        <f>(B7-B11)/B11*100</f>
        <v>128.48638219235008</v>
      </c>
      <c r="C17" s="598">
        <f t="shared" ref="C17:L17" si="16">(C7-C11)/C11*100</f>
        <v>118.62914703799075</v>
      </c>
      <c r="D17" s="598">
        <f t="shared" si="16"/>
        <v>128.2110321189196</v>
      </c>
      <c r="E17" s="598">
        <f t="shared" ref="E17" si="17">(E7-E11)/E11*100</f>
        <v>125.22557308255881</v>
      </c>
      <c r="F17" s="960"/>
      <c r="G17" s="598">
        <f t="shared" ref="G17:I17" si="18">(G7-G11)/G11*100</f>
        <v>106.25170656806533</v>
      </c>
      <c r="H17" s="598">
        <f t="shared" si="18"/>
        <v>106.63560730916927</v>
      </c>
      <c r="I17" s="598">
        <f t="shared" si="18"/>
        <v>101.87763094649883</v>
      </c>
      <c r="J17" s="598">
        <f t="shared" ref="J17" si="19">(J7-J11)/J11*100</f>
        <v>104.95487526253106</v>
      </c>
      <c r="K17" s="960"/>
      <c r="L17" s="598">
        <f t="shared" si="16"/>
        <v>114.86290686535131</v>
      </c>
    </row>
    <row r="18" spans="1:15" x14ac:dyDescent="0.25">
      <c r="A18" s="229"/>
    </row>
    <row r="19" spans="1:15" ht="18.75" x14ac:dyDescent="0.25">
      <c r="A19" s="768" t="s">
        <v>226</v>
      </c>
    </row>
    <row r="20" spans="1:15" ht="18.75" x14ac:dyDescent="0.25">
      <c r="A20" s="413">
        <v>2023</v>
      </c>
      <c r="B20" s="339">
        <v>0.45472809213813037</v>
      </c>
      <c r="C20" s="339">
        <v>0.44588155230252763</v>
      </c>
      <c r="D20" s="339">
        <v>0.46131340302307317</v>
      </c>
      <c r="E20" s="511">
        <f>+D20+C20+B20</f>
        <v>1.3619230474637312</v>
      </c>
      <c r="F20" s="959"/>
      <c r="G20" s="339">
        <v>0.43278261335332668</v>
      </c>
      <c r="H20" s="339">
        <v>0.45666406729948406</v>
      </c>
      <c r="I20" s="339">
        <v>0.4334949417403785</v>
      </c>
      <c r="J20" s="511">
        <f>+I20+H20+G20</f>
        <v>1.3229416223931891</v>
      </c>
      <c r="K20" s="961"/>
      <c r="L20" s="732">
        <f>D20+C20+B20+G20+H20+I20</f>
        <v>2.6848646698569207</v>
      </c>
      <c r="N20" s="943"/>
      <c r="O20" s="943"/>
    </row>
    <row r="21" spans="1:15" x14ac:dyDescent="0.25">
      <c r="A21" s="722">
        <v>2022</v>
      </c>
      <c r="B21" s="339">
        <v>0.43859739840493395</v>
      </c>
      <c r="C21" s="339">
        <v>0.36735710236893565</v>
      </c>
      <c r="D21" s="339">
        <v>0.40670815066344312</v>
      </c>
      <c r="E21" s="511">
        <f t="shared" ref="E21:E24" si="20">+D21+C21+B21</f>
        <v>1.2126626514373129</v>
      </c>
      <c r="F21" s="959"/>
      <c r="G21" s="339">
        <v>0.38622768919923556</v>
      </c>
      <c r="H21" s="339">
        <v>0.39765675214579826</v>
      </c>
      <c r="I21" s="339">
        <v>0.37019166049540503</v>
      </c>
      <c r="J21" s="511">
        <f t="shared" ref="J21:J24" si="21">+I21+H21+G21</f>
        <v>1.1540761018404389</v>
      </c>
      <c r="K21" s="961"/>
      <c r="L21" s="732">
        <f t="shared" ref="L21:L24" si="22">D21+C21+B21+G21+H21+I21</f>
        <v>2.366738753277752</v>
      </c>
      <c r="N21" s="943"/>
      <c r="O21" s="943"/>
    </row>
    <row r="22" spans="1:15" x14ac:dyDescent="0.25">
      <c r="A22" s="236">
        <v>2021</v>
      </c>
      <c r="B22" s="339">
        <v>0.38651274705483446</v>
      </c>
      <c r="C22" s="339">
        <v>0.3499102244297102</v>
      </c>
      <c r="D22" s="339">
        <v>0.44177916598629002</v>
      </c>
      <c r="E22" s="511">
        <f t="shared" si="20"/>
        <v>1.1782021374708347</v>
      </c>
      <c r="F22" s="959"/>
      <c r="G22" s="339">
        <v>0.40525113817801495</v>
      </c>
      <c r="H22" s="339">
        <v>0.35993525455013553</v>
      </c>
      <c r="I22" s="339">
        <v>0.3012767794234828</v>
      </c>
      <c r="J22" s="511">
        <f t="shared" si="21"/>
        <v>1.0664631721516331</v>
      </c>
      <c r="K22" s="961"/>
      <c r="L22" s="732">
        <f t="shared" si="22"/>
        <v>2.244665309622468</v>
      </c>
      <c r="N22" s="943"/>
      <c r="O22" s="943"/>
    </row>
    <row r="23" spans="1:15" x14ac:dyDescent="0.25">
      <c r="A23" s="236">
        <v>2020</v>
      </c>
      <c r="B23" s="339">
        <v>0.23459565581695335</v>
      </c>
      <c r="C23" s="339">
        <v>0.23196985094563571</v>
      </c>
      <c r="D23" s="339">
        <v>0.39410002311329662</v>
      </c>
      <c r="E23" s="511">
        <f t="shared" si="20"/>
        <v>0.86066552987588563</v>
      </c>
      <c r="F23" s="959"/>
      <c r="G23" s="339">
        <v>0.43678148280230733</v>
      </c>
      <c r="H23" s="339">
        <v>0.35420907304168819</v>
      </c>
      <c r="I23" s="339">
        <v>0.28954824920776634</v>
      </c>
      <c r="J23" s="511">
        <f t="shared" si="21"/>
        <v>1.0805388050517619</v>
      </c>
      <c r="K23" s="961"/>
      <c r="L23" s="732">
        <f t="shared" si="22"/>
        <v>1.9412043349276475</v>
      </c>
      <c r="N23" s="943"/>
      <c r="O23" s="943"/>
    </row>
    <row r="24" spans="1:15" x14ac:dyDescent="0.25">
      <c r="A24" s="236">
        <v>2019</v>
      </c>
      <c r="B24" s="339">
        <v>0.21281419738368301</v>
      </c>
      <c r="C24" s="339">
        <v>0.19125519025782803</v>
      </c>
      <c r="D24" s="339">
        <v>0.20143152072148401</v>
      </c>
      <c r="E24" s="511">
        <f t="shared" si="20"/>
        <v>0.60550090836299508</v>
      </c>
      <c r="F24" s="959"/>
      <c r="G24" s="339">
        <v>0.20980214896496371</v>
      </c>
      <c r="H24" s="339">
        <v>0.22002428961255222</v>
      </c>
      <c r="I24" s="339">
        <v>0.20004288368699011</v>
      </c>
      <c r="J24" s="511">
        <f t="shared" si="21"/>
        <v>0.62986932226450609</v>
      </c>
      <c r="K24" s="961"/>
      <c r="L24" s="732">
        <f t="shared" si="22"/>
        <v>1.2353702306275012</v>
      </c>
      <c r="N24" s="943"/>
      <c r="O24" s="943"/>
    </row>
    <row r="25" spans="1:15" x14ac:dyDescent="0.25">
      <c r="A25" s="333" t="s">
        <v>233</v>
      </c>
      <c r="B25" s="224"/>
      <c r="C25" s="224"/>
      <c r="D25" s="208"/>
      <c r="E25" s="208"/>
      <c r="F25" s="208"/>
      <c r="G25" s="208"/>
      <c r="H25" s="208"/>
      <c r="I25" s="208"/>
      <c r="J25" s="208"/>
      <c r="K25" s="208"/>
      <c r="L25" s="340"/>
    </row>
    <row r="26" spans="1:15" ht="17.25" x14ac:dyDescent="0.25">
      <c r="A26" s="761" t="s">
        <v>712</v>
      </c>
      <c r="B26" s="598">
        <f>(B20-B21)/B21*100</f>
        <v>3.6777905641619424</v>
      </c>
      <c r="C26" s="598">
        <f t="shared" ref="C26:L26" si="23">(C20-C21)/C21*100</f>
        <v>21.375508851528917</v>
      </c>
      <c r="D26" s="598">
        <f t="shared" si="23"/>
        <v>13.426151472635883</v>
      </c>
      <c r="E26" s="598">
        <f t="shared" ref="E26" si="24">(E20-E21)/E21*100</f>
        <v>12.308484626743212</v>
      </c>
      <c r="F26" s="960"/>
      <c r="G26" s="598">
        <f t="shared" ref="G26:I26" si="25">(G20-G21)/G21*100</f>
        <v>12.053751053067501</v>
      </c>
      <c r="H26" s="598">
        <f t="shared" si="25"/>
        <v>14.838755996289771</v>
      </c>
      <c r="I26" s="598">
        <f t="shared" si="25"/>
        <v>17.100137037192717</v>
      </c>
      <c r="J26" s="598">
        <f t="shared" ref="J26" si="26">(J20-J21)/J21*100</f>
        <v>14.632095776305871</v>
      </c>
      <c r="K26" s="960"/>
      <c r="L26" s="598">
        <f t="shared" si="23"/>
        <v>13.441530719796969</v>
      </c>
    </row>
    <row r="27" spans="1:15" x14ac:dyDescent="0.25">
      <c r="A27" s="337" t="s">
        <v>347</v>
      </c>
      <c r="B27" s="338">
        <f>(B21-B22)/B22*100</f>
        <v>13.475532630418071</v>
      </c>
      <c r="C27" s="338">
        <f t="shared" ref="C27:L27" si="27">(C21-C22)/C22*100</f>
        <v>4.9861012114352112</v>
      </c>
      <c r="D27" s="338">
        <f t="shared" si="27"/>
        <v>-7.9385851626908268</v>
      </c>
      <c r="E27" s="338">
        <f t="shared" ref="E27" si="28">(E21-E22)/E22*100</f>
        <v>2.9248388600323043</v>
      </c>
      <c r="F27" s="422"/>
      <c r="G27" s="338">
        <f t="shared" ref="G27:I27" si="29">(G21-G22)/G22*100</f>
        <v>-4.6942370265282136</v>
      </c>
      <c r="H27" s="338">
        <f t="shared" si="29"/>
        <v>10.480078602694499</v>
      </c>
      <c r="I27" s="338">
        <f t="shared" si="29"/>
        <v>22.874275675608445</v>
      </c>
      <c r="J27" s="338">
        <f t="shared" ref="J27" si="30">(J21-J22)/J22*100</f>
        <v>8.2152794373614491</v>
      </c>
      <c r="K27" s="422"/>
      <c r="L27" s="338">
        <f t="shared" si="27"/>
        <v>5.4383806410682922</v>
      </c>
    </row>
    <row r="28" spans="1:15" x14ac:dyDescent="0.25">
      <c r="A28" s="337" t="s">
        <v>451</v>
      </c>
      <c r="B28" s="338">
        <f>(B22-B23)/B23*100</f>
        <v>64.756992497941482</v>
      </c>
      <c r="C28" s="338">
        <f t="shared" ref="C28:L28" si="31">(C22-C23)/C23*100</f>
        <v>50.842975069081241</v>
      </c>
      <c r="D28" s="338">
        <f t="shared" si="31"/>
        <v>12.09823397023413</v>
      </c>
      <c r="E28" s="338">
        <f t="shared" ref="E28" si="32">(E22-E23)/E23*100</f>
        <v>36.894309876769462</v>
      </c>
      <c r="F28" s="422"/>
      <c r="G28" s="338">
        <f t="shared" ref="G28:I28" si="33">(G22-G23)/G23*100</f>
        <v>-7.2187915160687819</v>
      </c>
      <c r="H28" s="338">
        <f t="shared" si="33"/>
        <v>1.6166106247011356</v>
      </c>
      <c r="I28" s="338">
        <f t="shared" si="33"/>
        <v>4.0506306799667824</v>
      </c>
      <c r="J28" s="338">
        <f t="shared" ref="J28" si="34">(J22-J23)/J23*100</f>
        <v>-1.3026494591700049</v>
      </c>
      <c r="K28" s="422"/>
      <c r="L28" s="338">
        <f t="shared" si="31"/>
        <v>15.632613694226633</v>
      </c>
    </row>
    <row r="29" spans="1:15" x14ac:dyDescent="0.25">
      <c r="A29" s="337" t="s">
        <v>452</v>
      </c>
      <c r="B29" s="338">
        <f>(B23-B24)/B24*100</f>
        <v>10.234964913548751</v>
      </c>
      <c r="C29" s="338">
        <f t="shared" ref="C29:L29" si="35">(C23-C24)/C24*100</f>
        <v>21.288133740538445</v>
      </c>
      <c r="D29" s="338">
        <f t="shared" si="35"/>
        <v>95.649629065856132</v>
      </c>
      <c r="E29" s="338">
        <f t="shared" ref="E29" si="36">(E23-E24)/E24*100</f>
        <v>42.141079887516945</v>
      </c>
      <c r="F29" s="422"/>
      <c r="G29" s="338">
        <f t="shared" ref="G29:I29" si="37">(G23-G24)/G24*100</f>
        <v>108.18732551459634</v>
      </c>
      <c r="H29" s="338">
        <f t="shared" si="37"/>
        <v>60.986350036819225</v>
      </c>
      <c r="I29" s="338">
        <f t="shared" si="37"/>
        <v>44.743089017266179</v>
      </c>
      <c r="J29" s="338">
        <f t="shared" ref="J29" si="38">(J23-J24)/J24*100</f>
        <v>71.549679728329835</v>
      </c>
      <c r="K29" s="422"/>
      <c r="L29" s="338">
        <f t="shared" si="35"/>
        <v>57.135430885494209</v>
      </c>
    </row>
    <row r="30" spans="1:15" ht="17.25" x14ac:dyDescent="0.25">
      <c r="A30" s="761" t="s">
        <v>713</v>
      </c>
      <c r="B30" s="598">
        <f>(B20-B24)/B24*100</f>
        <v>113.67375754461553</v>
      </c>
      <c r="C30" s="598">
        <f t="shared" ref="C30:L30" si="39">(C20-C24)/C24*100</f>
        <v>133.13435400181396</v>
      </c>
      <c r="D30" s="598">
        <f t="shared" si="39"/>
        <v>129.01748513378075</v>
      </c>
      <c r="E30" s="598">
        <f t="shared" ref="E30" si="40">(E20-E24)/E24*100</f>
        <v>124.92502135888859</v>
      </c>
      <c r="F30" s="960"/>
      <c r="G30" s="598">
        <f t="shared" ref="G30:H30" si="41">(G20-G24)/G24*100</f>
        <v>106.2813062156003</v>
      </c>
      <c r="H30" s="598">
        <f t="shared" si="41"/>
        <v>107.55166082055685</v>
      </c>
      <c r="I30" s="598">
        <f>(I20-I24)/I24*100</f>
        <v>116.70100617959203</v>
      </c>
      <c r="J30" s="598">
        <f>(J20-J24)/J24*100</f>
        <v>110.03430007306112</v>
      </c>
      <c r="K30" s="960"/>
      <c r="L30" s="598">
        <f t="shared" si="39"/>
        <v>117.33279654093292</v>
      </c>
    </row>
    <row r="34" spans="2:3" x14ac:dyDescent="0.25">
      <c r="B34" s="943"/>
      <c r="C34" s="943"/>
    </row>
  </sheetData>
  <phoneticPr fontId="8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46C-9A4B-4641-9DAE-F8DD6E947F51}">
  <sheetPr>
    <tabColor rgb="FF0000FF"/>
  </sheetPr>
  <dimension ref="A1:K35"/>
  <sheetViews>
    <sheetView showGridLines="0" zoomScale="80" zoomScaleNormal="80" workbookViewId="0">
      <selection activeCell="H22" sqref="H22"/>
    </sheetView>
  </sheetViews>
  <sheetFormatPr defaultColWidth="9.140625" defaultRowHeight="15.75" x14ac:dyDescent="0.25"/>
  <cols>
    <col min="1" max="1" width="14.42578125" style="24" customWidth="1"/>
    <col min="2" max="4" width="12" style="24" customWidth="1"/>
    <col min="5" max="16384" width="9.140625" style="24"/>
  </cols>
  <sheetData>
    <row r="1" spans="1:11" ht="23.25" x14ac:dyDescent="0.25">
      <c r="A1" s="184" t="str">
        <f>'Indice-Index'!A13</f>
        <v xml:space="preserve">1.7   Traffico dati medio giornaliero (download+upload) - Data traffic avg daily </v>
      </c>
      <c r="B1" s="185"/>
      <c r="C1" s="185"/>
      <c r="D1" s="185"/>
      <c r="E1" s="186"/>
      <c r="F1" s="186"/>
      <c r="G1" s="186"/>
      <c r="H1" s="186"/>
      <c r="I1" s="937"/>
      <c r="J1" s="937"/>
      <c r="K1" s="937"/>
    </row>
    <row r="3" spans="1:11" ht="18" customHeight="1" x14ac:dyDescent="0.25">
      <c r="A3" s="165"/>
      <c r="B3" s="736" t="s">
        <v>219</v>
      </c>
      <c r="C3" s="737" t="s">
        <v>220</v>
      </c>
      <c r="D3" s="737" t="s">
        <v>221</v>
      </c>
      <c r="E3" s="737" t="s">
        <v>957</v>
      </c>
      <c r="F3" s="737" t="s">
        <v>958</v>
      </c>
      <c r="G3" s="737" t="s">
        <v>959</v>
      </c>
      <c r="H3" s="984" t="s">
        <v>976</v>
      </c>
    </row>
    <row r="4" spans="1:11" ht="18" customHeight="1" x14ac:dyDescent="0.25">
      <c r="A4" s="165"/>
      <c r="B4" s="738" t="s">
        <v>222</v>
      </c>
      <c r="C4" s="738" t="s">
        <v>223</v>
      </c>
      <c r="D4" s="738" t="s">
        <v>224</v>
      </c>
      <c r="E4" s="738" t="s">
        <v>224</v>
      </c>
      <c r="F4" s="738" t="s">
        <v>224</v>
      </c>
      <c r="G4" s="738" t="s">
        <v>224</v>
      </c>
      <c r="H4" s="985"/>
    </row>
    <row r="5" spans="1:11" ht="18.75" x14ac:dyDescent="0.25">
      <c r="A5" s="165"/>
      <c r="B5" s="183"/>
      <c r="C5" s="183"/>
      <c r="D5" s="183"/>
      <c r="H5" s="222"/>
    </row>
    <row r="6" spans="1:11" ht="18.75" x14ac:dyDescent="0.25">
      <c r="A6" s="283" t="s">
        <v>227</v>
      </c>
      <c r="B6" s="165"/>
      <c r="C6" s="165"/>
      <c r="D6" s="165"/>
      <c r="H6" s="222"/>
    </row>
    <row r="7" spans="1:11" ht="18.75" x14ac:dyDescent="0.25">
      <c r="A7" s="412">
        <v>2023</v>
      </c>
      <c r="B7" s="332">
        <v>151.9336721100284</v>
      </c>
      <c r="C7" s="332">
        <v>151.95189553215201</v>
      </c>
      <c r="D7" s="332">
        <v>148.44884263859643</v>
      </c>
      <c r="E7" s="332">
        <v>143.97349667793119</v>
      </c>
      <c r="F7" s="332">
        <v>143.59905128390909</v>
      </c>
      <c r="G7" s="332">
        <v>138.95240490299722</v>
      </c>
      <c r="H7" s="423">
        <v>146.4412081178821</v>
      </c>
    </row>
    <row r="8" spans="1:11" ht="18.75" x14ac:dyDescent="0.25">
      <c r="A8" s="412">
        <v>2022</v>
      </c>
      <c r="B8" s="332">
        <v>143.08883961759389</v>
      </c>
      <c r="C8" s="332">
        <v>133.83428457412674</v>
      </c>
      <c r="D8" s="332">
        <v>131.58857758336345</v>
      </c>
      <c r="E8" s="332">
        <v>131.78293224382398</v>
      </c>
      <c r="F8" s="332">
        <v>126.97302238375448</v>
      </c>
      <c r="G8" s="332">
        <v>121.90415523582155</v>
      </c>
      <c r="H8" s="423">
        <v>131.54218905851371</v>
      </c>
    </row>
    <row r="9" spans="1:11" ht="18.75" x14ac:dyDescent="0.25">
      <c r="A9" s="228">
        <v>2021</v>
      </c>
      <c r="B9" s="332">
        <v>130.9849537567635</v>
      </c>
      <c r="C9" s="332">
        <v>126.03157477106355</v>
      </c>
      <c r="D9" s="332">
        <v>136.99224000522534</v>
      </c>
      <c r="E9" s="332">
        <v>134.25948197496993</v>
      </c>
      <c r="F9" s="332">
        <v>116.00574110888145</v>
      </c>
      <c r="G9" s="332">
        <v>107.66708346471727</v>
      </c>
      <c r="H9" s="423">
        <v>125.35995600981974</v>
      </c>
    </row>
    <row r="10" spans="1:11" ht="18.75" x14ac:dyDescent="0.25">
      <c r="A10" s="228">
        <v>2020</v>
      </c>
      <c r="B10" s="332">
        <v>78.79706342397121</v>
      </c>
      <c r="C10" s="332">
        <v>84.531012953732017</v>
      </c>
      <c r="D10" s="332">
        <v>123.86158352477194</v>
      </c>
      <c r="E10" s="332">
        <v>125.83449855199528</v>
      </c>
      <c r="F10" s="332">
        <v>105.24951462147803</v>
      </c>
      <c r="G10" s="332">
        <v>93.860782271232878</v>
      </c>
      <c r="H10" s="423">
        <v>102.12863081885676</v>
      </c>
    </row>
    <row r="11" spans="1:11" ht="18.75" x14ac:dyDescent="0.25">
      <c r="A11" s="228">
        <v>2019</v>
      </c>
      <c r="B11" s="332">
        <v>66.951456221371998</v>
      </c>
      <c r="C11" s="332">
        <v>69.038064880867083</v>
      </c>
      <c r="D11" s="332">
        <v>65.025420546176633</v>
      </c>
      <c r="E11" s="332">
        <v>69.803726412630326</v>
      </c>
      <c r="F11" s="332">
        <v>69.461636020992501</v>
      </c>
      <c r="G11" s="332">
        <v>68.328642881950742</v>
      </c>
      <c r="H11" s="423">
        <v>68.075308242798258</v>
      </c>
    </row>
    <row r="12" spans="1:11" x14ac:dyDescent="0.25">
      <c r="A12" s="333" t="s">
        <v>324</v>
      </c>
      <c r="B12" s="334"/>
      <c r="C12" s="334"/>
      <c r="D12" s="334"/>
      <c r="H12" s="336"/>
    </row>
    <row r="13" spans="1:11" ht="17.25" x14ac:dyDescent="0.25">
      <c r="A13" s="761" t="s">
        <v>712</v>
      </c>
      <c r="B13" s="598">
        <f>(B7-B8)/B8*100</f>
        <v>6.1813573414057963</v>
      </c>
      <c r="C13" s="598">
        <f t="shared" ref="C13:D16" si="0">(C7-C8)/C8*100</f>
        <v>13.537346589236984</v>
      </c>
      <c r="D13" s="598">
        <f t="shared" si="0"/>
        <v>12.812863673179947</v>
      </c>
      <c r="E13" s="598">
        <f t="shared" ref="E13:G13" si="1">(E7-E8)/E8*100</f>
        <v>9.2504880765229203</v>
      </c>
      <c r="F13" s="598">
        <f t="shared" si="1"/>
        <v>13.09414282500518</v>
      </c>
      <c r="G13" s="598">
        <f t="shared" si="1"/>
        <v>13.984961902402846</v>
      </c>
      <c r="H13" s="598">
        <f>(H7-H8)/H8*100</f>
        <v>11.326418669177594</v>
      </c>
    </row>
    <row r="14" spans="1:11" x14ac:dyDescent="0.25">
      <c r="A14" s="337" t="s">
        <v>347</v>
      </c>
      <c r="B14" s="338">
        <f>(B8-B9)/B9*100</f>
        <v>9.2406688811808628</v>
      </c>
      <c r="C14" s="338">
        <f t="shared" si="0"/>
        <v>6.1910753850666573</v>
      </c>
      <c r="D14" s="338">
        <f t="shared" si="0"/>
        <v>-3.9445025657334911</v>
      </c>
      <c r="E14" s="338">
        <f t="shared" ref="E14:G14" si="2">(E8-E9)/E9*100</f>
        <v>-1.844599498460493</v>
      </c>
      <c r="F14" s="338">
        <f t="shared" si="2"/>
        <v>9.45408491858975</v>
      </c>
      <c r="G14" s="338">
        <f t="shared" si="2"/>
        <v>13.223235285062589</v>
      </c>
      <c r="H14" s="338">
        <f>(H8-H9)/H9*100</f>
        <v>4.9315852090835968</v>
      </c>
    </row>
    <row r="15" spans="1:11" x14ac:dyDescent="0.25">
      <c r="A15" s="337" t="s">
        <v>451</v>
      </c>
      <c r="B15" s="338">
        <f>(B9-B10)/B10*100</f>
        <v>66.230755392485833</v>
      </c>
      <c r="C15" s="338">
        <f t="shared" si="0"/>
        <v>49.095072171969392</v>
      </c>
      <c r="D15" s="338">
        <f t="shared" si="0"/>
        <v>10.601072670629392</v>
      </c>
      <c r="E15" s="338">
        <f t="shared" ref="E15:G15" si="3">(E9-E10)/E10*100</f>
        <v>6.6952890661326983</v>
      </c>
      <c r="F15" s="338">
        <f t="shared" si="3"/>
        <v>10.219739754703273</v>
      </c>
      <c r="G15" s="338">
        <f t="shared" si="3"/>
        <v>14.709339576552665</v>
      </c>
      <c r="H15" s="338">
        <f>(H9-H10)/H10*100</f>
        <v>22.747122922041179</v>
      </c>
    </row>
    <row r="16" spans="1:11" x14ac:dyDescent="0.25">
      <c r="A16" s="337" t="s">
        <v>452</v>
      </c>
      <c r="B16" s="338">
        <f>(B10-B11)/B11*100</f>
        <v>17.692829807065348</v>
      </c>
      <c r="C16" s="338">
        <f t="shared" si="0"/>
        <v>22.441167926128507</v>
      </c>
      <c r="D16" s="338">
        <f t="shared" si="0"/>
        <v>90.481787713797047</v>
      </c>
      <c r="E16" s="338">
        <f t="shared" ref="E16:G16" si="4">(E10-E11)/E11*100</f>
        <v>80.269027197990269</v>
      </c>
      <c r="F16" s="338">
        <f t="shared" si="4"/>
        <v>51.521790517098985</v>
      </c>
      <c r="G16" s="338">
        <f t="shared" si="4"/>
        <v>37.366671299755232</v>
      </c>
      <c r="H16" s="338">
        <f>(H10-H11)/H11*100</f>
        <v>50.023016355068847</v>
      </c>
    </row>
    <row r="17" spans="1:8" ht="17.25" x14ac:dyDescent="0.25">
      <c r="A17" s="761" t="s">
        <v>713</v>
      </c>
      <c r="B17" s="598">
        <f>(B7-B11)/B11*100</f>
        <v>126.93109408653712</v>
      </c>
      <c r="C17" s="598">
        <f t="shared" ref="C17:D17" si="5">(C7-C11)/C11*100</f>
        <v>120.09871770647401</v>
      </c>
      <c r="D17" s="598">
        <f t="shared" si="5"/>
        <v>128.29355257022621</v>
      </c>
      <c r="E17" s="598">
        <f t="shared" ref="E17:G17" si="6">(E7-E11)/E11*100</f>
        <v>106.25474323084354</v>
      </c>
      <c r="F17" s="598">
        <f t="shared" si="6"/>
        <v>106.73145567793851</v>
      </c>
      <c r="G17" s="598">
        <f t="shared" si="6"/>
        <v>103.35894149553202</v>
      </c>
      <c r="H17" s="598">
        <f>(H7-H11)/H11*100</f>
        <v>115.1164818756061</v>
      </c>
    </row>
    <row r="18" spans="1:8" x14ac:dyDescent="0.25">
      <c r="A18" s="214"/>
      <c r="B18" s="211"/>
      <c r="C18" s="211"/>
      <c r="D18" s="211"/>
      <c r="H18" s="211"/>
    </row>
    <row r="19" spans="1:8" x14ac:dyDescent="0.25">
      <c r="H19" s="117"/>
    </row>
    <row r="21" spans="1:8" ht="17.25" x14ac:dyDescent="0.25">
      <c r="A21" s="283" t="s">
        <v>385</v>
      </c>
      <c r="B21" s="25"/>
      <c r="C21" s="25"/>
      <c r="D21" s="25"/>
      <c r="H21" s="50"/>
    </row>
    <row r="22" spans="1:8" ht="18.75" x14ac:dyDescent="0.3">
      <c r="A22" s="724">
        <v>2023</v>
      </c>
      <c r="B22" s="357">
        <v>8.5141354105964027</v>
      </c>
      <c r="C22" s="357">
        <v>8.5120439048462426</v>
      </c>
      <c r="D22" s="357">
        <v>8.3127710905185932</v>
      </c>
      <c r="E22" s="357">
        <v>8.0621626933048951</v>
      </c>
      <c r="F22" s="357">
        <v>8.04119466963372</v>
      </c>
      <c r="G22" s="357">
        <v>7.7809938690310192</v>
      </c>
      <c r="H22" s="425">
        <v>8.2018470279344591</v>
      </c>
    </row>
    <row r="23" spans="1:8" ht="18.75" x14ac:dyDescent="0.3">
      <c r="A23" s="723">
        <v>2022</v>
      </c>
      <c r="B23" s="357">
        <v>8.0163244325393794</v>
      </c>
      <c r="C23" s="357">
        <v>7.4857563182807594</v>
      </c>
      <c r="D23" s="357">
        <v>7.3482920209115665</v>
      </c>
      <c r="E23" s="357">
        <v>7.3623267855480341</v>
      </c>
      <c r="F23" s="357">
        <v>7.096679160797466</v>
      </c>
      <c r="G23" s="357">
        <v>6.8163219478360251</v>
      </c>
      <c r="H23" s="425">
        <v>7.3548029816131937</v>
      </c>
    </row>
    <row r="24" spans="1:8" ht="18.75" x14ac:dyDescent="0.3">
      <c r="A24" s="228">
        <v>2021</v>
      </c>
      <c r="B24" s="357">
        <v>7.5210266682601841</v>
      </c>
      <c r="C24" s="357">
        <v>7.2035725618304536</v>
      </c>
      <c r="D24" s="357">
        <v>7.7944674037816384</v>
      </c>
      <c r="E24" s="357">
        <v>7.626436214919714</v>
      </c>
      <c r="F24" s="357">
        <v>6.5787521706839547</v>
      </c>
      <c r="G24" s="357">
        <v>6.0958676309325259</v>
      </c>
      <c r="H24" s="425">
        <v>7.1371003453784532</v>
      </c>
    </row>
    <row r="25" spans="1:8" ht="18.75" x14ac:dyDescent="0.3">
      <c r="A25" s="228">
        <v>2020</v>
      </c>
      <c r="B25" s="357">
        <v>4.6883844209834606</v>
      </c>
      <c r="C25" s="357">
        <v>5.0217691219527909</v>
      </c>
      <c r="D25" s="357">
        <v>7.3469286758514789</v>
      </c>
      <c r="E25" s="357">
        <v>7.4463867558078647</v>
      </c>
      <c r="F25" s="357">
        <v>6.213625068726742</v>
      </c>
      <c r="G25" s="357">
        <v>5.5282870177686103</v>
      </c>
      <c r="H25" s="425">
        <v>6.0482285310092188</v>
      </c>
    </row>
    <row r="26" spans="1:8" ht="18.75" x14ac:dyDescent="0.3">
      <c r="A26" s="228">
        <v>2019</v>
      </c>
      <c r="B26" s="358">
        <v>4.093693675071763</v>
      </c>
      <c r="C26" s="358">
        <v>4.2222353350287385</v>
      </c>
      <c r="D26" s="358">
        <v>3.9777320997994328</v>
      </c>
      <c r="E26" s="358">
        <v>4.2594938536545532</v>
      </c>
      <c r="F26" s="358">
        <v>4.2281858489873203</v>
      </c>
      <c r="G26" s="358">
        <v>4.1490069178221276</v>
      </c>
      <c r="H26" s="425">
        <v>4.153553955361116</v>
      </c>
    </row>
    <row r="27" spans="1:8" x14ac:dyDescent="0.25">
      <c r="A27" s="333" t="s">
        <v>324</v>
      </c>
      <c r="B27" s="334"/>
      <c r="C27" s="334"/>
      <c r="D27" s="334"/>
      <c r="E27" s="334"/>
      <c r="F27" s="334"/>
      <c r="G27" s="334"/>
      <c r="H27" s="336"/>
    </row>
    <row r="28" spans="1:8" ht="17.25" x14ac:dyDescent="0.25">
      <c r="A28" s="761" t="s">
        <v>712</v>
      </c>
      <c r="B28" s="598">
        <f>(B22-B23)/B23*100</f>
        <v>6.2099654554441308</v>
      </c>
      <c r="C28" s="598">
        <f t="shared" ref="C28:D28" si="7">(C22-C23)/C23*100</f>
        <v>13.709871694049333</v>
      </c>
      <c r="D28" s="598">
        <f t="shared" si="7"/>
        <v>13.125214224779564</v>
      </c>
      <c r="E28" s="598">
        <f t="shared" ref="E28:G28" si="8">(E22-E23)/E23*100</f>
        <v>9.505634945878958</v>
      </c>
      <c r="F28" s="598">
        <f t="shared" si="8"/>
        <v>13.309260393985703</v>
      </c>
      <c r="G28" s="598">
        <f t="shared" si="8"/>
        <v>14.152382011551671</v>
      </c>
      <c r="H28" s="598">
        <f>(H22-H23)/H23*100</f>
        <v>11.516882891885103</v>
      </c>
    </row>
    <row r="29" spans="1:8" x14ac:dyDescent="0.25">
      <c r="A29" s="337" t="s">
        <v>347</v>
      </c>
      <c r="B29" s="338">
        <f>(B23-B24)/B24*100</f>
        <v>6.5855073532636617</v>
      </c>
      <c r="C29" s="338">
        <f t="shared" ref="C29:D29" si="9">(C23-C24)/C24*100</f>
        <v>3.9172751301973681</v>
      </c>
      <c r="D29" s="338">
        <f t="shared" si="9"/>
        <v>-5.7242574733663156</v>
      </c>
      <c r="E29" s="338">
        <f t="shared" ref="E29:G29" si="10">(E23-E24)/E24*100</f>
        <v>-3.4630779295708076</v>
      </c>
      <c r="F29" s="338">
        <f t="shared" si="10"/>
        <v>7.8727238338827012</v>
      </c>
      <c r="G29" s="338">
        <f t="shared" si="10"/>
        <v>11.818732960139529</v>
      </c>
      <c r="H29" s="338">
        <f>(H23-H24)/H24*100</f>
        <v>3.0502952978055204</v>
      </c>
    </row>
    <row r="30" spans="1:8" x14ac:dyDescent="0.25">
      <c r="A30" s="337" t="s">
        <v>451</v>
      </c>
      <c r="B30" s="338">
        <f>(B24-B25)/B25*100</f>
        <v>60.418301762945738</v>
      </c>
      <c r="C30" s="338">
        <f t="shared" ref="C30:D30" si="11">(C24-C25)/C25*100</f>
        <v>43.446908587251727</v>
      </c>
      <c r="D30" s="338">
        <f t="shared" si="11"/>
        <v>6.0915077262308053</v>
      </c>
      <c r="E30" s="338">
        <f t="shared" ref="E30:G30" si="12">(E24-E25)/E25*100</f>
        <v>2.4179439641839502</v>
      </c>
      <c r="F30" s="338">
        <f t="shared" si="12"/>
        <v>5.8762332441798311</v>
      </c>
      <c r="G30" s="338">
        <f t="shared" si="12"/>
        <v>10.266844166007303</v>
      </c>
      <c r="H30" s="338">
        <f>(H24-H25)/H25*100</f>
        <v>18.003152638604799</v>
      </c>
    </row>
    <row r="31" spans="1:8" x14ac:dyDescent="0.25">
      <c r="A31" s="337" t="s">
        <v>452</v>
      </c>
      <c r="B31" s="338">
        <f>(B25-B26)/B26*100</f>
        <v>14.526996720175275</v>
      </c>
      <c r="C31" s="338">
        <f t="shared" ref="C31:D31" si="13">(C25-C26)/C26*100</f>
        <v>18.936267722713531</v>
      </c>
      <c r="D31" s="338">
        <f t="shared" si="13"/>
        <v>84.701445233627709</v>
      </c>
      <c r="E31" s="338">
        <f t="shared" ref="E31:G31" si="14">(E25-E26)/E26*100</f>
        <v>74.818582011076899</v>
      </c>
      <c r="F31" s="338">
        <f t="shared" si="14"/>
        <v>46.957236286454815</v>
      </c>
      <c r="G31" s="338">
        <f t="shared" si="14"/>
        <v>33.243620154542583</v>
      </c>
      <c r="H31" s="338">
        <f>(H25-H26)/H26*100</f>
        <v>45.615744878011988</v>
      </c>
    </row>
    <row r="32" spans="1:8" ht="17.25" x14ac:dyDescent="0.25">
      <c r="A32" s="761" t="s">
        <v>713</v>
      </c>
      <c r="B32" s="598">
        <f>(B22-B26)/B26*100</f>
        <v>107.9817418299416</v>
      </c>
      <c r="C32" s="598">
        <f t="shared" ref="C32:D32" si="15">(C22-C26)/C26*100</f>
        <v>101.6004137483328</v>
      </c>
      <c r="D32" s="598">
        <f t="shared" si="15"/>
        <v>108.98267862075841</v>
      </c>
      <c r="E32" s="598">
        <f t="shared" ref="E32:G32" si="16">(E22-E26)/E26*100</f>
        <v>89.27513386098056</v>
      </c>
      <c r="F32" s="598">
        <f t="shared" si="16"/>
        <v>90.180728965819739</v>
      </c>
      <c r="G32" s="598">
        <f t="shared" si="16"/>
        <v>87.538705602240185</v>
      </c>
      <c r="H32" s="598">
        <f>(H22-H26)/H26*100</f>
        <v>97.465763442126246</v>
      </c>
    </row>
    <row r="34" spans="1:9" x14ac:dyDescent="0.25">
      <c r="A34"/>
      <c r="B34"/>
      <c r="C34"/>
      <c r="D34"/>
      <c r="E34"/>
      <c r="F34"/>
      <c r="G34"/>
      <c r="H34"/>
      <c r="I34"/>
    </row>
    <row r="35" spans="1:9" x14ac:dyDescent="0.25">
      <c r="A35"/>
      <c r="B35"/>
      <c r="C35"/>
      <c r="D35"/>
      <c r="E35"/>
      <c r="F35"/>
      <c r="G35"/>
      <c r="H35"/>
      <c r="I35"/>
    </row>
  </sheetData>
  <mergeCells count="1">
    <mergeCell ref="H3:H4"/>
  </mergeCells>
  <phoneticPr fontId="8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940-43A7-4BB3-BB94-15975C41576B}">
  <sheetPr>
    <tabColor rgb="FF0000FF"/>
  </sheetPr>
  <dimension ref="A1:P181"/>
  <sheetViews>
    <sheetView showGridLines="0" zoomScale="80" zoomScaleNormal="80" workbookViewId="0">
      <pane xSplit="1" ySplit="5" topLeftCell="B23" activePane="bottomRight" state="frozen"/>
      <selection pane="topRight" activeCell="B1" sqref="B1"/>
      <selection pane="bottomLeft" activeCell="A6" sqref="A6"/>
      <selection pane="bottomRight" activeCell="F51" sqref="F51"/>
    </sheetView>
  </sheetViews>
  <sheetFormatPr defaultColWidth="9.85546875" defaultRowHeight="15.75" x14ac:dyDescent="0.25"/>
  <cols>
    <col min="1" max="1" width="9.85546875" style="609"/>
    <col min="2" max="2" width="9.85546875" style="632"/>
    <col min="3" max="3" width="9.85546875" style="609"/>
    <col min="4" max="4" width="9.85546875" style="633"/>
    <col min="5" max="5" width="15.7109375" style="634" customWidth="1"/>
    <col min="6" max="6" width="11.42578125" style="635" bestFit="1" customWidth="1"/>
    <col min="7" max="16384" width="9.85546875" style="609"/>
  </cols>
  <sheetData>
    <row r="1" spans="1:16" ht="21" x14ac:dyDescent="0.35">
      <c r="A1" s="602" t="str">
        <f>+'Indice-Index'!A14</f>
        <v>1.8   Traffico dati - intensità dei flussi settimanali - Weekly data traffic intensity</v>
      </c>
      <c r="B1" s="603"/>
      <c r="C1" s="604"/>
      <c r="D1" s="605"/>
      <c r="E1" s="606"/>
      <c r="F1" s="607"/>
      <c r="G1" s="604"/>
      <c r="H1" s="604"/>
      <c r="I1" s="604"/>
      <c r="J1" s="604"/>
      <c r="K1" s="608"/>
      <c r="L1" s="608"/>
      <c r="M1" s="608"/>
      <c r="N1" s="608"/>
      <c r="O1" s="608"/>
      <c r="P1" s="608"/>
    </row>
    <row r="3" spans="1:16" s="610" customFormat="1" ht="19.5" thickBot="1" x14ac:dyDescent="0.35">
      <c r="B3" s="611" t="s">
        <v>458</v>
      </c>
      <c r="C3" s="611" t="s">
        <v>459</v>
      </c>
      <c r="D3" s="611" t="s">
        <v>460</v>
      </c>
      <c r="E3" s="611" t="s">
        <v>461</v>
      </c>
      <c r="F3" s="612" t="s">
        <v>705</v>
      </c>
    </row>
    <row r="4" spans="1:16" s="610" customFormat="1" ht="19.5" thickBot="1" x14ac:dyDescent="0.35">
      <c r="B4" s="613">
        <v>2020</v>
      </c>
      <c r="C4" s="613" t="s">
        <v>462</v>
      </c>
      <c r="D4" s="614" t="s">
        <v>463</v>
      </c>
      <c r="E4" s="613" t="s">
        <v>464</v>
      </c>
      <c r="F4" s="615">
        <v>0</v>
      </c>
    </row>
    <row r="5" spans="1:16" s="610" customFormat="1" ht="16.5" thickBot="1" x14ac:dyDescent="0.3">
      <c r="B5" s="616"/>
      <c r="D5" s="617"/>
      <c r="E5" s="618"/>
      <c r="F5" s="619"/>
    </row>
    <row r="6" spans="1:16" s="610" customFormat="1" x14ac:dyDescent="0.25">
      <c r="B6" s="986">
        <v>2020</v>
      </c>
      <c r="C6" s="620"/>
      <c r="D6" s="621" t="s">
        <v>465</v>
      </c>
      <c r="E6" s="622" t="s">
        <v>466</v>
      </c>
      <c r="F6" s="962">
        <v>-9.0456773817676178E-3</v>
      </c>
    </row>
    <row r="7" spans="1:16" s="610" customFormat="1" ht="16.5" customHeight="1" x14ac:dyDescent="0.25">
      <c r="B7" s="987"/>
      <c r="D7" s="623" t="s">
        <v>467</v>
      </c>
      <c r="E7" s="624" t="s">
        <v>468</v>
      </c>
      <c r="F7" s="963">
        <v>8.0701424693799748E-2</v>
      </c>
    </row>
    <row r="8" spans="1:16" s="610" customFormat="1" ht="16.5" customHeight="1" x14ac:dyDescent="0.25">
      <c r="B8" s="987"/>
      <c r="C8" s="610" t="s">
        <v>469</v>
      </c>
      <c r="D8" s="623" t="s">
        <v>470</v>
      </c>
      <c r="E8" s="624" t="s">
        <v>471</v>
      </c>
      <c r="F8" s="963">
        <v>0.10608111118797328</v>
      </c>
    </row>
    <row r="9" spans="1:16" s="610" customFormat="1" ht="16.5" customHeight="1" x14ac:dyDescent="0.25">
      <c r="B9" s="987"/>
      <c r="D9" s="623" t="s">
        <v>472</v>
      </c>
      <c r="E9" s="624" t="s">
        <v>473</v>
      </c>
      <c r="F9" s="963">
        <v>0.34735416704050642</v>
      </c>
    </row>
    <row r="10" spans="1:16" s="610" customFormat="1" ht="16.5" customHeight="1" x14ac:dyDescent="0.25">
      <c r="B10" s="987"/>
      <c r="D10" s="623" t="s">
        <v>474</v>
      </c>
      <c r="E10" s="624" t="s">
        <v>475</v>
      </c>
      <c r="F10" s="963">
        <v>0.30187186097725544</v>
      </c>
    </row>
    <row r="11" spans="1:16" s="610" customFormat="1" ht="16.5" customHeight="1" x14ac:dyDescent="0.25">
      <c r="B11" s="987"/>
      <c r="D11" s="623" t="s">
        <v>476</v>
      </c>
      <c r="E11" s="624" t="s">
        <v>477</v>
      </c>
      <c r="F11" s="963">
        <v>0.27489002972879317</v>
      </c>
    </row>
    <row r="12" spans="1:16" s="610" customFormat="1" ht="16.5" customHeight="1" x14ac:dyDescent="0.25">
      <c r="B12" s="987"/>
      <c r="D12" s="623" t="s">
        <v>478</v>
      </c>
      <c r="E12" s="624" t="s">
        <v>479</v>
      </c>
      <c r="F12" s="963">
        <v>0.27376675992879318</v>
      </c>
    </row>
    <row r="13" spans="1:16" s="610" customFormat="1" ht="16.5" customHeight="1" x14ac:dyDescent="0.25">
      <c r="B13" s="987"/>
      <c r="C13" s="610" t="s">
        <v>480</v>
      </c>
      <c r="D13" s="623" t="s">
        <v>481</v>
      </c>
      <c r="E13" s="624" t="s">
        <v>482</v>
      </c>
      <c r="F13" s="963">
        <v>0.25932666399033805</v>
      </c>
    </row>
    <row r="14" spans="1:16" s="610" customFormat="1" ht="16.5" customHeight="1" x14ac:dyDescent="0.25">
      <c r="B14" s="987"/>
      <c r="D14" s="623" t="s">
        <v>483</v>
      </c>
      <c r="E14" s="624" t="s">
        <v>484</v>
      </c>
      <c r="F14" s="963">
        <v>0.27409825483718675</v>
      </c>
    </row>
    <row r="15" spans="1:16" s="610" customFormat="1" ht="16.5" customHeight="1" x14ac:dyDescent="0.25">
      <c r="B15" s="987"/>
      <c r="D15" s="623" t="s">
        <v>485</v>
      </c>
      <c r="E15" s="624" t="s">
        <v>486</v>
      </c>
      <c r="F15" s="963">
        <v>0.26644790255780282</v>
      </c>
    </row>
    <row r="16" spans="1:16" s="610" customFormat="1" ht="16.5" customHeight="1" x14ac:dyDescent="0.25">
      <c r="B16" s="987"/>
      <c r="D16" s="623" t="s">
        <v>487</v>
      </c>
      <c r="E16" s="624" t="s">
        <v>488</v>
      </c>
      <c r="F16" s="963">
        <v>0.28610788987186969</v>
      </c>
    </row>
    <row r="17" spans="2:6" s="610" customFormat="1" ht="16.5" customHeight="1" x14ac:dyDescent="0.25">
      <c r="B17" s="987"/>
      <c r="C17" s="610" t="s">
        <v>489</v>
      </c>
      <c r="D17" s="623" t="s">
        <v>490</v>
      </c>
      <c r="E17" s="624" t="s">
        <v>491</v>
      </c>
      <c r="F17" s="963">
        <v>0.15903510150983485</v>
      </c>
    </row>
    <row r="18" spans="2:6" s="610" customFormat="1" ht="16.5" customHeight="1" x14ac:dyDescent="0.25">
      <c r="B18" s="987"/>
      <c r="D18" s="623" t="s">
        <v>492</v>
      </c>
      <c r="E18" s="624" t="s">
        <v>493</v>
      </c>
      <c r="F18" s="963">
        <v>0.16112503347519866</v>
      </c>
    </row>
    <row r="19" spans="2:6" s="610" customFormat="1" ht="16.5" customHeight="1" x14ac:dyDescent="0.25">
      <c r="B19" s="987"/>
      <c r="D19" s="623" t="s">
        <v>494</v>
      </c>
      <c r="E19" s="624" t="s">
        <v>495</v>
      </c>
      <c r="F19" s="963">
        <v>9.518603569724858E-2</v>
      </c>
    </row>
    <row r="20" spans="2:6" s="610" customFormat="1" ht="16.5" customHeight="1" x14ac:dyDescent="0.25">
      <c r="B20" s="987"/>
      <c r="D20" s="623" t="s">
        <v>496</v>
      </c>
      <c r="E20" s="624" t="s">
        <v>497</v>
      </c>
      <c r="F20" s="963">
        <v>4.5620442098396857E-2</v>
      </c>
    </row>
    <row r="21" spans="2:6" s="610" customFormat="1" ht="16.5" customHeight="1" x14ac:dyDescent="0.25">
      <c r="B21" s="987"/>
      <c r="C21" s="610" t="s">
        <v>498</v>
      </c>
      <c r="D21" s="623" t="s">
        <v>499</v>
      </c>
      <c r="E21" s="624" t="s">
        <v>500</v>
      </c>
      <c r="F21" s="963">
        <v>4.0165757058881126E-2</v>
      </c>
    </row>
    <row r="22" spans="2:6" s="610" customFormat="1" ht="16.5" customHeight="1" x14ac:dyDescent="0.25">
      <c r="B22" s="987"/>
      <c r="D22" s="623" t="s">
        <v>501</v>
      </c>
      <c r="E22" s="624" t="s">
        <v>502</v>
      </c>
      <c r="F22" s="963">
        <v>9.3409002499101168E-2</v>
      </c>
    </row>
    <row r="23" spans="2:6" s="610" customFormat="1" ht="16.5" customHeight="1" x14ac:dyDescent="0.25">
      <c r="B23" s="987"/>
      <c r="D23" s="623" t="s">
        <v>503</v>
      </c>
      <c r="E23" s="624" t="s">
        <v>504</v>
      </c>
      <c r="F23" s="963">
        <v>1.7554205589729859E-2</v>
      </c>
    </row>
    <row r="24" spans="2:6" s="610" customFormat="1" ht="16.5" customHeight="1" x14ac:dyDescent="0.25">
      <c r="B24" s="987"/>
      <c r="D24" s="623" t="s">
        <v>505</v>
      </c>
      <c r="E24" s="624" t="s">
        <v>506</v>
      </c>
      <c r="F24" s="963">
        <v>3.4778503290203266E-2</v>
      </c>
    </row>
    <row r="25" spans="2:6" s="610" customFormat="1" ht="16.5" customHeight="1" x14ac:dyDescent="0.25">
      <c r="B25" s="987"/>
      <c r="D25" s="623" t="s">
        <v>507</v>
      </c>
      <c r="E25" s="624" t="s">
        <v>508</v>
      </c>
      <c r="F25" s="963">
        <v>5.7129798643484463E-2</v>
      </c>
    </row>
    <row r="26" spans="2:6" s="610" customFormat="1" ht="16.5" customHeight="1" x14ac:dyDescent="0.25">
      <c r="B26" s="987"/>
      <c r="C26" s="610" t="s">
        <v>509</v>
      </c>
      <c r="D26" s="623" t="s">
        <v>510</v>
      </c>
      <c r="E26" s="624" t="s">
        <v>511</v>
      </c>
      <c r="F26" s="963">
        <v>7.0876712752974191E-2</v>
      </c>
    </row>
    <row r="27" spans="2:6" s="610" customFormat="1" ht="16.5" customHeight="1" x14ac:dyDescent="0.25">
      <c r="B27" s="987"/>
      <c r="D27" s="623" t="s">
        <v>512</v>
      </c>
      <c r="E27" s="624" t="s">
        <v>513</v>
      </c>
      <c r="F27" s="963">
        <v>-1.7541245646604962E-3</v>
      </c>
    </row>
    <row r="28" spans="2:6" s="610" customFormat="1" ht="16.5" customHeight="1" x14ac:dyDescent="0.25">
      <c r="B28" s="987"/>
      <c r="D28" s="623" t="s">
        <v>514</v>
      </c>
      <c r="E28" s="624" t="s">
        <v>515</v>
      </c>
      <c r="F28" s="963">
        <v>-2.4565678738645291E-2</v>
      </c>
    </row>
    <row r="29" spans="2:6" s="610" customFormat="1" ht="16.5" customHeight="1" x14ac:dyDescent="0.25">
      <c r="B29" s="987"/>
      <c r="D29" s="623" t="s">
        <v>516</v>
      </c>
      <c r="E29" s="624" t="s">
        <v>517</v>
      </c>
      <c r="F29" s="963">
        <v>-5.5272227507828849E-2</v>
      </c>
    </row>
    <row r="30" spans="2:6" s="610" customFormat="1" ht="16.5" customHeight="1" x14ac:dyDescent="0.25">
      <c r="B30" s="987"/>
      <c r="C30" s="610" t="s">
        <v>518</v>
      </c>
      <c r="D30" s="623" t="s">
        <v>519</v>
      </c>
      <c r="E30" s="624" t="s">
        <v>520</v>
      </c>
      <c r="F30" s="963">
        <v>-5.4692846399836299E-2</v>
      </c>
    </row>
    <row r="31" spans="2:6" s="610" customFormat="1" ht="16.5" customHeight="1" x14ac:dyDescent="0.25">
      <c r="B31" s="987"/>
      <c r="D31" s="623" t="s">
        <v>521</v>
      </c>
      <c r="E31" s="624" t="s">
        <v>522</v>
      </c>
      <c r="F31" s="963">
        <v>-0.2173158552771001</v>
      </c>
    </row>
    <row r="32" spans="2:6" s="610" customFormat="1" ht="16.5" customHeight="1" x14ac:dyDescent="0.25">
      <c r="B32" s="987"/>
      <c r="D32" s="623" t="s">
        <v>523</v>
      </c>
      <c r="E32" s="624" t="s">
        <v>524</v>
      </c>
      <c r="F32" s="963">
        <v>-0.18131623377797967</v>
      </c>
    </row>
    <row r="33" spans="2:6" s="610" customFormat="1" ht="16.5" customHeight="1" x14ac:dyDescent="0.25">
      <c r="B33" s="987"/>
      <c r="D33" s="623" t="s">
        <v>525</v>
      </c>
      <c r="E33" s="624" t="s">
        <v>526</v>
      </c>
      <c r="F33" s="963">
        <v>-3.7640152480529633E-2</v>
      </c>
    </row>
    <row r="34" spans="2:6" s="610" customFormat="1" ht="16.5" customHeight="1" x14ac:dyDescent="0.25">
      <c r="B34" s="987"/>
      <c r="C34" s="610" t="s">
        <v>527</v>
      </c>
      <c r="D34" s="623" t="s">
        <v>528</v>
      </c>
      <c r="E34" s="624" t="s">
        <v>529</v>
      </c>
      <c r="F34" s="963">
        <v>5.8548204297998459E-2</v>
      </c>
    </row>
    <row r="35" spans="2:6" s="610" customFormat="1" ht="16.5" customHeight="1" x14ac:dyDescent="0.25">
      <c r="B35" s="987"/>
      <c r="D35" s="623" t="s">
        <v>530</v>
      </c>
      <c r="E35" s="624" t="s">
        <v>531</v>
      </c>
      <c r="F35" s="963">
        <v>5.0483789665352226E-2</v>
      </c>
    </row>
    <row r="36" spans="2:6" s="610" customFormat="1" ht="16.5" customHeight="1" x14ac:dyDescent="0.25">
      <c r="B36" s="987"/>
      <c r="D36" s="623" t="s">
        <v>532</v>
      </c>
      <c r="E36" s="624" t="s">
        <v>533</v>
      </c>
      <c r="F36" s="963">
        <v>0.11848277455248807</v>
      </c>
    </row>
    <row r="37" spans="2:6" s="610" customFormat="1" ht="16.5" customHeight="1" x14ac:dyDescent="0.25">
      <c r="B37" s="987"/>
      <c r="D37" s="623" t="s">
        <v>534</v>
      </c>
      <c r="E37" s="624" t="s">
        <v>535</v>
      </c>
      <c r="F37" s="963">
        <v>0.19002008095112541</v>
      </c>
    </row>
    <row r="38" spans="2:6" s="610" customFormat="1" ht="16.5" customHeight="1" x14ac:dyDescent="0.25">
      <c r="B38" s="987"/>
      <c r="D38" s="623" t="s">
        <v>536</v>
      </c>
      <c r="E38" s="624" t="s">
        <v>537</v>
      </c>
      <c r="F38" s="963">
        <v>0.17796593750900983</v>
      </c>
    </row>
    <row r="39" spans="2:6" s="610" customFormat="1" ht="16.5" customHeight="1" x14ac:dyDescent="0.25">
      <c r="B39" s="987"/>
      <c r="C39" s="610" t="s">
        <v>538</v>
      </c>
      <c r="D39" s="623" t="s">
        <v>539</v>
      </c>
      <c r="E39" s="624" t="s">
        <v>540</v>
      </c>
      <c r="F39" s="963">
        <v>0.111885776300972</v>
      </c>
    </row>
    <row r="40" spans="2:6" s="610" customFormat="1" ht="16.5" customHeight="1" x14ac:dyDescent="0.25">
      <c r="B40" s="987"/>
      <c r="D40" s="623" t="s">
        <v>541</v>
      </c>
      <c r="E40" s="624" t="s">
        <v>542</v>
      </c>
      <c r="F40" s="963">
        <v>0.15748589047864414</v>
      </c>
    </row>
    <row r="41" spans="2:6" s="610" customFormat="1" ht="16.5" customHeight="1" x14ac:dyDescent="0.25">
      <c r="B41" s="987"/>
      <c r="D41" s="623" t="s">
        <v>543</v>
      </c>
      <c r="E41" s="624" t="s">
        <v>544</v>
      </c>
      <c r="F41" s="963">
        <v>0.23744988373027134</v>
      </c>
    </row>
    <row r="42" spans="2:6" s="610" customFormat="1" ht="16.5" customHeight="1" x14ac:dyDescent="0.25">
      <c r="B42" s="987"/>
      <c r="D42" s="623" t="s">
        <v>545</v>
      </c>
      <c r="E42" s="624" t="s">
        <v>546</v>
      </c>
      <c r="F42" s="963">
        <v>0.32517694760546278</v>
      </c>
    </row>
    <row r="43" spans="2:6" s="610" customFormat="1" ht="16.5" customHeight="1" x14ac:dyDescent="0.25">
      <c r="B43" s="987"/>
      <c r="C43" s="610" t="s">
        <v>547</v>
      </c>
      <c r="D43" s="623" t="s">
        <v>548</v>
      </c>
      <c r="E43" s="624" t="s">
        <v>549</v>
      </c>
      <c r="F43" s="963">
        <v>0.40951538371023122</v>
      </c>
    </row>
    <row r="44" spans="2:6" s="610" customFormat="1" ht="16.5" customHeight="1" x14ac:dyDescent="0.25">
      <c r="B44" s="987"/>
      <c r="D44" s="623" t="s">
        <v>550</v>
      </c>
      <c r="E44" s="624" t="s">
        <v>551</v>
      </c>
      <c r="F44" s="963">
        <v>0.38736428025928205</v>
      </c>
    </row>
    <row r="45" spans="2:6" s="610" customFormat="1" ht="16.5" customHeight="1" x14ac:dyDescent="0.25">
      <c r="B45" s="987"/>
      <c r="D45" s="623" t="s">
        <v>552</v>
      </c>
      <c r="E45" s="624" t="s">
        <v>553</v>
      </c>
      <c r="F45" s="963">
        <v>0.48626734764503032</v>
      </c>
    </row>
    <row r="46" spans="2:6" s="610" customFormat="1" ht="16.5" customHeight="1" x14ac:dyDescent="0.25">
      <c r="B46" s="987"/>
      <c r="D46" s="623" t="s">
        <v>554</v>
      </c>
      <c r="E46" s="624" t="s">
        <v>555</v>
      </c>
      <c r="F46" s="963">
        <v>0.47353770346581348</v>
      </c>
    </row>
    <row r="47" spans="2:6" s="610" customFormat="1" ht="16.5" customHeight="1" x14ac:dyDescent="0.25">
      <c r="B47" s="987"/>
      <c r="C47" s="610" t="s">
        <v>556</v>
      </c>
      <c r="D47" s="623" t="s">
        <v>557</v>
      </c>
      <c r="E47" s="624" t="s">
        <v>558</v>
      </c>
      <c r="F47" s="963">
        <v>0.5486951972884323</v>
      </c>
    </row>
    <row r="48" spans="2:6" s="610" customFormat="1" ht="16.5" customHeight="1" x14ac:dyDescent="0.25">
      <c r="B48" s="987"/>
      <c r="D48" s="623" t="s">
        <v>559</v>
      </c>
      <c r="E48" s="624" t="s">
        <v>560</v>
      </c>
      <c r="F48" s="963">
        <v>0.54993062764663458</v>
      </c>
    </row>
    <row r="49" spans="2:6" s="610" customFormat="1" ht="16.5" customHeight="1" x14ac:dyDescent="0.25">
      <c r="B49" s="987"/>
      <c r="D49" s="623" t="s">
        <v>561</v>
      </c>
      <c r="E49" s="624" t="s">
        <v>562</v>
      </c>
      <c r="F49" s="963">
        <v>0.57200155162989508</v>
      </c>
    </row>
    <row r="50" spans="2:6" s="610" customFormat="1" ht="16.5" customHeight="1" x14ac:dyDescent="0.25">
      <c r="B50" s="987"/>
      <c r="D50" s="623" t="s">
        <v>563</v>
      </c>
      <c r="E50" s="624" t="s">
        <v>564</v>
      </c>
      <c r="F50" s="963">
        <v>0.54178550129792991</v>
      </c>
    </row>
    <row r="51" spans="2:6" s="610" customFormat="1" ht="17.100000000000001" customHeight="1" thickBot="1" x14ac:dyDescent="0.3">
      <c r="B51" s="988"/>
      <c r="C51" s="625"/>
      <c r="D51" s="626" t="s">
        <v>565</v>
      </c>
      <c r="E51" s="627" t="s">
        <v>566</v>
      </c>
      <c r="F51" s="964">
        <v>0.60610901804803474</v>
      </c>
    </row>
    <row r="52" spans="2:6" s="610" customFormat="1" x14ac:dyDescent="0.25">
      <c r="B52" s="989">
        <v>2021</v>
      </c>
      <c r="C52" s="610" t="s">
        <v>567</v>
      </c>
      <c r="D52" s="628" t="s">
        <v>568</v>
      </c>
      <c r="E52" s="629" t="s">
        <v>569</v>
      </c>
      <c r="F52" s="965">
        <v>0.62275608531157089</v>
      </c>
    </row>
    <row r="53" spans="2:6" s="610" customFormat="1" x14ac:dyDescent="0.25">
      <c r="B53" s="990"/>
      <c r="D53" s="623" t="s">
        <v>570</v>
      </c>
      <c r="E53" s="624" t="s">
        <v>571</v>
      </c>
      <c r="F53" s="963">
        <v>0.57342475170772333</v>
      </c>
    </row>
    <row r="54" spans="2:6" s="610" customFormat="1" x14ac:dyDescent="0.25">
      <c r="B54" s="990"/>
      <c r="D54" s="623" t="s">
        <v>572</v>
      </c>
      <c r="E54" s="624" t="s">
        <v>573</v>
      </c>
      <c r="F54" s="963">
        <v>0.53854411511416733</v>
      </c>
    </row>
    <row r="55" spans="2:6" s="610" customFormat="1" x14ac:dyDescent="0.25">
      <c r="B55" s="990"/>
      <c r="D55" s="623" t="s">
        <v>574</v>
      </c>
      <c r="E55" s="624" t="s">
        <v>575</v>
      </c>
      <c r="F55" s="963">
        <v>0.54108112891185112</v>
      </c>
    </row>
    <row r="56" spans="2:6" s="610" customFormat="1" x14ac:dyDescent="0.25">
      <c r="B56" s="990"/>
      <c r="C56" s="610" t="s">
        <v>462</v>
      </c>
      <c r="D56" s="623" t="s">
        <v>576</v>
      </c>
      <c r="E56" s="624" t="s">
        <v>577</v>
      </c>
      <c r="F56" s="963">
        <v>0.59620484702588961</v>
      </c>
    </row>
    <row r="57" spans="2:6" s="610" customFormat="1" x14ac:dyDescent="0.25">
      <c r="B57" s="990"/>
      <c r="D57" s="623" t="s">
        <v>578</v>
      </c>
      <c r="E57" s="624" t="s">
        <v>579</v>
      </c>
      <c r="F57" s="963">
        <v>0.54196957138649504</v>
      </c>
    </row>
    <row r="58" spans="2:6" s="610" customFormat="1" x14ac:dyDescent="0.25">
      <c r="B58" s="990"/>
      <c r="D58" s="623" t="s">
        <v>463</v>
      </c>
      <c r="E58" s="624" t="s">
        <v>580</v>
      </c>
      <c r="F58" s="963">
        <v>0.52258822480479961</v>
      </c>
    </row>
    <row r="59" spans="2:6" s="610" customFormat="1" x14ac:dyDescent="0.25">
      <c r="B59" s="990"/>
      <c r="D59" s="623" t="s">
        <v>465</v>
      </c>
      <c r="E59" s="624" t="s">
        <v>581</v>
      </c>
      <c r="F59" s="963">
        <v>0.58656948594270031</v>
      </c>
    </row>
    <row r="60" spans="2:6" s="610" customFormat="1" x14ac:dyDescent="0.25">
      <c r="B60" s="990"/>
      <c r="C60" s="610" t="s">
        <v>469</v>
      </c>
      <c r="D60" s="623" t="s">
        <v>467</v>
      </c>
      <c r="E60" s="624" t="s">
        <v>582</v>
      </c>
      <c r="F60" s="963">
        <v>0.56841198854486374</v>
      </c>
    </row>
    <row r="61" spans="2:6" s="610" customFormat="1" x14ac:dyDescent="0.25">
      <c r="B61" s="990"/>
      <c r="D61" s="623" t="s">
        <v>470</v>
      </c>
      <c r="E61" s="624" t="s">
        <v>583</v>
      </c>
      <c r="F61" s="963">
        <v>0.58242021100644137</v>
      </c>
    </row>
    <row r="62" spans="2:6" s="610" customFormat="1" x14ac:dyDescent="0.25">
      <c r="B62" s="990"/>
      <c r="D62" s="623" t="s">
        <v>472</v>
      </c>
      <c r="E62" s="624" t="s">
        <v>584</v>
      </c>
      <c r="F62" s="963">
        <v>0.64809962424464074</v>
      </c>
    </row>
    <row r="63" spans="2:6" s="610" customFormat="1" x14ac:dyDescent="0.25">
      <c r="B63" s="990"/>
      <c r="D63" s="623" t="s">
        <v>474</v>
      </c>
      <c r="E63" s="624" t="s">
        <v>585</v>
      </c>
      <c r="F63" s="963">
        <v>0.5276655532874952</v>
      </c>
    </row>
    <row r="64" spans="2:6" s="610" customFormat="1" x14ac:dyDescent="0.25">
      <c r="B64" s="990"/>
      <c r="D64" s="623" t="s">
        <v>476</v>
      </c>
      <c r="E64" s="624" t="s">
        <v>586</v>
      </c>
      <c r="F64" s="963">
        <v>0.66897010303618565</v>
      </c>
    </row>
    <row r="65" spans="2:6" s="610" customFormat="1" x14ac:dyDescent="0.25">
      <c r="B65" s="990"/>
      <c r="C65" s="610" t="s">
        <v>480</v>
      </c>
      <c r="D65" s="623" t="s">
        <v>478</v>
      </c>
      <c r="E65" s="624" t="s">
        <v>587</v>
      </c>
      <c r="F65" s="963">
        <v>0.64778635194490131</v>
      </c>
    </row>
    <row r="66" spans="2:6" s="610" customFormat="1" x14ac:dyDescent="0.25">
      <c r="B66" s="990"/>
      <c r="D66" s="623" t="s">
        <v>481</v>
      </c>
      <c r="E66" s="624" t="s">
        <v>588</v>
      </c>
      <c r="F66" s="963">
        <v>0.59396517087216905</v>
      </c>
    </row>
    <row r="67" spans="2:6" s="610" customFormat="1" x14ac:dyDescent="0.25">
      <c r="B67" s="990"/>
      <c r="D67" s="623" t="s">
        <v>483</v>
      </c>
      <c r="E67" s="624" t="s">
        <v>589</v>
      </c>
      <c r="F67" s="963">
        <v>0.67003011542003299</v>
      </c>
    </row>
    <row r="68" spans="2:6" s="610" customFormat="1" x14ac:dyDescent="0.25">
      <c r="B68" s="990"/>
      <c r="D68" s="623" t="s">
        <v>485</v>
      </c>
      <c r="E68" s="624" t="s">
        <v>590</v>
      </c>
      <c r="F68" s="963">
        <v>0.53729528482633915</v>
      </c>
    </row>
    <row r="69" spans="2:6" s="610" customFormat="1" x14ac:dyDescent="0.25">
      <c r="B69" s="990"/>
      <c r="C69" s="610" t="s">
        <v>489</v>
      </c>
      <c r="D69" s="623" t="s">
        <v>487</v>
      </c>
      <c r="E69" s="624" t="s">
        <v>591</v>
      </c>
      <c r="F69" s="963">
        <v>0.49274487272873796</v>
      </c>
    </row>
    <row r="70" spans="2:6" s="610" customFormat="1" x14ac:dyDescent="0.25">
      <c r="B70" s="990"/>
      <c r="D70" s="623" t="s">
        <v>490</v>
      </c>
      <c r="E70" s="624" t="s">
        <v>592</v>
      </c>
      <c r="F70" s="963">
        <v>0.55479975021482186</v>
      </c>
    </row>
    <row r="71" spans="2:6" s="610" customFormat="1" x14ac:dyDescent="0.25">
      <c r="B71" s="990"/>
      <c r="D71" s="623" t="s">
        <v>492</v>
      </c>
      <c r="E71" s="624" t="s">
        <v>593</v>
      </c>
      <c r="F71" s="963">
        <v>0.46943096159913178</v>
      </c>
    </row>
    <row r="72" spans="2:6" s="610" customFormat="1" x14ac:dyDescent="0.25">
      <c r="B72" s="990"/>
      <c r="D72" s="623" t="s">
        <v>494</v>
      </c>
      <c r="E72" s="624" t="s">
        <v>594</v>
      </c>
      <c r="F72" s="963">
        <v>0.36158448020582434</v>
      </c>
    </row>
    <row r="73" spans="2:6" s="610" customFormat="1" x14ac:dyDescent="0.25">
      <c r="B73" s="990"/>
      <c r="C73" s="610" t="s">
        <v>498</v>
      </c>
      <c r="D73" s="623" t="s">
        <v>496</v>
      </c>
      <c r="E73" s="624" t="s">
        <v>595</v>
      </c>
      <c r="F73" s="963">
        <v>0.3161779949552887</v>
      </c>
    </row>
    <row r="74" spans="2:6" s="610" customFormat="1" x14ac:dyDescent="0.25">
      <c r="B74" s="990"/>
      <c r="D74" s="623" t="s">
        <v>499</v>
      </c>
      <c r="E74" s="624" t="s">
        <v>596</v>
      </c>
      <c r="F74" s="963">
        <v>0.33011356759001809</v>
      </c>
    </row>
    <row r="75" spans="2:6" s="610" customFormat="1" x14ac:dyDescent="0.25">
      <c r="B75" s="990"/>
      <c r="D75" s="623" t="s">
        <v>501</v>
      </c>
      <c r="E75" s="624" t="s">
        <v>597</v>
      </c>
      <c r="F75" s="963">
        <v>0.26603346123990479</v>
      </c>
    </row>
    <row r="76" spans="2:6" s="610" customFormat="1" x14ac:dyDescent="0.25">
      <c r="B76" s="990"/>
      <c r="D76" s="623" t="s">
        <v>503</v>
      </c>
      <c r="E76" s="624" t="s">
        <v>598</v>
      </c>
      <c r="F76" s="963">
        <v>0.23204093942160517</v>
      </c>
    </row>
    <row r="77" spans="2:6" s="610" customFormat="1" x14ac:dyDescent="0.25">
      <c r="B77" s="990"/>
      <c r="D77" s="623" t="s">
        <v>505</v>
      </c>
      <c r="E77" s="624" t="s">
        <v>599</v>
      </c>
      <c r="F77" s="963">
        <v>0.1895624897812479</v>
      </c>
    </row>
    <row r="78" spans="2:6" s="610" customFormat="1" x14ac:dyDescent="0.25">
      <c r="B78" s="990"/>
      <c r="C78" s="610" t="s">
        <v>509</v>
      </c>
      <c r="D78" s="623" t="s">
        <v>507</v>
      </c>
      <c r="E78" s="624" t="s">
        <v>600</v>
      </c>
      <c r="F78" s="963">
        <v>0.15495981553384058</v>
      </c>
    </row>
    <row r="79" spans="2:6" s="610" customFormat="1" x14ac:dyDescent="0.25">
      <c r="B79" s="990"/>
      <c r="D79" s="623" t="s">
        <v>510</v>
      </c>
      <c r="E79" s="624" t="s">
        <v>601</v>
      </c>
      <c r="F79" s="963">
        <v>0.20886259911896582</v>
      </c>
    </row>
    <row r="80" spans="2:6" s="610" customFormat="1" x14ac:dyDescent="0.25">
      <c r="B80" s="990"/>
      <c r="D80" s="623" t="s">
        <v>512</v>
      </c>
      <c r="E80" s="624" t="s">
        <v>602</v>
      </c>
      <c r="F80" s="963">
        <v>0.13591742688612904</v>
      </c>
    </row>
    <row r="81" spans="2:6" s="610" customFormat="1" x14ac:dyDescent="0.25">
      <c r="B81" s="990"/>
      <c r="D81" s="623" t="s">
        <v>514</v>
      </c>
      <c r="E81" s="624" t="s">
        <v>603</v>
      </c>
      <c r="F81" s="963">
        <v>0.11483499089430561</v>
      </c>
    </row>
    <row r="82" spans="2:6" s="610" customFormat="1" x14ac:dyDescent="0.25">
      <c r="B82" s="990"/>
      <c r="C82" s="610" t="s">
        <v>518</v>
      </c>
      <c r="D82" s="623" t="s">
        <v>516</v>
      </c>
      <c r="E82" s="624" t="s">
        <v>604</v>
      </c>
      <c r="F82" s="963">
        <v>0.13048197006605797</v>
      </c>
    </row>
    <row r="83" spans="2:6" s="610" customFormat="1" x14ac:dyDescent="0.25">
      <c r="B83" s="990"/>
      <c r="D83" s="623" t="s">
        <v>519</v>
      </c>
      <c r="E83" s="624" t="s">
        <v>605</v>
      </c>
      <c r="F83" s="963">
        <v>3.1372339833470153E-2</v>
      </c>
    </row>
    <row r="84" spans="2:6" s="610" customFormat="1" x14ac:dyDescent="0.25">
      <c r="B84" s="990"/>
      <c r="D84" s="623" t="s">
        <v>521</v>
      </c>
      <c r="E84" s="624" t="s">
        <v>606</v>
      </c>
      <c r="F84" s="963">
        <v>0.18361877990947045</v>
      </c>
    </row>
    <row r="85" spans="2:6" s="610" customFormat="1" x14ac:dyDescent="0.25">
      <c r="B85" s="990"/>
      <c r="D85" s="623" t="s">
        <v>523</v>
      </c>
      <c r="E85" s="624" t="s">
        <v>607</v>
      </c>
      <c r="F85" s="963">
        <v>0.40961773722858891</v>
      </c>
    </row>
    <row r="86" spans="2:6" s="610" customFormat="1" x14ac:dyDescent="0.25">
      <c r="B86" s="990"/>
      <c r="D86" s="623" t="s">
        <v>525</v>
      </c>
      <c r="E86" s="624" t="s">
        <v>608</v>
      </c>
      <c r="F86" s="963">
        <v>0.30145385833796112</v>
      </c>
    </row>
    <row r="87" spans="2:6" s="610" customFormat="1" x14ac:dyDescent="0.25">
      <c r="B87" s="990"/>
      <c r="C87" s="610" t="s">
        <v>527</v>
      </c>
      <c r="D87" s="623" t="s">
        <v>528</v>
      </c>
      <c r="E87" s="624" t="s">
        <v>609</v>
      </c>
      <c r="F87" s="963">
        <v>0.4650965959450527</v>
      </c>
    </row>
    <row r="88" spans="2:6" s="610" customFormat="1" x14ac:dyDescent="0.25">
      <c r="B88" s="990"/>
      <c r="D88" s="623" t="s">
        <v>530</v>
      </c>
      <c r="E88" s="624" t="s">
        <v>610</v>
      </c>
      <c r="F88" s="963">
        <v>0.72231595938312354</v>
      </c>
    </row>
    <row r="89" spans="2:6" s="610" customFormat="1" x14ac:dyDescent="0.25">
      <c r="B89" s="990"/>
      <c r="D89" s="623" t="s">
        <v>532</v>
      </c>
      <c r="E89" s="624" t="s">
        <v>611</v>
      </c>
      <c r="F89" s="963">
        <v>0.65225683478995666</v>
      </c>
    </row>
    <row r="90" spans="2:6" s="610" customFormat="1" x14ac:dyDescent="0.25">
      <c r="B90" s="990"/>
      <c r="D90" s="623" t="s">
        <v>534</v>
      </c>
      <c r="E90" s="624" t="s">
        <v>612</v>
      </c>
      <c r="F90" s="963">
        <v>0.76008655008716464</v>
      </c>
    </row>
    <row r="91" spans="2:6" s="610" customFormat="1" x14ac:dyDescent="0.25">
      <c r="B91" s="990"/>
      <c r="C91" s="610" t="s">
        <v>538</v>
      </c>
      <c r="D91" s="623" t="s">
        <v>536</v>
      </c>
      <c r="E91" s="624" t="s">
        <v>613</v>
      </c>
      <c r="F91" s="963">
        <v>0.45437490123545327</v>
      </c>
    </row>
    <row r="92" spans="2:6" s="610" customFormat="1" x14ac:dyDescent="0.25">
      <c r="B92" s="990"/>
      <c r="D92" s="623" t="s">
        <v>539</v>
      </c>
      <c r="E92" s="624" t="s">
        <v>614</v>
      </c>
      <c r="F92" s="963">
        <v>0.68549258278848613</v>
      </c>
    </row>
    <row r="93" spans="2:6" s="610" customFormat="1" x14ac:dyDescent="0.25">
      <c r="B93" s="990"/>
      <c r="D93" s="623" t="s">
        <v>541</v>
      </c>
      <c r="E93" s="624" t="s">
        <v>615</v>
      </c>
      <c r="F93" s="963">
        <v>0.8325280480804591</v>
      </c>
    </row>
    <row r="94" spans="2:6" s="610" customFormat="1" x14ac:dyDescent="0.25">
      <c r="B94" s="990"/>
      <c r="D94" s="623" t="s">
        <v>543</v>
      </c>
      <c r="E94" s="624" t="s">
        <v>616</v>
      </c>
      <c r="F94" s="963">
        <v>0.69449667423820649</v>
      </c>
    </row>
    <row r="95" spans="2:6" s="610" customFormat="1" x14ac:dyDescent="0.25">
      <c r="B95" s="990"/>
      <c r="C95" s="610" t="s">
        <v>547</v>
      </c>
      <c r="D95" s="623" t="s">
        <v>545</v>
      </c>
      <c r="E95" s="624" t="s">
        <v>617</v>
      </c>
      <c r="F95" s="963">
        <v>0.8362865356713457</v>
      </c>
    </row>
    <row r="96" spans="2:6" s="610" customFormat="1" x14ac:dyDescent="0.25">
      <c r="B96" s="990"/>
      <c r="D96" s="623" t="s">
        <v>548</v>
      </c>
      <c r="E96" s="624" t="s">
        <v>618</v>
      </c>
      <c r="F96" s="963">
        <v>0.49468487575185011</v>
      </c>
    </row>
    <row r="97" spans="2:6" s="610" customFormat="1" x14ac:dyDescent="0.25">
      <c r="B97" s="990"/>
      <c r="D97" s="623" t="s">
        <v>550</v>
      </c>
      <c r="E97" s="624" t="s">
        <v>619</v>
      </c>
      <c r="F97" s="963">
        <v>0.65216779546017145</v>
      </c>
    </row>
    <row r="98" spans="2:6" s="610" customFormat="1" x14ac:dyDescent="0.25">
      <c r="B98" s="990"/>
      <c r="D98" s="623" t="s">
        <v>552</v>
      </c>
      <c r="E98" s="624" t="s">
        <v>620</v>
      </c>
      <c r="F98" s="963">
        <v>0.75382037076020636</v>
      </c>
    </row>
    <row r="99" spans="2:6" s="610" customFormat="1" x14ac:dyDescent="0.25">
      <c r="B99" s="990"/>
      <c r="D99" s="623" t="s">
        <v>554</v>
      </c>
      <c r="E99" s="624" t="s">
        <v>621</v>
      </c>
      <c r="F99" s="963">
        <v>0.87285451071957898</v>
      </c>
    </row>
    <row r="100" spans="2:6" s="610" customFormat="1" x14ac:dyDescent="0.25">
      <c r="B100" s="990"/>
      <c r="C100" s="610" t="s">
        <v>556</v>
      </c>
      <c r="D100" s="623" t="s">
        <v>557</v>
      </c>
      <c r="E100" s="624" t="s">
        <v>622</v>
      </c>
      <c r="F100" s="963">
        <v>0.88082915063209377</v>
      </c>
    </row>
    <row r="101" spans="2:6" s="610" customFormat="1" x14ac:dyDescent="0.25">
      <c r="B101" s="990"/>
      <c r="D101" s="623" t="s">
        <v>559</v>
      </c>
      <c r="E101" s="624" t="s">
        <v>623</v>
      </c>
      <c r="F101" s="963">
        <v>0.90886320069733673</v>
      </c>
    </row>
    <row r="102" spans="2:6" s="610" customFormat="1" x14ac:dyDescent="0.25">
      <c r="B102" s="990"/>
      <c r="D102" s="623" t="s">
        <v>561</v>
      </c>
      <c r="E102" s="624" t="s">
        <v>624</v>
      </c>
      <c r="F102" s="963">
        <v>0.72020126997642675</v>
      </c>
    </row>
    <row r="103" spans="2:6" s="610" customFormat="1" ht="16.5" thickBot="1" x14ac:dyDescent="0.3">
      <c r="B103" s="991"/>
      <c r="D103" s="630" t="s">
        <v>563</v>
      </c>
      <c r="E103" s="631" t="s">
        <v>625</v>
      </c>
      <c r="F103" s="966">
        <v>0.69038230364991826</v>
      </c>
    </row>
    <row r="104" spans="2:6" s="610" customFormat="1" x14ac:dyDescent="0.25">
      <c r="B104" s="989">
        <v>2022</v>
      </c>
      <c r="C104" s="620" t="s">
        <v>567</v>
      </c>
      <c r="D104" s="621" t="s">
        <v>568</v>
      </c>
      <c r="E104" s="622" t="s">
        <v>626</v>
      </c>
      <c r="F104" s="962">
        <v>1.0250945422399971</v>
      </c>
    </row>
    <row r="105" spans="2:6" s="610" customFormat="1" x14ac:dyDescent="0.25">
      <c r="B105" s="990"/>
      <c r="D105" s="623" t="s">
        <v>570</v>
      </c>
      <c r="E105" s="624" t="s">
        <v>627</v>
      </c>
      <c r="F105" s="963">
        <v>0.90044991162148913</v>
      </c>
    </row>
    <row r="106" spans="2:6" s="610" customFormat="1" x14ac:dyDescent="0.25">
      <c r="B106" s="990"/>
      <c r="D106" s="623" t="s">
        <v>572</v>
      </c>
      <c r="E106" s="624" t="s">
        <v>628</v>
      </c>
      <c r="F106" s="963">
        <v>1.0701524417460639</v>
      </c>
    </row>
    <row r="107" spans="2:6" s="610" customFormat="1" x14ac:dyDescent="0.25">
      <c r="B107" s="990"/>
      <c r="D107" s="623" t="s">
        <v>574</v>
      </c>
      <c r="E107" s="624" t="s">
        <v>629</v>
      </c>
      <c r="F107" s="963">
        <v>0.64861416017809326</v>
      </c>
    </row>
    <row r="108" spans="2:6" s="610" customFormat="1" x14ac:dyDescent="0.25">
      <c r="B108" s="990"/>
      <c r="C108" s="610" t="s">
        <v>462</v>
      </c>
      <c r="D108" s="623" t="s">
        <v>576</v>
      </c>
      <c r="E108" s="624" t="s">
        <v>630</v>
      </c>
      <c r="F108" s="963">
        <v>0.79977789916134789</v>
      </c>
    </row>
    <row r="109" spans="2:6" s="610" customFormat="1" x14ac:dyDescent="0.25">
      <c r="B109" s="990"/>
      <c r="D109" s="623" t="s">
        <v>578</v>
      </c>
      <c r="E109" s="624" t="s">
        <v>631</v>
      </c>
      <c r="F109" s="963">
        <v>0.89209683817994068</v>
      </c>
    </row>
    <row r="110" spans="2:6" s="610" customFormat="1" x14ac:dyDescent="0.25">
      <c r="B110" s="990"/>
      <c r="D110" s="623" t="s">
        <v>463</v>
      </c>
      <c r="E110" s="624" t="s">
        <v>632</v>
      </c>
      <c r="F110" s="963">
        <v>1.1056501575893376</v>
      </c>
    </row>
    <row r="111" spans="2:6" s="610" customFormat="1" x14ac:dyDescent="0.25">
      <c r="B111" s="990"/>
      <c r="D111" s="623" t="s">
        <v>465</v>
      </c>
      <c r="E111" s="624" t="s">
        <v>633</v>
      </c>
      <c r="F111" s="963">
        <v>0.90460081176864438</v>
      </c>
    </row>
    <row r="112" spans="2:6" s="610" customFormat="1" x14ac:dyDescent="0.25">
      <c r="B112" s="990"/>
      <c r="C112" s="610" t="s">
        <v>469</v>
      </c>
      <c r="D112" s="623" t="s">
        <v>467</v>
      </c>
      <c r="E112" s="624" t="s">
        <v>634</v>
      </c>
      <c r="F112" s="963">
        <v>0.93056524261954343</v>
      </c>
    </row>
    <row r="113" spans="2:6" s="610" customFormat="1" x14ac:dyDescent="0.25">
      <c r="B113" s="990"/>
      <c r="D113" s="623" t="s">
        <v>470</v>
      </c>
      <c r="E113" s="624" t="s">
        <v>635</v>
      </c>
      <c r="F113" s="963">
        <v>0.91602276262858373</v>
      </c>
    </row>
    <row r="114" spans="2:6" s="610" customFormat="1" x14ac:dyDescent="0.25">
      <c r="B114" s="990"/>
      <c r="D114" s="623" t="s">
        <v>472</v>
      </c>
      <c r="E114" s="624" t="s">
        <v>636</v>
      </c>
      <c r="F114" s="963">
        <v>1.0123123745933178</v>
      </c>
    </row>
    <row r="115" spans="2:6" s="610" customFormat="1" x14ac:dyDescent="0.25">
      <c r="B115" s="990"/>
      <c r="D115" s="623" t="s">
        <v>474</v>
      </c>
      <c r="E115" s="624" t="s">
        <v>637</v>
      </c>
      <c r="F115" s="963">
        <v>0.58398470186320417</v>
      </c>
    </row>
    <row r="116" spans="2:6" s="610" customFormat="1" x14ac:dyDescent="0.25">
      <c r="B116" s="990"/>
      <c r="D116" s="623" t="s">
        <v>476</v>
      </c>
      <c r="E116" s="624" t="s">
        <v>638</v>
      </c>
      <c r="F116" s="963">
        <v>1.0580154057597104</v>
      </c>
    </row>
    <row r="117" spans="2:6" s="610" customFormat="1" x14ac:dyDescent="0.25">
      <c r="B117" s="990"/>
      <c r="C117" s="610" t="s">
        <v>480</v>
      </c>
      <c r="D117" s="623" t="s">
        <v>478</v>
      </c>
      <c r="E117" s="624" t="s">
        <v>639</v>
      </c>
      <c r="F117" s="963">
        <v>0.90373195591461208</v>
      </c>
    </row>
    <row r="118" spans="2:6" s="610" customFormat="1" x14ac:dyDescent="0.25">
      <c r="B118" s="990"/>
      <c r="D118" s="623" t="s">
        <v>481</v>
      </c>
      <c r="E118" s="624" t="s">
        <v>640</v>
      </c>
      <c r="F118" s="963">
        <v>0.75757072959091942</v>
      </c>
    </row>
    <row r="119" spans="2:6" s="610" customFormat="1" x14ac:dyDescent="0.25">
      <c r="B119" s="990"/>
      <c r="D119" s="623" t="s">
        <v>483</v>
      </c>
      <c r="E119" s="624" t="s">
        <v>641</v>
      </c>
      <c r="F119" s="963">
        <v>0.8456412950455926</v>
      </c>
    </row>
    <row r="120" spans="2:6" s="610" customFormat="1" x14ac:dyDescent="0.25">
      <c r="B120" s="990"/>
      <c r="D120" s="623" t="s">
        <v>485</v>
      </c>
      <c r="E120" s="624" t="s">
        <v>642</v>
      </c>
      <c r="F120" s="963">
        <v>0.98875317392283102</v>
      </c>
    </row>
    <row r="121" spans="2:6" s="610" customFormat="1" x14ac:dyDescent="0.25">
      <c r="B121" s="990"/>
      <c r="C121" s="610" t="s">
        <v>489</v>
      </c>
      <c r="D121" s="623" t="s">
        <v>487</v>
      </c>
      <c r="E121" s="624" t="s">
        <v>643</v>
      </c>
      <c r="F121" s="963">
        <v>1.0730883687778199</v>
      </c>
    </row>
    <row r="122" spans="2:6" s="610" customFormat="1" x14ac:dyDescent="0.25">
      <c r="B122" s="990"/>
      <c r="D122" s="623" t="s">
        <v>490</v>
      </c>
      <c r="E122" s="624" t="s">
        <v>644</v>
      </c>
      <c r="F122" s="963">
        <v>0.68289817616970361</v>
      </c>
    </row>
    <row r="123" spans="2:6" s="610" customFormat="1" x14ac:dyDescent="0.25">
      <c r="B123" s="990"/>
      <c r="D123" s="623" t="s">
        <v>492</v>
      </c>
      <c r="E123" s="624" t="s">
        <v>645</v>
      </c>
      <c r="F123" s="963">
        <v>0.67274847028754159</v>
      </c>
    </row>
    <row r="124" spans="2:6" s="610" customFormat="1" x14ac:dyDescent="0.25">
      <c r="B124" s="990"/>
      <c r="D124" s="623" t="s">
        <v>494</v>
      </c>
      <c r="E124" s="624" t="s">
        <v>646</v>
      </c>
      <c r="F124" s="963">
        <v>0.53065061038415962</v>
      </c>
    </row>
    <row r="125" spans="2:6" s="610" customFormat="1" x14ac:dyDescent="0.25">
      <c r="B125" s="990"/>
      <c r="C125" s="610" t="s">
        <v>498</v>
      </c>
      <c r="D125" s="623" t="s">
        <v>496</v>
      </c>
      <c r="E125" s="624" t="s">
        <v>647</v>
      </c>
      <c r="F125" s="963">
        <v>0.49490395930562597</v>
      </c>
    </row>
    <row r="126" spans="2:6" s="610" customFormat="1" x14ac:dyDescent="0.25">
      <c r="B126" s="990"/>
      <c r="D126" s="623" t="s">
        <v>499</v>
      </c>
      <c r="E126" s="624" t="s">
        <v>648</v>
      </c>
      <c r="F126" s="963">
        <v>0.42324112913582224</v>
      </c>
    </row>
    <row r="127" spans="2:6" s="610" customFormat="1" x14ac:dyDescent="0.25">
      <c r="B127" s="990"/>
      <c r="D127" s="623" t="s">
        <v>501</v>
      </c>
      <c r="E127" s="624" t="s">
        <v>649</v>
      </c>
      <c r="F127" s="963">
        <v>0.39978075505988736</v>
      </c>
    </row>
    <row r="128" spans="2:6" s="610" customFormat="1" x14ac:dyDescent="0.25">
      <c r="B128" s="990"/>
      <c r="D128" s="623" t="s">
        <v>503</v>
      </c>
      <c r="E128" s="624" t="s">
        <v>650</v>
      </c>
      <c r="F128" s="963">
        <v>0.41727028239561142</v>
      </c>
    </row>
    <row r="129" spans="2:6" s="610" customFormat="1" x14ac:dyDescent="0.25">
      <c r="B129" s="990"/>
      <c r="D129" s="623" t="s">
        <v>505</v>
      </c>
      <c r="E129" s="624" t="s">
        <v>651</v>
      </c>
      <c r="F129" s="963">
        <v>0.42423709075593485</v>
      </c>
    </row>
    <row r="130" spans="2:6" s="610" customFormat="1" x14ac:dyDescent="0.25">
      <c r="B130" s="990"/>
      <c r="C130" s="610" t="s">
        <v>509</v>
      </c>
      <c r="D130" s="623" t="s">
        <v>507</v>
      </c>
      <c r="E130" s="624" t="s">
        <v>652</v>
      </c>
      <c r="F130" s="963">
        <v>0.38122616918617314</v>
      </c>
    </row>
    <row r="131" spans="2:6" s="610" customFormat="1" x14ac:dyDescent="0.25">
      <c r="B131" s="990"/>
      <c r="D131" s="623" t="s">
        <v>510</v>
      </c>
      <c r="E131" s="624" t="s">
        <v>653</v>
      </c>
      <c r="F131" s="963">
        <v>0.32902051314191488</v>
      </c>
    </row>
    <row r="132" spans="2:6" s="610" customFormat="1" x14ac:dyDescent="0.25">
      <c r="B132" s="990"/>
      <c r="D132" s="623" t="s">
        <v>512</v>
      </c>
      <c r="E132" s="624" t="s">
        <v>654</v>
      </c>
      <c r="F132" s="963">
        <v>0.31535543240327596</v>
      </c>
    </row>
    <row r="133" spans="2:6" s="610" customFormat="1" x14ac:dyDescent="0.25">
      <c r="B133" s="990"/>
      <c r="D133" s="623" t="s">
        <v>514</v>
      </c>
      <c r="E133" s="624" t="s">
        <v>655</v>
      </c>
      <c r="F133" s="963">
        <v>0.31035501329522158</v>
      </c>
    </row>
    <row r="134" spans="2:6" s="610" customFormat="1" x14ac:dyDescent="0.25">
      <c r="B134" s="990"/>
      <c r="C134" s="610" t="s">
        <v>518</v>
      </c>
      <c r="D134" s="623" t="s">
        <v>516</v>
      </c>
      <c r="E134" s="624" t="s">
        <v>656</v>
      </c>
      <c r="F134" s="963">
        <v>0.27296597964602332</v>
      </c>
    </row>
    <row r="135" spans="2:6" s="610" customFormat="1" x14ac:dyDescent="0.25">
      <c r="B135" s="990"/>
      <c r="D135" s="623" t="s">
        <v>519</v>
      </c>
      <c r="E135" s="624" t="s">
        <v>657</v>
      </c>
      <c r="F135" s="963">
        <v>0.2313033875195751</v>
      </c>
    </row>
    <row r="136" spans="2:6" s="610" customFormat="1" x14ac:dyDescent="0.25">
      <c r="B136" s="990"/>
      <c r="D136" s="623" t="s">
        <v>521</v>
      </c>
      <c r="E136" s="624" t="s">
        <v>658</v>
      </c>
      <c r="F136" s="963">
        <v>0.40076176834923027</v>
      </c>
    </row>
    <row r="137" spans="2:6" s="610" customFormat="1" x14ac:dyDescent="0.25">
      <c r="B137" s="990"/>
      <c r="D137" s="623" t="s">
        <v>523</v>
      </c>
      <c r="E137" s="624" t="s">
        <v>659</v>
      </c>
      <c r="F137" s="963">
        <v>0.64372214544160899</v>
      </c>
    </row>
    <row r="138" spans="2:6" s="610" customFormat="1" x14ac:dyDescent="0.25">
      <c r="B138" s="990"/>
      <c r="D138" s="623" t="s">
        <v>525</v>
      </c>
      <c r="E138" s="624" t="s">
        <v>660</v>
      </c>
      <c r="F138" s="963">
        <v>0.82249208303028754</v>
      </c>
    </row>
    <row r="139" spans="2:6" s="610" customFormat="1" x14ac:dyDescent="0.25">
      <c r="B139" s="990"/>
      <c r="C139" s="610" t="s">
        <v>527</v>
      </c>
      <c r="D139" s="623" t="s">
        <v>528</v>
      </c>
      <c r="E139" s="624" t="s">
        <v>661</v>
      </c>
      <c r="F139" s="963">
        <v>0.84060758451024942</v>
      </c>
    </row>
    <row r="140" spans="2:6" s="610" customFormat="1" x14ac:dyDescent="0.25">
      <c r="B140" s="990"/>
      <c r="D140" s="623" t="s">
        <v>530</v>
      </c>
      <c r="E140" s="624" t="s">
        <v>662</v>
      </c>
      <c r="F140" s="963">
        <v>0.94981860335462287</v>
      </c>
    </row>
    <row r="141" spans="2:6" s="610" customFormat="1" x14ac:dyDescent="0.25">
      <c r="B141" s="990"/>
      <c r="D141" s="623" t="s">
        <v>532</v>
      </c>
      <c r="E141" s="624" t="s">
        <v>663</v>
      </c>
      <c r="F141" s="963">
        <v>0.61861214940614451</v>
      </c>
    </row>
    <row r="142" spans="2:6" s="610" customFormat="1" x14ac:dyDescent="0.25">
      <c r="B142" s="990"/>
      <c r="D142" s="623" t="s">
        <v>534</v>
      </c>
      <c r="E142" s="624" t="s">
        <v>664</v>
      </c>
      <c r="F142" s="963">
        <v>0.74194563643255984</v>
      </c>
    </row>
    <row r="143" spans="2:6" s="610" customFormat="1" x14ac:dyDescent="0.25">
      <c r="B143" s="990"/>
      <c r="C143" s="610" t="s">
        <v>538</v>
      </c>
      <c r="D143" s="623" t="s">
        <v>536</v>
      </c>
      <c r="E143" s="624" t="s">
        <v>665</v>
      </c>
      <c r="F143" s="963">
        <v>0.87554886949527766</v>
      </c>
    </row>
    <row r="144" spans="2:6" s="610" customFormat="1" x14ac:dyDescent="0.25">
      <c r="B144" s="990"/>
      <c r="D144" s="623" t="s">
        <v>539</v>
      </c>
      <c r="E144" s="624" t="s">
        <v>666</v>
      </c>
      <c r="F144" s="963">
        <v>0.92052641630968579</v>
      </c>
    </row>
    <row r="145" spans="2:6" s="610" customFormat="1" x14ac:dyDescent="0.25">
      <c r="B145" s="990"/>
      <c r="D145" s="623" t="s">
        <v>541</v>
      </c>
      <c r="E145" s="624" t="s">
        <v>667</v>
      </c>
      <c r="F145" s="963">
        <v>0.91402334160996701</v>
      </c>
    </row>
    <row r="146" spans="2:6" s="610" customFormat="1" x14ac:dyDescent="0.25">
      <c r="B146" s="990"/>
      <c r="D146" s="623" t="s">
        <v>543</v>
      </c>
      <c r="E146" s="624" t="s">
        <v>668</v>
      </c>
      <c r="F146" s="963">
        <v>0.74518237392672493</v>
      </c>
    </row>
    <row r="147" spans="2:6" s="610" customFormat="1" x14ac:dyDescent="0.25">
      <c r="B147" s="990"/>
      <c r="C147" s="610" t="s">
        <v>547</v>
      </c>
      <c r="D147" s="623" t="s">
        <v>545</v>
      </c>
      <c r="E147" s="624" t="s">
        <v>669</v>
      </c>
      <c r="F147" s="963">
        <v>1.0193043236670887</v>
      </c>
    </row>
    <row r="148" spans="2:6" s="610" customFormat="1" x14ac:dyDescent="0.25">
      <c r="B148" s="990"/>
      <c r="D148" s="623" t="s">
        <v>548</v>
      </c>
      <c r="E148" s="624" t="s">
        <v>670</v>
      </c>
      <c r="F148" s="963">
        <v>0.91312347509030611</v>
      </c>
    </row>
    <row r="149" spans="2:6" s="610" customFormat="1" x14ac:dyDescent="0.25">
      <c r="B149" s="990"/>
      <c r="D149" s="623" t="s">
        <v>550</v>
      </c>
      <c r="E149" s="624" t="s">
        <v>671</v>
      </c>
      <c r="F149" s="963">
        <v>0.7200862135777808</v>
      </c>
    </row>
    <row r="150" spans="2:6" s="610" customFormat="1" x14ac:dyDescent="0.25">
      <c r="B150" s="990"/>
      <c r="D150" s="623" t="s">
        <v>552</v>
      </c>
      <c r="E150" s="624" t="s">
        <v>672</v>
      </c>
      <c r="F150" s="963">
        <v>0.66928093607507233</v>
      </c>
    </row>
    <row r="151" spans="2:6" s="610" customFormat="1" x14ac:dyDescent="0.25">
      <c r="B151" s="990"/>
      <c r="D151" s="623" t="s">
        <v>554</v>
      </c>
      <c r="E151" s="624" t="s">
        <v>673</v>
      </c>
      <c r="F151" s="963">
        <v>0.72898082978492096</v>
      </c>
    </row>
    <row r="152" spans="2:6" s="610" customFormat="1" x14ac:dyDescent="0.25">
      <c r="B152" s="990"/>
      <c r="C152" s="610" t="s">
        <v>556</v>
      </c>
      <c r="D152" s="623" t="s">
        <v>557</v>
      </c>
      <c r="E152" s="624" t="s">
        <v>674</v>
      </c>
      <c r="F152" s="963">
        <v>0.72756548393596432</v>
      </c>
    </row>
    <row r="153" spans="2:6" s="610" customFormat="1" x14ac:dyDescent="0.25">
      <c r="B153" s="990"/>
      <c r="D153" s="623" t="s">
        <v>559</v>
      </c>
      <c r="E153" s="624" t="s">
        <v>675</v>
      </c>
      <c r="F153" s="963">
        <v>0.73107100538311176</v>
      </c>
    </row>
    <row r="154" spans="2:6" s="610" customFormat="1" x14ac:dyDescent="0.25">
      <c r="B154" s="990"/>
      <c r="D154" s="623" t="s">
        <v>561</v>
      </c>
      <c r="E154" s="624" t="s">
        <v>676</v>
      </c>
      <c r="F154" s="963">
        <v>0.59180017922570272</v>
      </c>
    </row>
    <row r="155" spans="2:6" s="610" customFormat="1" ht="16.5" thickBot="1" x14ac:dyDescent="0.3">
      <c r="B155" s="992"/>
      <c r="D155" s="630" t="s">
        <v>563</v>
      </c>
      <c r="E155" s="631" t="s">
        <v>677</v>
      </c>
      <c r="F155" s="966">
        <v>0.65123817978350007</v>
      </c>
    </row>
    <row r="156" spans="2:6" s="610" customFormat="1" x14ac:dyDescent="0.25">
      <c r="B156" s="993">
        <v>2023</v>
      </c>
      <c r="C156" s="725" t="s">
        <v>567</v>
      </c>
      <c r="D156" s="726" t="s">
        <v>568</v>
      </c>
      <c r="E156" s="624" t="s">
        <v>748</v>
      </c>
      <c r="F156" s="967">
        <v>1.0417211046117569</v>
      </c>
    </row>
    <row r="157" spans="2:6" s="610" customFormat="1" x14ac:dyDescent="0.25">
      <c r="B157" s="987"/>
      <c r="D157" s="726" t="s">
        <v>570</v>
      </c>
      <c r="E157" s="624" t="s">
        <v>749</v>
      </c>
      <c r="F157" s="967">
        <v>0.98209663249945511</v>
      </c>
    </row>
    <row r="158" spans="2:6" x14ac:dyDescent="0.25">
      <c r="B158" s="987"/>
      <c r="D158" s="726" t="s">
        <v>572</v>
      </c>
      <c r="E158" s="624" t="s">
        <v>750</v>
      </c>
      <c r="F158" s="967">
        <v>0.95276414845790813</v>
      </c>
    </row>
    <row r="159" spans="2:6" x14ac:dyDescent="0.25">
      <c r="B159" s="987"/>
      <c r="D159" s="726" t="s">
        <v>574</v>
      </c>
      <c r="E159" s="624" t="s">
        <v>751</v>
      </c>
      <c r="F159" s="967">
        <v>0.99564662499512024</v>
      </c>
    </row>
    <row r="160" spans="2:6" x14ac:dyDescent="0.25">
      <c r="B160" s="987"/>
      <c r="C160" s="609" t="s">
        <v>462</v>
      </c>
      <c r="D160" s="726" t="s">
        <v>576</v>
      </c>
      <c r="E160" s="624" t="s">
        <v>752</v>
      </c>
      <c r="F160" s="967">
        <v>1.024566636302688</v>
      </c>
    </row>
    <row r="161" spans="2:6" x14ac:dyDescent="0.25">
      <c r="B161" s="987"/>
      <c r="D161" s="726" t="s">
        <v>578</v>
      </c>
      <c r="E161" s="624" t="s">
        <v>753</v>
      </c>
      <c r="F161" s="967">
        <v>0.82426962646193402</v>
      </c>
    </row>
    <row r="162" spans="2:6" x14ac:dyDescent="0.25">
      <c r="B162" s="987"/>
      <c r="D162" s="726" t="s">
        <v>463</v>
      </c>
      <c r="E162" s="624" t="s">
        <v>754</v>
      </c>
      <c r="F162" s="967">
        <v>0.95363788486247192</v>
      </c>
    </row>
    <row r="163" spans="2:6" x14ac:dyDescent="0.25">
      <c r="B163" s="987"/>
      <c r="D163" s="726" t="s">
        <v>465</v>
      </c>
      <c r="E163" s="624" t="s">
        <v>755</v>
      </c>
      <c r="F163" s="967">
        <v>1.1153240504296305</v>
      </c>
    </row>
    <row r="164" spans="2:6" x14ac:dyDescent="0.25">
      <c r="B164" s="987"/>
      <c r="C164" s="609" t="s">
        <v>469</v>
      </c>
      <c r="D164" s="726" t="s">
        <v>467</v>
      </c>
      <c r="E164" s="624" t="s">
        <v>756</v>
      </c>
      <c r="F164" s="967">
        <v>1.0692954606411753</v>
      </c>
    </row>
    <row r="165" spans="2:6" x14ac:dyDescent="0.25">
      <c r="B165" s="987"/>
      <c r="D165" s="726" t="s">
        <v>470</v>
      </c>
      <c r="E165" s="624" t="s">
        <v>757</v>
      </c>
      <c r="F165" s="967">
        <v>1.1740403323363775</v>
      </c>
    </row>
    <row r="166" spans="2:6" x14ac:dyDescent="0.25">
      <c r="B166" s="987"/>
      <c r="D166" s="726" t="s">
        <v>472</v>
      </c>
      <c r="E166" s="624" t="s">
        <v>758</v>
      </c>
      <c r="F166" s="967">
        <v>1.2280621752995595</v>
      </c>
    </row>
    <row r="167" spans="2:6" x14ac:dyDescent="0.25">
      <c r="B167" s="987"/>
      <c r="D167" s="726" t="s">
        <v>474</v>
      </c>
      <c r="E167" s="624" t="s">
        <v>759</v>
      </c>
      <c r="F167" s="967">
        <v>0.68773189632099707</v>
      </c>
    </row>
    <row r="168" spans="2:6" x14ac:dyDescent="0.25">
      <c r="B168" s="987"/>
      <c r="D168" s="726" t="s">
        <v>476</v>
      </c>
      <c r="E168" s="624" t="s">
        <v>760</v>
      </c>
      <c r="F168" s="967">
        <v>0.96064225084060317</v>
      </c>
    </row>
    <row r="169" spans="2:6" x14ac:dyDescent="0.25">
      <c r="B169" s="987"/>
      <c r="C169" s="936" t="s">
        <v>480</v>
      </c>
      <c r="D169" s="726" t="s">
        <v>478</v>
      </c>
      <c r="E169" s="935" t="s">
        <v>981</v>
      </c>
      <c r="F169" s="963">
        <v>0.70869307465136722</v>
      </c>
    </row>
    <row r="170" spans="2:6" x14ac:dyDescent="0.25">
      <c r="B170" s="987"/>
      <c r="C170" s="936"/>
      <c r="D170" s="726" t="s">
        <v>481</v>
      </c>
      <c r="E170" s="935" t="s">
        <v>982</v>
      </c>
      <c r="F170" s="963">
        <v>1.2853305577476157</v>
      </c>
    </row>
    <row r="171" spans="2:6" x14ac:dyDescent="0.25">
      <c r="B171" s="987"/>
      <c r="C171" s="936"/>
      <c r="D171" s="726" t="s">
        <v>483</v>
      </c>
      <c r="E171" s="935" t="s">
        <v>983</v>
      </c>
      <c r="F171" s="963">
        <v>1.133873026882656</v>
      </c>
    </row>
    <row r="172" spans="2:6" x14ac:dyDescent="0.25">
      <c r="B172" s="987"/>
      <c r="C172" s="936"/>
      <c r="D172" s="726" t="s">
        <v>485</v>
      </c>
      <c r="E172" s="935" t="s">
        <v>984</v>
      </c>
      <c r="F172" s="963">
        <v>0.88199649529598134</v>
      </c>
    </row>
    <row r="173" spans="2:6" x14ac:dyDescent="0.25">
      <c r="B173" s="987"/>
      <c r="C173" s="936" t="s">
        <v>489</v>
      </c>
      <c r="D173" s="726" t="s">
        <v>487</v>
      </c>
      <c r="E173" s="935" t="s">
        <v>985</v>
      </c>
      <c r="F173" s="963">
        <v>0.94937748307415692</v>
      </c>
    </row>
    <row r="174" spans="2:6" x14ac:dyDescent="0.25">
      <c r="B174" s="987"/>
      <c r="C174" s="936"/>
      <c r="D174" s="726" t="s">
        <v>490</v>
      </c>
      <c r="E174" s="935" t="s">
        <v>986</v>
      </c>
      <c r="F174" s="963">
        <v>1.0411347625358842</v>
      </c>
    </row>
    <row r="175" spans="2:6" x14ac:dyDescent="0.25">
      <c r="B175" s="987"/>
      <c r="C175" s="936"/>
      <c r="D175" s="726" t="s">
        <v>492</v>
      </c>
      <c r="E175" s="935" t="s">
        <v>987</v>
      </c>
      <c r="F175" s="963">
        <v>1.2569247732497473</v>
      </c>
    </row>
    <row r="176" spans="2:6" x14ac:dyDescent="0.25">
      <c r="B176" s="987"/>
      <c r="C176" s="936"/>
      <c r="D176" s="726" t="s">
        <v>494</v>
      </c>
      <c r="E176" s="935" t="s">
        <v>988</v>
      </c>
      <c r="F176" s="963">
        <v>0.81646167553044235</v>
      </c>
    </row>
    <row r="177" spans="2:6" x14ac:dyDescent="0.25">
      <c r="B177" s="987"/>
      <c r="C177" s="936"/>
      <c r="D177" s="726" t="s">
        <v>496</v>
      </c>
      <c r="E177" s="935" t="s">
        <v>989</v>
      </c>
      <c r="F177" s="963">
        <v>0.79138630484646122</v>
      </c>
    </row>
    <row r="178" spans="2:6" x14ac:dyDescent="0.25">
      <c r="B178" s="987"/>
      <c r="C178" s="936" t="s">
        <v>498</v>
      </c>
      <c r="D178" s="726" t="s">
        <v>499</v>
      </c>
      <c r="E178" s="935" t="s">
        <v>992</v>
      </c>
      <c r="F178" s="963">
        <v>0.68879369881624619</v>
      </c>
    </row>
    <row r="179" spans="2:6" x14ac:dyDescent="0.25">
      <c r="B179" s="987"/>
      <c r="C179" s="936"/>
      <c r="D179" s="726" t="s">
        <v>501</v>
      </c>
      <c r="E179" s="935" t="s">
        <v>990</v>
      </c>
      <c r="F179" s="963">
        <v>0.67360384400975715</v>
      </c>
    </row>
    <row r="180" spans="2:6" x14ac:dyDescent="0.25">
      <c r="B180" s="987"/>
      <c r="C180" s="936"/>
      <c r="D180" s="726" t="s">
        <v>503</v>
      </c>
      <c r="E180" s="935" t="s">
        <v>991</v>
      </c>
      <c r="F180" s="963">
        <v>0.50460560199612914</v>
      </c>
    </row>
    <row r="181" spans="2:6" ht="16.5" thickBot="1" x14ac:dyDescent="0.3">
      <c r="B181" s="994"/>
      <c r="C181" s="930"/>
      <c r="D181" s="726" t="s">
        <v>505</v>
      </c>
      <c r="E181" s="935" t="s">
        <v>993</v>
      </c>
      <c r="F181" s="963">
        <v>0.42979813961604296</v>
      </c>
    </row>
  </sheetData>
  <mergeCells count="4">
    <mergeCell ref="B6:B51"/>
    <mergeCell ref="B52:B103"/>
    <mergeCell ref="B104:B155"/>
    <mergeCell ref="B156:B181"/>
  </mergeCells>
  <phoneticPr fontId="8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5" ma:contentTypeDescription="Creare un nuovo documento." ma:contentTypeScope="" ma:versionID="d1050e5680fbb86b522ab33c3b46dc6d">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e74a5ac9865e8ea17aa618568903980c"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0E3FB-F535-42C5-8FFA-5EA5A5A03F2F}"/>
</file>

<file path=customXml/itemProps2.xml><?xml version="1.0" encoding="utf-8"?>
<ds:datastoreItem xmlns:ds="http://schemas.openxmlformats.org/officeDocument/2006/customXml" ds:itemID="{C9FA8F29-5CC5-4ADD-BF4B-F2C48F824A21}">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customXml/itemProps3.xml><?xml version="1.0" encoding="utf-8"?>
<ds:datastoreItem xmlns:ds="http://schemas.openxmlformats.org/officeDocument/2006/customXml" ds:itemID="{933F3E3B-1077-4D26-B149-4E91F0B19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49</vt:i4>
      </vt:variant>
      <vt:variant>
        <vt:lpstr>Intervalli denominati</vt:lpstr>
      </vt:variant>
      <vt:variant>
        <vt:i4>1</vt:i4>
      </vt:variant>
    </vt:vector>
  </HeadingPairs>
  <TitlesOfParts>
    <vt:vector size="50" baseType="lpstr">
      <vt:lpstr>Indice-Index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Principali serie storiche</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Principali  serie  storiche</vt:lpstr>
      <vt:lpstr>3.1</vt:lpstr>
      <vt:lpstr>3.2</vt:lpstr>
      <vt:lpstr>3.3</vt:lpstr>
      <vt:lpstr>3.4</vt:lpstr>
      <vt:lpstr>3.5</vt:lpstr>
      <vt:lpstr>3.6</vt:lpstr>
      <vt:lpstr>3.7</vt:lpstr>
      <vt:lpstr>3.8</vt:lpstr>
      <vt:lpstr>3.9</vt:lpstr>
      <vt:lpstr>3.10</vt:lpstr>
      <vt:lpstr> Principali serie storiche</vt:lpstr>
      <vt:lpstr>4.1</vt:lpstr>
      <vt:lpstr>4.2</vt:lpstr>
      <vt:lpstr>4.3</vt:lpstr>
      <vt:lpstr>4.4</vt:lpstr>
      <vt:lpstr>'3.10'!Area_stampa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Nevio Capodaglio</dc:creator>
  <cp:lastModifiedBy>Nevio Capodaglio</cp:lastModifiedBy>
  <cp:lastPrinted>2020-04-14T08:53:46Z</cp:lastPrinted>
  <dcterms:created xsi:type="dcterms:W3CDTF">2015-04-08T12:40:46Z</dcterms:created>
  <dcterms:modified xsi:type="dcterms:W3CDTF">2023-10-11T11:20:03Z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