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/>
  <mc:AlternateContent xmlns:mc="http://schemas.openxmlformats.org/markup-compatibility/2006">
    <mc:Choice Requires="x15">
      <x15ac:absPath xmlns:x15ac="http://schemas.microsoft.com/office/spreadsheetml/2010/11/ac" url="C:\Users\n.capodaglio\OneDrive - Agcom\Documenti\Documenti Excel\OSSERVATORIO TRIMESTRALE\IF 2021\OT 2021 03\"/>
    </mc:Choice>
  </mc:AlternateContent>
  <xr:revisionPtr revIDLastSave="0" documentId="13_ncr:1_{29A66375-BD6D-4E24-98BF-DD2ED988667E}" xr6:coauthVersionLast="47" xr6:coauthVersionMax="47" xr10:uidLastSave="{00000000-0000-0000-0000-000000000000}"/>
  <bookViews>
    <workbookView xWindow="-120" yWindow="-120" windowWidth="29040" windowHeight="15840" tabRatio="842" xr2:uid="{00000000-000D-0000-FFFF-FFFF00000000}"/>
  </bookViews>
  <sheets>
    <sheet name="Indice-Index" sheetId="22" r:id="rId1"/>
    <sheet name="C.E. - serie storica" sheetId="71" r:id="rId2"/>
    <sheet name="1.1" sheetId="11" r:id="rId3"/>
    <sheet name="1.2" sheetId="5" r:id="rId4"/>
    <sheet name="1.3" sheetId="61" r:id="rId5"/>
    <sheet name="1.4" sheetId="56" r:id="rId6"/>
    <sheet name="1.5" sheetId="9" r:id="rId7"/>
    <sheet name="1.6" sheetId="10" r:id="rId8"/>
    <sheet name="1.7" sheetId="3" r:id="rId9"/>
    <sheet name="1.8" sheetId="28" r:id="rId10"/>
    <sheet name="2.1" sheetId="36" r:id="rId11"/>
    <sheet name="2.2" sheetId="39" r:id="rId12"/>
    <sheet name="2.3" sheetId="64" r:id="rId13"/>
    <sheet name="2.4" sheetId="68" r:id="rId14"/>
    <sheet name="S.P. - serie storica" sheetId="72" r:id="rId15"/>
    <sheet name="3.1" sheetId="14" r:id="rId16"/>
    <sheet name="3.2" sheetId="46" r:id="rId17"/>
    <sheet name="3.3" sheetId="40" r:id="rId18"/>
    <sheet name="3.4" sheetId="47" r:id="rId19"/>
    <sheet name="3.5" sheetId="37" r:id="rId20"/>
    <sheet name="3.6" sheetId="48" r:id="rId21"/>
    <sheet name="4.1" sheetId="31" r:id="rId22"/>
    <sheet name="4.2" sheetId="17" r:id="rId23"/>
    <sheet name="4.3" sheetId="30" r:id="rId24"/>
    <sheet name="4.4" sheetId="19" r:id="rId25"/>
  </sheets>
  <externalReferences>
    <externalReference r:id="rId26"/>
  </externalReferences>
  <definedNames>
    <definedName name="_xlnm.Print_Area" localSheetId="20">'3.6'!$A$1:$I$16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" i="48" l="1"/>
  <c r="H8" i="48"/>
  <c r="C13" i="40"/>
  <c r="A1" i="71"/>
  <c r="R15" i="72" l="1"/>
  <c r="Q15" i="72"/>
  <c r="P15" i="72"/>
  <c r="O15" i="72"/>
  <c r="N15" i="72"/>
  <c r="M15" i="72"/>
  <c r="L15" i="72"/>
  <c r="K15" i="72"/>
  <c r="J15" i="72"/>
  <c r="I15" i="72"/>
  <c r="H15" i="72"/>
  <c r="G15" i="72"/>
  <c r="F15" i="72"/>
  <c r="E15" i="72"/>
  <c r="D15" i="72"/>
  <c r="C15" i="72"/>
  <c r="B15" i="72"/>
  <c r="R12" i="72"/>
  <c r="Q12" i="72"/>
  <c r="P12" i="72"/>
  <c r="O12" i="72"/>
  <c r="N12" i="72"/>
  <c r="M12" i="72"/>
  <c r="L12" i="72"/>
  <c r="K12" i="72"/>
  <c r="J12" i="72"/>
  <c r="I12" i="72"/>
  <c r="H12" i="72"/>
  <c r="G12" i="72"/>
  <c r="F12" i="72"/>
  <c r="E12" i="72"/>
  <c r="D12" i="72"/>
  <c r="C12" i="72"/>
  <c r="B12" i="72"/>
  <c r="R7" i="72"/>
  <c r="Q7" i="72"/>
  <c r="P7" i="72"/>
  <c r="O7" i="72"/>
  <c r="N7" i="72"/>
  <c r="M7" i="72"/>
  <c r="L7" i="72"/>
  <c r="K7" i="72"/>
  <c r="J7" i="72"/>
  <c r="I7" i="72"/>
  <c r="H7" i="72"/>
  <c r="G7" i="72"/>
  <c r="F7" i="72"/>
  <c r="E7" i="72"/>
  <c r="D7" i="72"/>
  <c r="C7" i="72"/>
  <c r="B7" i="72"/>
  <c r="C4" i="72"/>
  <c r="D4" i="72"/>
  <c r="E4" i="72"/>
  <c r="F4" i="72"/>
  <c r="G4" i="72"/>
  <c r="H4" i="72"/>
  <c r="I4" i="72"/>
  <c r="J4" i="72"/>
  <c r="K4" i="72"/>
  <c r="L4" i="72"/>
  <c r="M4" i="72"/>
  <c r="N4" i="72"/>
  <c r="O4" i="72"/>
  <c r="P4" i="72"/>
  <c r="Q4" i="72"/>
  <c r="R4" i="72"/>
  <c r="C11" i="71" l="1"/>
  <c r="D11" i="71"/>
  <c r="E11" i="71"/>
  <c r="F11" i="71"/>
  <c r="G11" i="71"/>
  <c r="H11" i="71"/>
  <c r="I11" i="71"/>
  <c r="J11" i="71"/>
  <c r="K11" i="71"/>
  <c r="L11" i="71"/>
  <c r="M11" i="71"/>
  <c r="N11" i="71"/>
  <c r="O11" i="71"/>
  <c r="P11" i="71"/>
  <c r="Q11" i="71"/>
  <c r="R11" i="71"/>
  <c r="C12" i="71"/>
  <c r="D12" i="71"/>
  <c r="E12" i="71"/>
  <c r="F12" i="71"/>
  <c r="G12" i="71"/>
  <c r="H12" i="71"/>
  <c r="I12" i="71"/>
  <c r="J12" i="71"/>
  <c r="K12" i="71"/>
  <c r="L12" i="71"/>
  <c r="M12" i="71"/>
  <c r="N12" i="71"/>
  <c r="O12" i="71"/>
  <c r="P12" i="71"/>
  <c r="Q12" i="71"/>
  <c r="R12" i="71"/>
  <c r="C13" i="71"/>
  <c r="D13" i="71"/>
  <c r="E13" i="71"/>
  <c r="F13" i="71"/>
  <c r="G13" i="71"/>
  <c r="H13" i="71"/>
  <c r="I13" i="71"/>
  <c r="J13" i="71"/>
  <c r="K13" i="71"/>
  <c r="L13" i="71"/>
  <c r="M13" i="71"/>
  <c r="N13" i="71"/>
  <c r="O13" i="71"/>
  <c r="P13" i="71"/>
  <c r="Q13" i="71"/>
  <c r="R13" i="71"/>
  <c r="C14" i="71"/>
  <c r="D14" i="71"/>
  <c r="E14" i="71"/>
  <c r="F14" i="71"/>
  <c r="G14" i="71"/>
  <c r="H14" i="71"/>
  <c r="I14" i="71"/>
  <c r="J14" i="71"/>
  <c r="K14" i="71"/>
  <c r="L14" i="71"/>
  <c r="M14" i="71"/>
  <c r="N14" i="71"/>
  <c r="O14" i="71"/>
  <c r="P14" i="71"/>
  <c r="Q14" i="71"/>
  <c r="R14" i="71"/>
  <c r="C15" i="71"/>
  <c r="D15" i="71"/>
  <c r="E15" i="71"/>
  <c r="F15" i="71"/>
  <c r="G15" i="71"/>
  <c r="H15" i="71"/>
  <c r="I15" i="71"/>
  <c r="J15" i="71"/>
  <c r="K15" i="71"/>
  <c r="L15" i="71"/>
  <c r="M15" i="71"/>
  <c r="N15" i="71"/>
  <c r="O15" i="71"/>
  <c r="P15" i="71"/>
  <c r="Q15" i="71"/>
  <c r="R15" i="71"/>
  <c r="B15" i="71"/>
  <c r="B14" i="71"/>
  <c r="B13" i="71"/>
  <c r="B12" i="71"/>
  <c r="C6" i="71"/>
  <c r="D6" i="71"/>
  <c r="E6" i="71"/>
  <c r="E5" i="71" s="1"/>
  <c r="F6" i="71"/>
  <c r="G6" i="71"/>
  <c r="H6" i="71"/>
  <c r="I6" i="71"/>
  <c r="J6" i="71"/>
  <c r="K6" i="71"/>
  <c r="L6" i="71"/>
  <c r="M6" i="71"/>
  <c r="N6" i="71"/>
  <c r="O6" i="71"/>
  <c r="P6" i="71"/>
  <c r="Q6" i="71"/>
  <c r="R6" i="71"/>
  <c r="C7" i="71"/>
  <c r="D7" i="71"/>
  <c r="E7" i="71"/>
  <c r="F7" i="71"/>
  <c r="G7" i="71"/>
  <c r="H7" i="71"/>
  <c r="I7" i="71"/>
  <c r="J7" i="71"/>
  <c r="K7" i="71"/>
  <c r="L7" i="71"/>
  <c r="M7" i="71"/>
  <c r="N7" i="71"/>
  <c r="O7" i="71"/>
  <c r="P7" i="71"/>
  <c r="Q7" i="71"/>
  <c r="R7" i="71"/>
  <c r="C8" i="71"/>
  <c r="D8" i="71"/>
  <c r="E8" i="71"/>
  <c r="F8" i="71"/>
  <c r="G8" i="71"/>
  <c r="H8" i="71"/>
  <c r="I8" i="71"/>
  <c r="J8" i="71"/>
  <c r="K8" i="71"/>
  <c r="L8" i="71"/>
  <c r="M8" i="71"/>
  <c r="N8" i="71"/>
  <c r="O8" i="71"/>
  <c r="P8" i="71"/>
  <c r="Q8" i="71"/>
  <c r="R8" i="71"/>
  <c r="C9" i="71"/>
  <c r="D9" i="71"/>
  <c r="E9" i="71"/>
  <c r="F9" i="71"/>
  <c r="G9" i="71"/>
  <c r="H9" i="71"/>
  <c r="H5" i="71" s="1"/>
  <c r="I9" i="71"/>
  <c r="J9" i="71"/>
  <c r="K9" i="71"/>
  <c r="L9" i="71"/>
  <c r="M9" i="71"/>
  <c r="M5" i="71" s="1"/>
  <c r="N9" i="71"/>
  <c r="O9" i="71"/>
  <c r="P9" i="71"/>
  <c r="Q9" i="71"/>
  <c r="R9" i="71"/>
  <c r="C5" i="71"/>
  <c r="B7" i="71"/>
  <c r="B8" i="71"/>
  <c r="B9" i="71"/>
  <c r="B6" i="71"/>
  <c r="D5" i="71" l="1"/>
  <c r="K5" i="71"/>
  <c r="R5" i="71"/>
  <c r="J5" i="71"/>
  <c r="P5" i="71"/>
  <c r="O5" i="71"/>
  <c r="G5" i="71"/>
  <c r="Q5" i="71"/>
  <c r="I5" i="71"/>
  <c r="F5" i="71"/>
  <c r="L5" i="71"/>
  <c r="B5" i="71"/>
  <c r="N5" i="71"/>
  <c r="B4" i="72" l="1"/>
  <c r="I25" i="71" l="1"/>
  <c r="K25" i="71"/>
  <c r="M25" i="71"/>
  <c r="O25" i="71"/>
  <c r="Q25" i="71"/>
  <c r="I27" i="71"/>
  <c r="K27" i="71"/>
  <c r="M27" i="71"/>
  <c r="M26" i="71" s="1"/>
  <c r="O27" i="71"/>
  <c r="Q27" i="71"/>
  <c r="I28" i="71"/>
  <c r="K28" i="71"/>
  <c r="M28" i="71"/>
  <c r="O28" i="71"/>
  <c r="Q28" i="71"/>
  <c r="I29" i="71"/>
  <c r="K29" i="71"/>
  <c r="M29" i="71"/>
  <c r="O29" i="71"/>
  <c r="Q29" i="71"/>
  <c r="G29" i="71"/>
  <c r="G28" i="71"/>
  <c r="G27" i="71"/>
  <c r="G25" i="71"/>
  <c r="I19" i="71"/>
  <c r="K19" i="71"/>
  <c r="M19" i="71"/>
  <c r="O19" i="71"/>
  <c r="Q19" i="71"/>
  <c r="G19" i="71"/>
  <c r="M21" i="71"/>
  <c r="O21" i="71"/>
  <c r="Q21" i="71"/>
  <c r="M22" i="71"/>
  <c r="O22" i="71"/>
  <c r="Q22" i="71"/>
  <c r="M23" i="71"/>
  <c r="O23" i="71"/>
  <c r="Q23" i="71"/>
  <c r="K23" i="71"/>
  <c r="K22" i="71"/>
  <c r="K21" i="71"/>
  <c r="I23" i="71"/>
  <c r="I22" i="71"/>
  <c r="I21" i="71"/>
  <c r="G23" i="71"/>
  <c r="G22" i="71"/>
  <c r="G21" i="71"/>
  <c r="G20" i="71" l="1"/>
  <c r="I20" i="71"/>
  <c r="K20" i="71"/>
  <c r="Q20" i="71"/>
  <c r="M20" i="71"/>
  <c r="G26" i="71"/>
  <c r="Q26" i="71"/>
  <c r="K26" i="71"/>
  <c r="O20" i="71"/>
  <c r="O26" i="71"/>
  <c r="I26" i="71"/>
  <c r="C36" i="71"/>
  <c r="D36" i="71"/>
  <c r="E36" i="71"/>
  <c r="F36" i="71"/>
  <c r="G36" i="71"/>
  <c r="H36" i="71"/>
  <c r="I36" i="71"/>
  <c r="J36" i="71"/>
  <c r="K36" i="71"/>
  <c r="L36" i="71"/>
  <c r="M36" i="71"/>
  <c r="N36" i="71"/>
  <c r="O36" i="71"/>
  <c r="P36" i="71"/>
  <c r="Q36" i="71"/>
  <c r="R36" i="71"/>
  <c r="C37" i="71"/>
  <c r="D37" i="71"/>
  <c r="E37" i="71"/>
  <c r="F37" i="71"/>
  <c r="G37" i="71"/>
  <c r="H37" i="71"/>
  <c r="I37" i="71"/>
  <c r="J37" i="71"/>
  <c r="K37" i="71"/>
  <c r="L37" i="71"/>
  <c r="M37" i="71"/>
  <c r="N37" i="71"/>
  <c r="O37" i="71"/>
  <c r="P37" i="71"/>
  <c r="Q37" i="71"/>
  <c r="R37" i="71"/>
  <c r="B37" i="71"/>
  <c r="B36" i="71"/>
  <c r="C34" i="71"/>
  <c r="D34" i="71"/>
  <c r="E34" i="71"/>
  <c r="F34" i="71"/>
  <c r="G34" i="71"/>
  <c r="H34" i="71"/>
  <c r="I34" i="71"/>
  <c r="J34" i="71"/>
  <c r="K34" i="71"/>
  <c r="L34" i="71"/>
  <c r="M34" i="71"/>
  <c r="N34" i="71"/>
  <c r="O34" i="71"/>
  <c r="P34" i="71"/>
  <c r="Q34" i="71"/>
  <c r="R34" i="71"/>
  <c r="C35" i="71"/>
  <c r="D35" i="71"/>
  <c r="E35" i="71"/>
  <c r="F35" i="71"/>
  <c r="G35" i="71"/>
  <c r="H35" i="71"/>
  <c r="I35" i="71"/>
  <c r="J35" i="71"/>
  <c r="K35" i="71"/>
  <c r="L35" i="71"/>
  <c r="M35" i="71"/>
  <c r="N35" i="71"/>
  <c r="O35" i="71"/>
  <c r="P35" i="71"/>
  <c r="Q35" i="71"/>
  <c r="R35" i="71"/>
  <c r="B35" i="71"/>
  <c r="B34" i="71"/>
  <c r="R43" i="71"/>
  <c r="Q43" i="71"/>
  <c r="P43" i="71"/>
  <c r="O43" i="71"/>
  <c r="N43" i="71"/>
  <c r="M43" i="71"/>
  <c r="L43" i="71"/>
  <c r="K43" i="71"/>
  <c r="J43" i="71"/>
  <c r="I43" i="71"/>
  <c r="H43" i="71"/>
  <c r="G43" i="71"/>
  <c r="F43" i="71"/>
  <c r="E43" i="71"/>
  <c r="D43" i="71"/>
  <c r="C43" i="71"/>
  <c r="B43" i="71"/>
  <c r="R42" i="71"/>
  <c r="N42" i="71"/>
  <c r="J42" i="71"/>
  <c r="F42" i="71"/>
  <c r="B42" i="71"/>
  <c r="R41" i="71"/>
  <c r="Q41" i="71"/>
  <c r="P41" i="71"/>
  <c r="O41" i="71"/>
  <c r="N41" i="71"/>
  <c r="M41" i="71"/>
  <c r="L41" i="71"/>
  <c r="K41" i="71"/>
  <c r="J41" i="71"/>
  <c r="I41" i="71"/>
  <c r="H41" i="71"/>
  <c r="G41" i="71"/>
  <c r="F41" i="71"/>
  <c r="E41" i="71"/>
  <c r="D41" i="71"/>
  <c r="C41" i="71"/>
  <c r="B41" i="71"/>
  <c r="R40" i="71"/>
  <c r="Q40" i="71"/>
  <c r="P40" i="71"/>
  <c r="O40" i="71"/>
  <c r="N40" i="71"/>
  <c r="M40" i="71"/>
  <c r="L40" i="71"/>
  <c r="K40" i="71"/>
  <c r="J40" i="71"/>
  <c r="I40" i="71"/>
  <c r="H40" i="71"/>
  <c r="G40" i="71"/>
  <c r="F40" i="71"/>
  <c r="E40" i="71"/>
  <c r="D40" i="71"/>
  <c r="C40" i="71"/>
  <c r="B40" i="71"/>
  <c r="R39" i="71"/>
  <c r="Q39" i="71"/>
  <c r="P39" i="71"/>
  <c r="O39" i="71"/>
  <c r="N39" i="71"/>
  <c r="M39" i="71"/>
  <c r="L39" i="71"/>
  <c r="K39" i="71"/>
  <c r="J39" i="71"/>
  <c r="I39" i="71"/>
  <c r="H39" i="71"/>
  <c r="G39" i="71"/>
  <c r="F39" i="71"/>
  <c r="E39" i="71"/>
  <c r="D39" i="71"/>
  <c r="C39" i="71"/>
  <c r="B39" i="71"/>
  <c r="R38" i="71"/>
  <c r="Q38" i="71"/>
  <c r="P38" i="71"/>
  <c r="O38" i="71"/>
  <c r="N38" i="71"/>
  <c r="M38" i="71"/>
  <c r="L38" i="71"/>
  <c r="K38" i="71"/>
  <c r="J38" i="71"/>
  <c r="I38" i="71"/>
  <c r="H38" i="71"/>
  <c r="G38" i="71"/>
  <c r="F38" i="71"/>
  <c r="E38" i="71"/>
  <c r="D38" i="71"/>
  <c r="C38" i="71"/>
  <c r="B38" i="71"/>
  <c r="R33" i="71"/>
  <c r="Q33" i="71"/>
  <c r="P33" i="71"/>
  <c r="O33" i="71"/>
  <c r="N33" i="71"/>
  <c r="M33" i="71"/>
  <c r="L33" i="71"/>
  <c r="K33" i="71"/>
  <c r="J33" i="71"/>
  <c r="I33" i="71"/>
  <c r="H33" i="71"/>
  <c r="G33" i="71"/>
  <c r="F33" i="71"/>
  <c r="E33" i="71"/>
  <c r="D33" i="71"/>
  <c r="C33" i="71"/>
  <c r="B33" i="71"/>
  <c r="R32" i="71"/>
  <c r="Q32" i="71"/>
  <c r="P32" i="71"/>
  <c r="O32" i="71"/>
  <c r="N32" i="71"/>
  <c r="M32" i="71"/>
  <c r="L32" i="71"/>
  <c r="K32" i="71"/>
  <c r="J32" i="71"/>
  <c r="I32" i="71"/>
  <c r="H32" i="71"/>
  <c r="G32" i="71"/>
  <c r="F32" i="71"/>
  <c r="E32" i="71"/>
  <c r="D32" i="71"/>
  <c r="C32" i="71"/>
  <c r="B32" i="71"/>
  <c r="R17" i="71"/>
  <c r="Q17" i="71"/>
  <c r="P17" i="71"/>
  <c r="O17" i="71"/>
  <c r="N17" i="71"/>
  <c r="M17" i="71"/>
  <c r="L17" i="71"/>
  <c r="K17" i="71"/>
  <c r="J17" i="71"/>
  <c r="I17" i="71"/>
  <c r="H17" i="71"/>
  <c r="G17" i="71"/>
  <c r="F17" i="71"/>
  <c r="E17" i="71"/>
  <c r="D17" i="71"/>
  <c r="C17" i="71"/>
  <c r="B17" i="71"/>
  <c r="B11" i="71"/>
  <c r="R4" i="71"/>
  <c r="Q4" i="71"/>
  <c r="P4" i="71"/>
  <c r="O4" i="71"/>
  <c r="N4" i="71"/>
  <c r="M4" i="71"/>
  <c r="L4" i="71"/>
  <c r="K4" i="71"/>
  <c r="J4" i="71"/>
  <c r="I4" i="71"/>
  <c r="H4" i="71"/>
  <c r="G4" i="71"/>
  <c r="F4" i="71"/>
  <c r="E4" i="71"/>
  <c r="D4" i="71"/>
  <c r="C4" i="71"/>
  <c r="B4" i="71"/>
  <c r="C42" i="71" l="1"/>
  <c r="H42" i="71"/>
  <c r="P42" i="71"/>
  <c r="Q42" i="71"/>
  <c r="K42" i="71"/>
  <c r="I42" i="71"/>
  <c r="E42" i="71"/>
  <c r="M42" i="71"/>
  <c r="D42" i="71"/>
  <c r="L42" i="71"/>
  <c r="G42" i="71"/>
  <c r="O42" i="71"/>
  <c r="T16" i="31"/>
  <c r="D24" i="56"/>
  <c r="G24" i="56"/>
  <c r="U7" i="30"/>
  <c r="T7" i="30"/>
  <c r="D18" i="36"/>
  <c r="D3" i="39" s="1"/>
  <c r="B18" i="36"/>
  <c r="B3" i="39" s="1"/>
  <c r="E11" i="46"/>
  <c r="T10" i="31"/>
  <c r="H20" i="47"/>
  <c r="U8" i="31"/>
  <c r="T8" i="17"/>
  <c r="C11" i="40"/>
  <c r="B11" i="40"/>
  <c r="C8" i="40"/>
  <c r="E8" i="40" s="1"/>
  <c r="B8" i="40"/>
  <c r="C11" i="14"/>
  <c r="E11" i="14" s="1"/>
  <c r="B11" i="14"/>
  <c r="C8" i="14"/>
  <c r="B8" i="14"/>
  <c r="B12" i="14" s="1"/>
  <c r="H14" i="48"/>
  <c r="I14" i="48"/>
  <c r="H19" i="46"/>
  <c r="F22" i="47"/>
  <c r="H22" i="47" s="1"/>
  <c r="E22" i="47"/>
  <c r="D22" i="47"/>
  <c r="C22" i="47"/>
  <c r="B22" i="47"/>
  <c r="I21" i="47"/>
  <c r="H21" i="47"/>
  <c r="I20" i="47"/>
  <c r="F19" i="47"/>
  <c r="H19" i="47" s="1"/>
  <c r="E19" i="47"/>
  <c r="D19" i="47"/>
  <c r="C19" i="47"/>
  <c r="B19" i="47"/>
  <c r="I18" i="47"/>
  <c r="H18" i="47"/>
  <c r="I17" i="47"/>
  <c r="H17" i="47"/>
  <c r="F11" i="47"/>
  <c r="I11" i="47"/>
  <c r="E11" i="47"/>
  <c r="D11" i="47"/>
  <c r="C11" i="47"/>
  <c r="B11" i="47"/>
  <c r="H11" i="47" s="1"/>
  <c r="I10" i="47"/>
  <c r="H10" i="47"/>
  <c r="I9" i="47"/>
  <c r="H9" i="47"/>
  <c r="F8" i="47"/>
  <c r="H8" i="47" s="1"/>
  <c r="E8" i="47"/>
  <c r="D8" i="47"/>
  <c r="C8" i="47"/>
  <c r="B8" i="47"/>
  <c r="I7" i="47"/>
  <c r="H7" i="47"/>
  <c r="I6" i="47"/>
  <c r="H6" i="47"/>
  <c r="C3" i="40"/>
  <c r="B14" i="40" s="1"/>
  <c r="B24" i="40" s="1"/>
  <c r="B3" i="40"/>
  <c r="B30" i="40"/>
  <c r="E10" i="40"/>
  <c r="H23" i="46"/>
  <c r="I23" i="46"/>
  <c r="H10" i="46"/>
  <c r="I10" i="46"/>
  <c r="I19" i="46"/>
  <c r="C21" i="46"/>
  <c r="D21" i="46"/>
  <c r="D26" i="46" s="1"/>
  <c r="E21" i="46"/>
  <c r="F21" i="46"/>
  <c r="C24" i="46"/>
  <c r="D24" i="46"/>
  <c r="E24" i="46"/>
  <c r="F24" i="46"/>
  <c r="B24" i="46"/>
  <c r="B21" i="46"/>
  <c r="H21" i="46" s="1"/>
  <c r="C8" i="46"/>
  <c r="D8" i="46"/>
  <c r="E8" i="46"/>
  <c r="F8" i="46"/>
  <c r="H8" i="46"/>
  <c r="C11" i="46"/>
  <c r="D11" i="46"/>
  <c r="D13" i="46"/>
  <c r="F11" i="46"/>
  <c r="I11" i="46" s="1"/>
  <c r="B11" i="46"/>
  <c r="B13" i="46" s="1"/>
  <c r="B8" i="46"/>
  <c r="B29" i="14"/>
  <c r="E9" i="14"/>
  <c r="E10" i="14"/>
  <c r="U12" i="17"/>
  <c r="T12" i="17"/>
  <c r="U8" i="17"/>
  <c r="I22" i="46"/>
  <c r="H22" i="46"/>
  <c r="I20" i="46"/>
  <c r="H20" i="46"/>
  <c r="H7" i="46"/>
  <c r="I7" i="46"/>
  <c r="H9" i="46"/>
  <c r="I9" i="46"/>
  <c r="I6" i="46"/>
  <c r="H6" i="46"/>
  <c r="H15" i="48"/>
  <c r="I15" i="48"/>
  <c r="I13" i="48"/>
  <c r="H13" i="48"/>
  <c r="H9" i="48"/>
  <c r="I9" i="48"/>
  <c r="H10" i="48"/>
  <c r="I10" i="48"/>
  <c r="C15" i="37"/>
  <c r="G11" i="37"/>
  <c r="W15" i="61"/>
  <c r="Q15" i="61"/>
  <c r="K15" i="61"/>
  <c r="E15" i="61"/>
  <c r="O14" i="11"/>
  <c r="O14" i="5"/>
  <c r="U15" i="30"/>
  <c r="T15" i="30"/>
  <c r="U13" i="30"/>
  <c r="T13" i="30"/>
  <c r="U14" i="30"/>
  <c r="T14" i="30"/>
  <c r="T9" i="30"/>
  <c r="U9" i="30"/>
  <c r="T8" i="30"/>
  <c r="U8" i="30"/>
  <c r="U13" i="17"/>
  <c r="T13" i="17"/>
  <c r="T7" i="17"/>
  <c r="U7" i="17"/>
  <c r="T9" i="17"/>
  <c r="U9" i="17"/>
  <c r="U22" i="31"/>
  <c r="T22" i="31"/>
  <c r="U20" i="31"/>
  <c r="T20" i="31"/>
  <c r="U17" i="31"/>
  <c r="T17" i="31"/>
  <c r="U21" i="31"/>
  <c r="T21" i="31"/>
  <c r="U18" i="31"/>
  <c r="T18" i="31"/>
  <c r="U19" i="31"/>
  <c r="T19" i="31"/>
  <c r="U16" i="31"/>
  <c r="U7" i="31"/>
  <c r="T7" i="31"/>
  <c r="U9" i="31"/>
  <c r="T9" i="31"/>
  <c r="U10" i="31"/>
  <c r="T8" i="31"/>
  <c r="C5" i="36"/>
  <c r="D5" i="36"/>
  <c r="E5" i="36"/>
  <c r="F5" i="36"/>
  <c r="F6" i="68" s="1"/>
  <c r="G5" i="36"/>
  <c r="G15" i="39" s="1"/>
  <c r="H5" i="36"/>
  <c r="H6" i="68" s="1"/>
  <c r="I5" i="36"/>
  <c r="C6" i="36"/>
  <c r="C16" i="39" s="1"/>
  <c r="D6" i="36"/>
  <c r="C6" i="64" s="1"/>
  <c r="E6" i="36"/>
  <c r="D6" i="64" s="1"/>
  <c r="F6" i="36"/>
  <c r="F16" i="39" s="1"/>
  <c r="G6" i="36"/>
  <c r="G16" i="39" s="1"/>
  <c r="H6" i="36"/>
  <c r="H16" i="39" s="1"/>
  <c r="I6" i="36"/>
  <c r="E6" i="64" s="1"/>
  <c r="J6" i="64" s="1"/>
  <c r="B6" i="36"/>
  <c r="B16" i="39" s="1"/>
  <c r="B5" i="36"/>
  <c r="B15" i="39" s="1"/>
  <c r="F13" i="10"/>
  <c r="C13" i="10"/>
  <c r="F4" i="9"/>
  <c r="F4" i="3" s="1"/>
  <c r="F3" i="9"/>
  <c r="F3" i="10" s="1"/>
  <c r="C3" i="9"/>
  <c r="C3" i="28" s="1"/>
  <c r="D3" i="9"/>
  <c r="D3" i="28" s="1"/>
  <c r="E3" i="9"/>
  <c r="E3" i="28" s="1"/>
  <c r="C4" i="9"/>
  <c r="C4" i="28" s="1"/>
  <c r="D4" i="9"/>
  <c r="D4" i="10" s="1"/>
  <c r="D4" i="28"/>
  <c r="E4" i="9"/>
  <c r="E4" i="3" s="1"/>
  <c r="B4" i="9"/>
  <c r="B4" i="10" s="1"/>
  <c r="B3" i="9"/>
  <c r="B3" i="10" s="1"/>
  <c r="G14" i="56"/>
  <c r="F13" i="9" s="1"/>
  <c r="D14" i="56"/>
  <c r="C13" i="9" s="1"/>
  <c r="C3" i="56"/>
  <c r="D3" i="56"/>
  <c r="E3" i="56"/>
  <c r="F3" i="56"/>
  <c r="G3" i="56"/>
  <c r="H3" i="56"/>
  <c r="I3" i="56"/>
  <c r="C4" i="56"/>
  <c r="D4" i="56"/>
  <c r="E4" i="56"/>
  <c r="F4" i="56"/>
  <c r="G4" i="56"/>
  <c r="H4" i="56"/>
  <c r="I4" i="56"/>
  <c r="B4" i="56"/>
  <c r="B3" i="56"/>
  <c r="W5" i="61"/>
  <c r="Q5" i="61"/>
  <c r="K5" i="61"/>
  <c r="A1" i="61"/>
  <c r="T15" i="61"/>
  <c r="N15" i="61"/>
  <c r="H15" i="61"/>
  <c r="B15" i="61"/>
  <c r="E7" i="61"/>
  <c r="K7" i="61" s="1"/>
  <c r="Q7" i="61" s="1"/>
  <c r="W7" i="61" s="1"/>
  <c r="B7" i="61"/>
  <c r="H7" i="61" s="1"/>
  <c r="N7" i="61" s="1"/>
  <c r="T7" i="61" s="1"/>
  <c r="C14" i="11"/>
  <c r="D14" i="11"/>
  <c r="E14" i="11"/>
  <c r="F14" i="11"/>
  <c r="G14" i="11"/>
  <c r="H14" i="11"/>
  <c r="I14" i="11"/>
  <c r="B14" i="11"/>
  <c r="O4" i="5"/>
  <c r="L4" i="5"/>
  <c r="I4" i="5"/>
  <c r="I5" i="5"/>
  <c r="C4" i="5"/>
  <c r="D4" i="5"/>
  <c r="E4" i="5"/>
  <c r="F4" i="5"/>
  <c r="G4" i="5"/>
  <c r="H4" i="5"/>
  <c r="C5" i="5"/>
  <c r="D5" i="5"/>
  <c r="E5" i="5"/>
  <c r="F5" i="5"/>
  <c r="G5" i="5"/>
  <c r="H5" i="5"/>
  <c r="B5" i="5"/>
  <c r="B4" i="5"/>
  <c r="L14" i="11"/>
  <c r="B15" i="37"/>
  <c r="B15" i="47"/>
  <c r="B14" i="47"/>
  <c r="B3" i="47"/>
  <c r="B3" i="48" s="1"/>
  <c r="D3" i="47"/>
  <c r="D3" i="48" s="1"/>
  <c r="E3" i="47"/>
  <c r="E3" i="48" s="1"/>
  <c r="F3" i="47"/>
  <c r="F3" i="48" s="1"/>
  <c r="D26" i="36"/>
  <c r="A1" i="68"/>
  <c r="B5" i="37"/>
  <c r="F5" i="37" s="1"/>
  <c r="J5" i="37" s="1"/>
  <c r="L14" i="5"/>
  <c r="A1" i="64"/>
  <c r="J15" i="37"/>
  <c r="B26" i="36"/>
  <c r="B12" i="39"/>
  <c r="K15" i="37"/>
  <c r="F11" i="3"/>
  <c r="F6" i="9"/>
  <c r="F6" i="10" s="1"/>
  <c r="E6" i="9"/>
  <c r="E6" i="10" s="1"/>
  <c r="D6" i="9"/>
  <c r="D6" i="10" s="1"/>
  <c r="C6" i="9"/>
  <c r="C6" i="10"/>
  <c r="B6" i="9"/>
  <c r="B6" i="10" s="1"/>
  <c r="G33" i="56"/>
  <c r="D33" i="56"/>
  <c r="I9" i="56"/>
  <c r="H9" i="56"/>
  <c r="G9" i="56"/>
  <c r="F9" i="56"/>
  <c r="E9" i="56"/>
  <c r="D9" i="56"/>
  <c r="C9" i="56"/>
  <c r="B9" i="56"/>
  <c r="A1" i="56"/>
  <c r="A1" i="48"/>
  <c r="C3" i="47"/>
  <c r="C3" i="48" s="1"/>
  <c r="A1" i="37"/>
  <c r="A1" i="47"/>
  <c r="A1" i="46"/>
  <c r="R3" i="17"/>
  <c r="R4" i="17"/>
  <c r="C3" i="17"/>
  <c r="D3" i="17"/>
  <c r="E3" i="17"/>
  <c r="F3" i="17"/>
  <c r="G3" i="17"/>
  <c r="H3" i="17"/>
  <c r="I3" i="17"/>
  <c r="J3" i="17"/>
  <c r="K3" i="17"/>
  <c r="L3" i="17"/>
  <c r="M3" i="17"/>
  <c r="N3" i="17"/>
  <c r="O3" i="17"/>
  <c r="P3" i="17"/>
  <c r="Q3" i="17"/>
  <c r="C4" i="17"/>
  <c r="D4" i="17"/>
  <c r="E4" i="17"/>
  <c r="F4" i="17"/>
  <c r="G4" i="17"/>
  <c r="H4" i="17"/>
  <c r="I4" i="17"/>
  <c r="J4" i="17"/>
  <c r="K4" i="17"/>
  <c r="L4" i="17"/>
  <c r="M4" i="17"/>
  <c r="N4" i="17"/>
  <c r="O4" i="17"/>
  <c r="P4" i="17"/>
  <c r="Q4" i="17"/>
  <c r="F11" i="37"/>
  <c r="E7" i="40"/>
  <c r="E9" i="40"/>
  <c r="B22" i="40"/>
  <c r="E6" i="40"/>
  <c r="B22" i="14"/>
  <c r="A1" i="40"/>
  <c r="F28" i="10"/>
  <c r="C28" i="10"/>
  <c r="F29" i="9"/>
  <c r="C29" i="9"/>
  <c r="A1" i="19"/>
  <c r="A1" i="30"/>
  <c r="B3" i="30"/>
  <c r="C3" i="30"/>
  <c r="D3" i="30"/>
  <c r="E3" i="30"/>
  <c r="F3" i="30"/>
  <c r="G3" i="30"/>
  <c r="H3" i="30"/>
  <c r="I3" i="30"/>
  <c r="J3" i="30"/>
  <c r="K3" i="30"/>
  <c r="L3" i="30"/>
  <c r="M3" i="30"/>
  <c r="N3" i="30"/>
  <c r="O3" i="30"/>
  <c r="P3" i="30"/>
  <c r="Q3" i="30"/>
  <c r="R3" i="30"/>
  <c r="B4" i="30"/>
  <c r="C4" i="30"/>
  <c r="D4" i="30"/>
  <c r="E4" i="30"/>
  <c r="F4" i="30"/>
  <c r="G4" i="30"/>
  <c r="H4" i="30"/>
  <c r="I4" i="30"/>
  <c r="J4" i="30"/>
  <c r="K4" i="30"/>
  <c r="L4" i="30"/>
  <c r="M4" i="30"/>
  <c r="N4" i="30"/>
  <c r="O4" i="30"/>
  <c r="P4" i="30"/>
  <c r="Q4" i="30"/>
  <c r="R4" i="30"/>
  <c r="A1" i="17"/>
  <c r="B3" i="17"/>
  <c r="B4" i="17"/>
  <c r="A1" i="31"/>
  <c r="A1" i="14"/>
  <c r="B14" i="14"/>
  <c r="E6" i="14"/>
  <c r="E7" i="14"/>
  <c r="A1" i="39"/>
  <c r="A1" i="36"/>
  <c r="A1" i="28"/>
  <c r="B20" i="28"/>
  <c r="B28" i="28"/>
  <c r="A1" i="3"/>
  <c r="C11" i="3"/>
  <c r="D11" i="3"/>
  <c r="E11" i="3"/>
  <c r="A1" i="10"/>
  <c r="B11" i="10"/>
  <c r="C11" i="10"/>
  <c r="D11" i="10"/>
  <c r="E11" i="10"/>
  <c r="F11" i="10"/>
  <c r="C21" i="10"/>
  <c r="F21" i="10"/>
  <c r="A1" i="9"/>
  <c r="C14" i="47"/>
  <c r="F14" i="47"/>
  <c r="D15" i="47"/>
  <c r="F15" i="47"/>
  <c r="B11" i="9"/>
  <c r="C11" i="9"/>
  <c r="D11" i="9"/>
  <c r="E11" i="9"/>
  <c r="F11" i="9"/>
  <c r="G5" i="37"/>
  <c r="K5" i="37" s="1"/>
  <c r="C21" i="9"/>
  <c r="F21" i="9"/>
  <c r="A1" i="5"/>
  <c r="B10" i="5"/>
  <c r="C10" i="5"/>
  <c r="D10" i="5"/>
  <c r="E10" i="5"/>
  <c r="F10" i="5"/>
  <c r="G10" i="5"/>
  <c r="H10" i="5"/>
  <c r="I10" i="5"/>
  <c r="A1" i="11"/>
  <c r="E14" i="47"/>
  <c r="E15" i="47"/>
  <c r="C15" i="47"/>
  <c r="D14" i="47"/>
  <c r="I19" i="47"/>
  <c r="I8" i="47"/>
  <c r="E26" i="46"/>
  <c r="I26" i="46" s="1"/>
  <c r="I21" i="46"/>
  <c r="E13" i="46"/>
  <c r="I24" i="46"/>
  <c r="F26" i="46"/>
  <c r="H11" i="46"/>
  <c r="I16" i="39"/>
  <c r="E3" i="3"/>
  <c r="G6" i="68"/>
  <c r="I6" i="68"/>
  <c r="C3" i="10"/>
  <c r="F4" i="10"/>
  <c r="E3" i="10"/>
  <c r="C4" i="3"/>
  <c r="D7" i="68"/>
  <c r="C26" i="46"/>
  <c r="I8" i="46"/>
  <c r="E6" i="68" l="1"/>
  <c r="D5" i="64"/>
  <c r="D6" i="68"/>
  <c r="C5" i="64"/>
  <c r="C15" i="39"/>
  <c r="B5" i="64"/>
  <c r="I5" i="64" s="1"/>
  <c r="D15" i="39"/>
  <c r="F3" i="28"/>
  <c r="B12" i="28" s="1"/>
  <c r="I15" i="39"/>
  <c r="E5" i="64"/>
  <c r="J5" i="64" s="1"/>
  <c r="F15" i="39"/>
  <c r="E7" i="68"/>
  <c r="I22" i="47"/>
  <c r="E11" i="40"/>
  <c r="H24" i="46"/>
  <c r="B26" i="46"/>
  <c r="H26" i="46" s="1"/>
  <c r="C13" i="46"/>
  <c r="E8" i="14"/>
  <c r="D4" i="3"/>
  <c r="D16" i="39"/>
  <c r="B3" i="28"/>
  <c r="B3" i="3"/>
  <c r="F4" i="28"/>
  <c r="B13" i="28" s="1"/>
  <c r="F3" i="3"/>
  <c r="I7" i="68"/>
  <c r="E4" i="28"/>
  <c r="H7" i="68"/>
  <c r="C4" i="10"/>
  <c r="E16" i="39"/>
  <c r="E4" i="10"/>
  <c r="E15" i="39"/>
  <c r="H15" i="39"/>
  <c r="F7" i="68"/>
  <c r="D3" i="10"/>
  <c r="B4" i="3"/>
  <c r="B4" i="28"/>
  <c r="C7" i="68"/>
  <c r="C3" i="3"/>
  <c r="G7" i="68"/>
  <c r="D3" i="3"/>
  <c r="B6" i="64"/>
  <c r="I6" i="64" s="1"/>
  <c r="F13" i="46"/>
  <c r="C12" i="14"/>
  <c r="E12" i="14" s="1"/>
  <c r="I13" i="46" l="1"/>
  <c r="H13" i="46"/>
</calcChain>
</file>

<file path=xl/sharedStrings.xml><?xml version="1.0" encoding="utf-8"?>
<sst xmlns="http://schemas.openxmlformats.org/spreadsheetml/2006/main" count="659" uniqueCount="388">
  <si>
    <t>Rai</t>
  </si>
  <si>
    <t>Mediaset</t>
  </si>
  <si>
    <t>Discovery</t>
  </si>
  <si>
    <t>Google</t>
  </si>
  <si>
    <t>Facebook</t>
  </si>
  <si>
    <t>Microsoft</t>
  </si>
  <si>
    <t>Amazon</t>
  </si>
  <si>
    <t>Fastweb</t>
  </si>
  <si>
    <t>Vodafone</t>
  </si>
  <si>
    <t>Tiscali</t>
  </si>
  <si>
    <t>FWA</t>
  </si>
  <si>
    <t>DSL</t>
  </si>
  <si>
    <t>%</t>
  </si>
  <si>
    <t>MVNO</t>
  </si>
  <si>
    <t>Poste Mobile</t>
  </si>
  <si>
    <t>Pay TV (8)</t>
  </si>
  <si>
    <t>Servizi regolamentati nazionali (Regulated services - national)</t>
  </si>
  <si>
    <t>Luce (Power) (3)</t>
  </si>
  <si>
    <t>(2) - 04 42</t>
  </si>
  <si>
    <t>(3) - 04 51</t>
  </si>
  <si>
    <t>(4) - 04 52</t>
  </si>
  <si>
    <t>(1) - 04 41</t>
  </si>
  <si>
    <t>(5) - 07 31</t>
  </si>
  <si>
    <t>(6) - 07 32 11</t>
  </si>
  <si>
    <t>(7) - 08</t>
  </si>
  <si>
    <r>
      <t xml:space="preserve">Terminali </t>
    </r>
    <r>
      <rPr>
        <i/>
        <sz val="12"/>
        <rFont val="Calibri"/>
        <family val="2"/>
      </rPr>
      <t>(Devices)</t>
    </r>
    <r>
      <rPr>
        <sz val="12"/>
        <rFont val="Calibri"/>
        <family val="2"/>
      </rPr>
      <t xml:space="preserve"> (1)</t>
    </r>
  </si>
  <si>
    <r>
      <t>Larga banda /Internet (</t>
    </r>
    <r>
      <rPr>
        <i/>
        <sz val="12"/>
        <rFont val="Calibri"/>
        <family val="2"/>
      </rPr>
      <t>broadband/internet</t>
    </r>
    <r>
      <rPr>
        <sz val="12"/>
        <rFont val="Calibri"/>
        <family val="2"/>
      </rPr>
      <t>) (3)</t>
    </r>
  </si>
  <si>
    <r>
      <t xml:space="preserve">Terminali </t>
    </r>
    <r>
      <rPr>
        <i/>
        <sz val="12"/>
        <rFont val="Calibri"/>
        <family val="2"/>
      </rPr>
      <t>(Devices)</t>
    </r>
    <r>
      <rPr>
        <sz val="12"/>
        <rFont val="Calibri"/>
        <family val="2"/>
      </rPr>
      <t xml:space="preserve"> (4)</t>
    </r>
  </si>
  <si>
    <t>(1) - 08 20 10</t>
  </si>
  <si>
    <t>(2) - 08 30 10</t>
  </si>
  <si>
    <t>(3) - 08 30 30</t>
  </si>
  <si>
    <t>(4) - 08 20 20</t>
  </si>
  <si>
    <t>(5) - 08 30 20</t>
  </si>
  <si>
    <r>
      <t>Servizi (</t>
    </r>
    <r>
      <rPr>
        <i/>
        <sz val="12"/>
        <rFont val="Calibri"/>
        <family val="2"/>
      </rPr>
      <t>Services</t>
    </r>
    <r>
      <rPr>
        <sz val="12"/>
        <rFont val="Calibri"/>
        <family val="2"/>
      </rPr>
      <t>) (5)</t>
    </r>
  </si>
  <si>
    <t>(6) - 09 52 10</t>
  </si>
  <si>
    <t>(7) - 09 52 20</t>
  </si>
  <si>
    <t>(8) - 09 42 30</t>
  </si>
  <si>
    <t>(9) - 08 10 00</t>
  </si>
  <si>
    <r>
      <t xml:space="preserve">Accesso/servizi di base </t>
    </r>
    <r>
      <rPr>
        <i/>
        <sz val="12"/>
        <rFont val="Calibri"/>
        <family val="2"/>
      </rPr>
      <t>(Access/basic services)</t>
    </r>
    <r>
      <rPr>
        <sz val="12"/>
        <rFont val="Calibri"/>
        <family val="2"/>
      </rPr>
      <t xml:space="preserve"> (2)</t>
    </r>
  </si>
  <si>
    <r>
      <t xml:space="preserve">Riviste e periodici </t>
    </r>
    <r>
      <rPr>
        <i/>
        <sz val="12"/>
        <rFont val="Calibri"/>
        <family val="2"/>
      </rPr>
      <t>(Magazines)</t>
    </r>
    <r>
      <rPr>
        <sz val="12"/>
        <rFont val="Calibri"/>
        <family val="2"/>
      </rPr>
      <t xml:space="preserve"> (7)</t>
    </r>
  </si>
  <si>
    <r>
      <t xml:space="preserve">Codice prezzi </t>
    </r>
    <r>
      <rPr>
        <i/>
        <sz val="12"/>
        <rFont val="Calibri"/>
        <family val="2"/>
      </rPr>
      <t>(Code prices)</t>
    </r>
  </si>
  <si>
    <t>Numero di operazioni - Number of operations (mln)</t>
  </si>
  <si>
    <t>Valori cumulati (cumulative values) (mln)</t>
  </si>
  <si>
    <t>Monrif</t>
  </si>
  <si>
    <t>Index 2010 = 100</t>
  </si>
  <si>
    <r>
      <t xml:space="preserve">Indice prezzi utilities </t>
    </r>
    <r>
      <rPr>
        <b/>
        <i/>
        <sz val="12"/>
        <color indexed="10"/>
        <rFont val="Calibri"/>
        <family val="2"/>
      </rPr>
      <t>(Utilities price index)</t>
    </r>
  </si>
  <si>
    <r>
      <t xml:space="preserve">Fonte - </t>
    </r>
    <r>
      <rPr>
        <i/>
        <sz val="12"/>
        <color indexed="8"/>
        <rFont val="Calibri"/>
        <family val="2"/>
      </rPr>
      <t>Source</t>
    </r>
    <r>
      <rPr>
        <sz val="12"/>
        <color indexed="8"/>
        <rFont val="Calibri"/>
        <family val="2"/>
      </rPr>
      <t>:  Istat and Agcom evaluation</t>
    </r>
  </si>
  <si>
    <r>
      <t xml:space="preserve">Indici prezzi quotidiani, periodici e TV - </t>
    </r>
    <r>
      <rPr>
        <b/>
        <i/>
        <sz val="12"/>
        <color indexed="10"/>
        <rFont val="Calibri"/>
        <family val="2"/>
      </rPr>
      <t>(Newspapers, magazines,  Tv price indexes)</t>
    </r>
  </si>
  <si>
    <r>
      <t xml:space="preserve">Indice prezzi servizi postali </t>
    </r>
    <r>
      <rPr>
        <b/>
        <i/>
        <sz val="12"/>
        <color indexed="10"/>
        <rFont val="Calibri"/>
        <family val="2"/>
      </rPr>
      <t>(Postal services price index)</t>
    </r>
  </si>
  <si>
    <r>
      <t xml:space="preserve">milioni </t>
    </r>
    <r>
      <rPr>
        <b/>
        <i/>
        <sz val="12"/>
        <color indexed="8"/>
        <rFont val="Calibri"/>
        <family val="2"/>
      </rPr>
      <t>(millions)</t>
    </r>
  </si>
  <si>
    <r>
      <t xml:space="preserve">Altre tecnologie </t>
    </r>
    <r>
      <rPr>
        <i/>
        <sz val="12"/>
        <color indexed="8"/>
        <rFont val="Calibri"/>
        <family val="2"/>
      </rPr>
      <t>(Other technologies)</t>
    </r>
  </si>
  <si>
    <r>
      <t xml:space="preserve">Milioni </t>
    </r>
    <r>
      <rPr>
        <b/>
        <i/>
        <sz val="12"/>
        <color indexed="8"/>
        <rFont val="Calibri"/>
        <family val="2"/>
      </rPr>
      <t>(Millions)</t>
    </r>
  </si>
  <si>
    <r>
      <t>Sim con traffico dati (</t>
    </r>
    <r>
      <rPr>
        <i/>
        <sz val="12"/>
        <color indexed="8"/>
        <rFont val="Calibri"/>
        <family val="2"/>
      </rPr>
      <t>Sim data traffic</t>
    </r>
    <r>
      <rPr>
        <sz val="12"/>
        <color indexed="8"/>
        <rFont val="Calibri"/>
        <family val="2"/>
      </rPr>
      <t>) (Mln)</t>
    </r>
  </si>
  <si>
    <r>
      <t xml:space="preserve">Traffico dati da inizio anno </t>
    </r>
    <r>
      <rPr>
        <i/>
        <sz val="12"/>
        <color indexed="8"/>
        <rFont val="Calibri"/>
        <family val="2"/>
      </rPr>
      <t>(Data traffic from b.y.</t>
    </r>
    <r>
      <rPr>
        <sz val="12"/>
        <color indexed="8"/>
        <rFont val="Calibri"/>
        <family val="2"/>
      </rPr>
      <t>) (petabyte)</t>
    </r>
  </si>
  <si>
    <r>
      <t xml:space="preserve">Linee in uscita  - </t>
    </r>
    <r>
      <rPr>
        <b/>
        <i/>
        <sz val="12"/>
        <rFont val="Calibri"/>
        <family val="2"/>
      </rPr>
      <t xml:space="preserve">lines as donor </t>
    </r>
  </si>
  <si>
    <r>
      <t>Linee in ingresso  -</t>
    </r>
    <r>
      <rPr>
        <b/>
        <i/>
        <sz val="12"/>
        <rFont val="Calibri"/>
        <family val="2"/>
      </rPr>
      <t xml:space="preserve"> lines as recipient</t>
    </r>
  </si>
  <si>
    <r>
      <t xml:space="preserve">Fonte - </t>
    </r>
    <r>
      <rPr>
        <i/>
        <sz val="12"/>
        <color indexed="8"/>
        <rFont val="Calibri"/>
        <family val="2"/>
      </rPr>
      <t>Source</t>
    </r>
    <r>
      <rPr>
        <sz val="12"/>
        <color indexed="8"/>
        <rFont val="Calibri"/>
        <family val="2"/>
      </rPr>
      <t>:  Istat and Agcom evaluation</t>
    </r>
  </si>
  <si>
    <r>
      <t xml:space="preserve">Codice prezzi </t>
    </r>
    <r>
      <rPr>
        <i/>
        <sz val="12"/>
        <rFont val="Calibri"/>
        <family val="2"/>
      </rPr>
      <t>(Code prices)</t>
    </r>
  </si>
  <si>
    <r>
      <t>Fonte -</t>
    </r>
    <r>
      <rPr>
        <i/>
        <sz val="12"/>
        <color indexed="8"/>
        <rFont val="Calibri"/>
        <family val="2"/>
      </rPr>
      <t>Source</t>
    </r>
    <r>
      <rPr>
        <sz val="12"/>
        <color indexed="8"/>
        <rFont val="Calibri"/>
        <family val="2"/>
      </rPr>
      <t>:  Agcom on Eurostat</t>
    </r>
  </si>
  <si>
    <r>
      <t xml:space="preserve">Variazione annua  - </t>
    </r>
    <r>
      <rPr>
        <i/>
        <sz val="12"/>
        <color indexed="8"/>
        <rFont val="Calibri"/>
        <family val="2"/>
      </rPr>
      <t xml:space="preserve">Yearly changes </t>
    </r>
    <r>
      <rPr>
        <sz val="12"/>
        <color indexed="8"/>
        <rFont val="Calibri"/>
        <family val="2"/>
      </rPr>
      <t>(%)</t>
    </r>
  </si>
  <si>
    <r>
      <t>Traffico dati unitario mensile -</t>
    </r>
    <r>
      <rPr>
        <i/>
        <sz val="12"/>
        <color indexed="8"/>
        <rFont val="Calibri"/>
        <family val="2"/>
      </rPr>
      <t xml:space="preserve"> Avg monthly traffic data </t>
    </r>
    <r>
      <rPr>
        <sz val="12"/>
        <color indexed="8"/>
        <rFont val="Calibri"/>
        <family val="2"/>
      </rPr>
      <t>(GB)</t>
    </r>
  </si>
  <si>
    <t>Mar 17</t>
  </si>
  <si>
    <r>
      <t xml:space="preserve">Indici prezzi telefonia fissa </t>
    </r>
    <r>
      <rPr>
        <b/>
        <i/>
        <sz val="12"/>
        <color indexed="10"/>
        <rFont val="Calibri"/>
        <family val="2"/>
      </rPr>
      <t>(Fixed telephony price index )</t>
    </r>
  </si>
  <si>
    <r>
      <t xml:space="preserve">Indici prezzi telefonia mobile </t>
    </r>
    <r>
      <rPr>
        <b/>
        <i/>
        <sz val="12"/>
        <color indexed="10"/>
        <rFont val="Calibri"/>
        <family val="2"/>
      </rPr>
      <t>(Mobile telephony price index )</t>
    </r>
  </si>
  <si>
    <t>M2M</t>
  </si>
  <si>
    <r>
      <t xml:space="preserve">Quote di mercato </t>
    </r>
    <r>
      <rPr>
        <b/>
        <i/>
        <u/>
        <sz val="12"/>
        <color indexed="8"/>
        <rFont val="Calibri"/>
        <family val="2"/>
      </rPr>
      <t>(market shares)</t>
    </r>
    <r>
      <rPr>
        <b/>
        <u/>
        <sz val="12"/>
        <color indexed="8"/>
        <rFont val="Calibri"/>
        <family val="2"/>
      </rPr>
      <t xml:space="preserve"> (%)</t>
    </r>
  </si>
  <si>
    <r>
      <t>2) Solo linee human</t>
    </r>
    <r>
      <rPr>
        <b/>
        <i/>
        <sz val="12"/>
        <color indexed="8"/>
        <rFont val="Calibri"/>
        <family val="2"/>
      </rPr>
      <t xml:space="preserve"> (Only Human lines)</t>
    </r>
  </si>
  <si>
    <t>Wind Tre</t>
  </si>
  <si>
    <t>Tim</t>
  </si>
  <si>
    <t xml:space="preserve"> Mar 17</t>
  </si>
  <si>
    <t xml:space="preserve"> Giu 17</t>
  </si>
  <si>
    <t xml:space="preserve"> Jun 17</t>
  </si>
  <si>
    <r>
      <t>1) Linee complessive  - Human + M2M</t>
    </r>
    <r>
      <rPr>
        <b/>
        <i/>
        <sz val="12"/>
        <color indexed="8"/>
        <rFont val="Calibri"/>
        <family val="2"/>
      </rPr>
      <t xml:space="preserve"> (Total lines - Human + M2M)</t>
    </r>
  </si>
  <si>
    <t>Poste Italiane</t>
  </si>
  <si>
    <t>DHL</t>
  </si>
  <si>
    <t>UPS</t>
  </si>
  <si>
    <t>BRT</t>
  </si>
  <si>
    <t>Nexive</t>
  </si>
  <si>
    <t>Fulmine</t>
  </si>
  <si>
    <t>Citypost</t>
  </si>
  <si>
    <t xml:space="preserve">Rai 1 (Tg1) </t>
  </si>
  <si>
    <t>Canale 5 (Tg5)</t>
  </si>
  <si>
    <t>Rai 3 (TgR)</t>
  </si>
  <si>
    <t>Rai 3 (Tg3)</t>
  </si>
  <si>
    <t>Rai 2 (Tg2)</t>
  </si>
  <si>
    <t>La 7 (Tg La7)</t>
  </si>
  <si>
    <t>Italia 1 (Studio Aperto)</t>
  </si>
  <si>
    <t>Rete 4 (Tg4)</t>
  </si>
  <si>
    <r>
      <t>Evoluzione delle audience delle edizioni serali dei principali Tg nel giorno medio (</t>
    </r>
    <r>
      <rPr>
        <b/>
        <i/>
        <sz val="12"/>
        <color indexed="10"/>
        <rFont val="Calibri"/>
        <family val="2"/>
      </rPr>
      <t>Average daily audience of news programs</t>
    </r>
    <r>
      <rPr>
        <b/>
        <sz val="12"/>
        <color indexed="10"/>
        <rFont val="Calibri"/>
        <family val="2"/>
      </rPr>
      <t>) (%)</t>
    </r>
  </si>
  <si>
    <r>
      <t>TV: quote di mercato in termini di audience - (</t>
    </r>
    <r>
      <rPr>
        <b/>
        <i/>
        <sz val="12"/>
        <color indexed="10"/>
        <rFont val="Calibri"/>
        <family val="2"/>
      </rPr>
      <t>Television: market share in terms of audience</t>
    </r>
    <r>
      <rPr>
        <b/>
        <sz val="12"/>
        <color indexed="10"/>
        <rFont val="Calibri"/>
        <family val="2"/>
      </rPr>
      <t>) (%)</t>
    </r>
  </si>
  <si>
    <t>Altri</t>
  </si>
  <si>
    <t>Caltagirone</t>
  </si>
  <si>
    <t>Instagram</t>
  </si>
  <si>
    <t>Twitter</t>
  </si>
  <si>
    <t>Pinterest</t>
  </si>
  <si>
    <t>Human (*)</t>
  </si>
  <si>
    <t>(*) - Sim che effettuano traffico «solo voce» o «voce e dati», incluse le sim "solo dati" con iterazione umana (es: chiavette per PC, sim per tablet ecc.)</t>
  </si>
  <si>
    <r>
      <t xml:space="preserve">(*) - </t>
    </r>
    <r>
      <rPr>
        <i/>
        <sz val="10"/>
        <color indexed="8"/>
        <rFont val="Calibri"/>
        <family val="2"/>
      </rPr>
      <t>"voice only" or "voice and data" sim, including "only data" sim managed by users (eg: PC usb-sticks, tablet sim, etc.)</t>
    </r>
  </si>
  <si>
    <r>
      <t xml:space="preserve">Totale </t>
    </r>
    <r>
      <rPr>
        <b/>
        <i/>
        <sz val="12"/>
        <color indexed="8"/>
        <rFont val="Calibri"/>
        <family val="2"/>
      </rPr>
      <t>(Total)</t>
    </r>
  </si>
  <si>
    <r>
      <t xml:space="preserve">Distribuzione in % (base annuale) - </t>
    </r>
    <r>
      <rPr>
        <b/>
        <i/>
        <u/>
        <sz val="12"/>
        <color indexed="8"/>
        <rFont val="Calibri"/>
        <family val="2"/>
      </rPr>
      <t>Distribution % (yearlyl basis)</t>
    </r>
  </si>
  <si>
    <r>
      <t xml:space="preserve">Indice generale dei prezzi </t>
    </r>
    <r>
      <rPr>
        <i/>
        <sz val="12"/>
        <color indexed="8"/>
        <rFont val="Calibri"/>
        <family val="2"/>
      </rPr>
      <t xml:space="preserve"> (Average price index)</t>
    </r>
  </si>
  <si>
    <r>
      <t xml:space="preserve">Servizi regolamentati locali </t>
    </r>
    <r>
      <rPr>
        <i/>
        <sz val="12"/>
        <color indexed="8"/>
        <rFont val="Calibri"/>
        <family val="2"/>
      </rPr>
      <t>(Regulated services - local)</t>
    </r>
  </si>
  <si>
    <r>
      <t>Indice Sintetico Agcom</t>
    </r>
    <r>
      <rPr>
        <i/>
        <sz val="12"/>
        <color indexed="8"/>
        <rFont val="Calibri"/>
        <family val="2"/>
      </rPr>
      <t xml:space="preserve"> (Agcom Syntetic Index)</t>
    </r>
    <r>
      <rPr>
        <sz val="12"/>
        <color indexed="8"/>
        <rFont val="Calibri"/>
        <family val="2"/>
      </rPr>
      <t xml:space="preserve"> (ISA/</t>
    </r>
    <r>
      <rPr>
        <i/>
        <sz val="12"/>
        <color indexed="8"/>
        <rFont val="Calibri"/>
        <family val="2"/>
      </rPr>
      <t xml:space="preserve">ASI </t>
    </r>
    <r>
      <rPr>
        <sz val="12"/>
        <color indexed="8"/>
        <rFont val="Calibri"/>
        <family val="2"/>
      </rPr>
      <t xml:space="preserve">(*) </t>
    </r>
  </si>
  <si>
    <r>
      <t>Acqua (</t>
    </r>
    <r>
      <rPr>
        <i/>
        <sz val="12"/>
        <rFont val="Calibri"/>
        <family val="2"/>
      </rPr>
      <t>Water</t>
    </r>
    <r>
      <rPr>
        <sz val="12"/>
        <rFont val="Calibri"/>
        <family val="2"/>
      </rPr>
      <t>) (1)</t>
    </r>
  </si>
  <si>
    <r>
      <t>Rifiuti (</t>
    </r>
    <r>
      <rPr>
        <i/>
        <sz val="12"/>
        <rFont val="Calibri"/>
        <family val="2"/>
      </rPr>
      <t>Waste</t>
    </r>
    <r>
      <rPr>
        <sz val="12"/>
        <rFont val="Calibri"/>
        <family val="2"/>
      </rPr>
      <t>) (2)</t>
    </r>
  </si>
  <si>
    <r>
      <t xml:space="preserve">Gas </t>
    </r>
    <r>
      <rPr>
        <i/>
        <sz val="12"/>
        <rFont val="Calibri"/>
        <family val="2"/>
      </rPr>
      <t xml:space="preserve">(Gas) </t>
    </r>
    <r>
      <rPr>
        <sz val="12"/>
        <rFont val="Calibri"/>
        <family val="2"/>
      </rPr>
      <t>(4)</t>
    </r>
  </si>
  <si>
    <r>
      <t>Treno</t>
    </r>
    <r>
      <rPr>
        <i/>
        <sz val="12"/>
        <rFont val="Calibri"/>
        <family val="2"/>
      </rPr>
      <t xml:space="preserve"> (Train)</t>
    </r>
    <r>
      <rPr>
        <sz val="12"/>
        <rFont val="Calibri"/>
        <family val="2"/>
      </rPr>
      <t xml:space="preserve"> (5)</t>
    </r>
  </si>
  <si>
    <r>
      <t xml:space="preserve">Trasporti urbani </t>
    </r>
    <r>
      <rPr>
        <i/>
        <sz val="12"/>
        <rFont val="Calibri"/>
        <family val="2"/>
      </rPr>
      <t>(Urban transport)</t>
    </r>
    <r>
      <rPr>
        <sz val="12"/>
        <rFont val="Calibri"/>
        <family val="2"/>
      </rPr>
      <t xml:space="preserve"> (6)</t>
    </r>
  </si>
  <si>
    <r>
      <t>Comunicazioni (</t>
    </r>
    <r>
      <rPr>
        <i/>
        <sz val="12"/>
        <rFont val="Calibri"/>
        <family val="2"/>
      </rPr>
      <t>Communications</t>
    </r>
    <r>
      <rPr>
        <sz val="12"/>
        <rFont val="Calibri"/>
        <family val="2"/>
      </rPr>
      <t>) (7)</t>
    </r>
  </si>
  <si>
    <r>
      <t>Totale (</t>
    </r>
    <r>
      <rPr>
        <b/>
        <i/>
        <sz val="12"/>
        <color indexed="8"/>
        <rFont val="Calibri"/>
        <family val="2"/>
      </rPr>
      <t>Total)</t>
    </r>
  </si>
  <si>
    <t>Indice di mobilità  da inizio anno - Mobility index beginning year</t>
  </si>
  <si>
    <r>
      <t>Posta transfrontaliera (</t>
    </r>
    <r>
      <rPr>
        <i/>
        <sz val="12"/>
        <color indexed="8"/>
        <rFont val="Calibri"/>
        <family val="2"/>
      </rPr>
      <t>crossborder items</t>
    </r>
    <r>
      <rPr>
        <sz val="12"/>
        <color indexed="8"/>
        <rFont val="Calibri"/>
        <family val="2"/>
      </rPr>
      <t>)</t>
    </r>
  </si>
  <si>
    <r>
      <t xml:space="preserve">Ricavi da inizio anno </t>
    </r>
    <r>
      <rPr>
        <b/>
        <i/>
        <sz val="12"/>
        <color indexed="8"/>
        <rFont val="Calibri"/>
        <family val="2"/>
      </rPr>
      <t>(Revenues b.y.)</t>
    </r>
    <r>
      <rPr>
        <b/>
        <sz val="12"/>
        <color indexed="8"/>
        <rFont val="Calibri"/>
        <family val="2"/>
      </rPr>
      <t xml:space="preserve"> (mln €)</t>
    </r>
  </si>
  <si>
    <r>
      <t xml:space="preserve">Volumi da inizio anno </t>
    </r>
    <r>
      <rPr>
        <b/>
        <i/>
        <sz val="12"/>
        <color indexed="8"/>
        <rFont val="Calibri"/>
        <family val="2"/>
      </rPr>
      <t>(Volumes b.y.)</t>
    </r>
    <r>
      <rPr>
        <b/>
        <sz val="12"/>
        <color indexed="8"/>
        <rFont val="Calibri"/>
        <family val="2"/>
      </rPr>
      <t xml:space="preserve"> (mln units)</t>
    </r>
  </si>
  <si>
    <r>
      <t>Totale (</t>
    </r>
    <r>
      <rPr>
        <b/>
        <i/>
        <sz val="12"/>
        <color indexed="8"/>
        <rFont val="Calibri"/>
        <family val="2"/>
      </rPr>
      <t>Total</t>
    </r>
    <r>
      <rPr>
        <b/>
        <sz val="12"/>
        <color indexed="8"/>
        <rFont val="Calibri"/>
        <family val="2"/>
      </rPr>
      <t>)</t>
    </r>
  </si>
  <si>
    <r>
      <t>Totale (</t>
    </r>
    <r>
      <rPr>
        <b/>
        <i/>
        <sz val="11"/>
        <color indexed="8"/>
        <rFont val="Calibri"/>
        <family val="2"/>
      </rPr>
      <t>Total</t>
    </r>
    <r>
      <rPr>
        <b/>
        <sz val="11"/>
        <color indexed="8"/>
        <rFont val="Calibri"/>
        <family val="2"/>
      </rPr>
      <t>)</t>
    </r>
  </si>
  <si>
    <t>Sept 17</t>
  </si>
  <si>
    <t xml:space="preserve"> Set 17</t>
  </si>
  <si>
    <t>Dec 17</t>
  </si>
  <si>
    <r>
      <t xml:space="preserve">Valori cumulati / 12mesi - Cumulative values / 12 month </t>
    </r>
    <r>
      <rPr>
        <b/>
        <sz val="12"/>
        <color indexed="8"/>
        <rFont val="Calibri"/>
        <family val="2"/>
      </rPr>
      <t>(mln €)</t>
    </r>
  </si>
  <si>
    <r>
      <t xml:space="preserve">Valori trimestrali - Quarterly values  </t>
    </r>
    <r>
      <rPr>
        <b/>
        <sz val="12"/>
        <color indexed="8"/>
        <rFont val="Calibri"/>
        <family val="2"/>
      </rPr>
      <t>(mln €)</t>
    </r>
  </si>
  <si>
    <t xml:space="preserve"> Dic 17</t>
  </si>
  <si>
    <r>
      <t>Affari</t>
    </r>
    <r>
      <rPr>
        <i/>
        <sz val="12"/>
        <color indexed="8"/>
        <rFont val="Calibri"/>
        <family val="2"/>
      </rPr>
      <t xml:space="preserve"> (Business)</t>
    </r>
  </si>
  <si>
    <r>
      <t xml:space="preserve">Residenziali </t>
    </r>
    <r>
      <rPr>
        <i/>
        <sz val="12"/>
        <color indexed="8"/>
        <rFont val="Calibri"/>
        <family val="2"/>
      </rPr>
      <t>(Residential)</t>
    </r>
  </si>
  <si>
    <r>
      <t xml:space="preserve">Prepagate </t>
    </r>
    <r>
      <rPr>
        <i/>
        <sz val="12"/>
        <color indexed="8"/>
        <rFont val="Calibri"/>
        <family val="2"/>
      </rPr>
      <t>(Prepaid)</t>
    </r>
  </si>
  <si>
    <r>
      <t xml:space="preserve">Abbonamento </t>
    </r>
    <r>
      <rPr>
        <i/>
        <sz val="12"/>
        <color indexed="8"/>
        <rFont val="Calibri"/>
        <family val="2"/>
      </rPr>
      <t>(Postpaid)</t>
    </r>
  </si>
  <si>
    <t>FTTC</t>
  </si>
  <si>
    <t>FTTH</t>
  </si>
  <si>
    <r>
      <t>Quote di mercato (</t>
    </r>
    <r>
      <rPr>
        <b/>
        <i/>
        <sz val="12"/>
        <color indexed="8"/>
        <rFont val="Calibri"/>
        <family val="2"/>
      </rPr>
      <t>market shares</t>
    </r>
    <r>
      <rPr>
        <b/>
        <sz val="12"/>
        <color indexed="8"/>
        <rFont val="Calibri"/>
        <family val="2"/>
      </rPr>
      <t>)  (%)</t>
    </r>
  </si>
  <si>
    <r>
      <t xml:space="preserve">Valori cumulati / 12mesi - Cumulative values / 12 month </t>
    </r>
    <r>
      <rPr>
        <b/>
        <sz val="12"/>
        <color indexed="8"/>
        <rFont val="Calibri"/>
        <family val="2"/>
      </rPr>
      <t>(€)</t>
    </r>
  </si>
  <si>
    <t xml:space="preserve"> Mar 18</t>
  </si>
  <si>
    <t>Servizi postali (9)</t>
  </si>
  <si>
    <r>
      <t>Altri servizi postali (</t>
    </r>
    <r>
      <rPr>
        <i/>
        <sz val="12"/>
        <rFont val="Calibri"/>
        <family val="2"/>
      </rPr>
      <t>Other postal services</t>
    </r>
    <r>
      <rPr>
        <sz val="12"/>
        <rFont val="Calibri"/>
        <family val="2"/>
      </rPr>
      <t>) (11)</t>
    </r>
  </si>
  <si>
    <r>
      <t>Servizi di movimentazione lettere (</t>
    </r>
    <r>
      <rPr>
        <i/>
        <sz val="12"/>
        <rFont val="Calibri"/>
        <family val="2"/>
      </rPr>
      <t>Letters handlig services</t>
    </r>
    <r>
      <rPr>
        <sz val="12"/>
        <rFont val="Calibri"/>
        <family val="2"/>
      </rPr>
      <t>) (10)</t>
    </r>
  </si>
  <si>
    <t>(10) - 08.1.0.1.0.00</t>
  </si>
  <si>
    <t>(11) - 08.1.0.9.0.00</t>
  </si>
  <si>
    <r>
      <t xml:space="preserve">Rame - </t>
    </r>
    <r>
      <rPr>
        <i/>
        <sz val="12"/>
        <color indexed="8"/>
        <rFont val="Calibri"/>
        <family val="2"/>
      </rPr>
      <t>copper</t>
    </r>
  </si>
  <si>
    <r>
      <t xml:space="preserve">Sim "solo human" </t>
    </r>
    <r>
      <rPr>
        <b/>
        <i/>
        <sz val="12"/>
        <color indexed="8"/>
        <rFont val="Calibri"/>
        <family val="2"/>
      </rPr>
      <t>("Only Human" Sim)</t>
    </r>
    <r>
      <rPr>
        <b/>
        <sz val="12"/>
        <color indexed="8"/>
        <rFont val="Calibri"/>
        <family val="2"/>
      </rPr>
      <t xml:space="preserve"> (Mln)</t>
    </r>
  </si>
  <si>
    <r>
      <t xml:space="preserve">Sim "human" residenziali </t>
    </r>
    <r>
      <rPr>
        <b/>
        <i/>
        <sz val="12"/>
        <color indexed="8"/>
        <rFont val="Calibri"/>
        <family val="2"/>
      </rPr>
      <t xml:space="preserve">("human" Residential Sim) </t>
    </r>
    <r>
      <rPr>
        <b/>
        <sz val="12"/>
        <color indexed="8"/>
        <rFont val="Calibri"/>
        <family val="2"/>
      </rPr>
      <t>(%)</t>
    </r>
  </si>
  <si>
    <r>
      <t xml:space="preserve">Sim "human" affari  </t>
    </r>
    <r>
      <rPr>
        <b/>
        <i/>
        <sz val="12"/>
        <color indexed="8"/>
        <rFont val="Calibri"/>
        <family val="2"/>
      </rPr>
      <t xml:space="preserve">("human" Business Sim) </t>
    </r>
    <r>
      <rPr>
        <b/>
        <sz val="12"/>
        <color indexed="8"/>
        <rFont val="Calibri"/>
        <family val="2"/>
      </rPr>
      <t>(%)</t>
    </r>
  </si>
  <si>
    <r>
      <t xml:space="preserve">Media  - </t>
    </r>
    <r>
      <rPr>
        <b/>
        <i/>
        <sz val="12"/>
        <color indexed="8"/>
        <rFont val="Calibri"/>
        <family val="2"/>
      </rPr>
      <t>Average</t>
    </r>
  </si>
  <si>
    <r>
      <t xml:space="preserve">Sim "solo human" </t>
    </r>
    <r>
      <rPr>
        <b/>
        <i/>
        <sz val="12"/>
        <color indexed="8"/>
        <rFont val="Calibri"/>
        <family val="2"/>
      </rPr>
      <t>("Only human" Sim)</t>
    </r>
    <r>
      <rPr>
        <b/>
        <sz val="12"/>
        <color indexed="8"/>
        <rFont val="Calibri"/>
        <family val="2"/>
      </rPr>
      <t xml:space="preserve"> (Mln))</t>
    </r>
  </si>
  <si>
    <r>
      <t xml:space="preserve">Sim "human" prepagate </t>
    </r>
    <r>
      <rPr>
        <b/>
        <i/>
        <sz val="12"/>
        <color indexed="8"/>
        <rFont val="Calibri"/>
        <family val="2"/>
      </rPr>
      <t>("human" sim prepaid)</t>
    </r>
    <r>
      <rPr>
        <b/>
        <sz val="12"/>
        <color indexed="8"/>
        <rFont val="Calibri"/>
        <family val="2"/>
      </rPr>
      <t xml:space="preserve"> (%)</t>
    </r>
  </si>
  <si>
    <r>
      <t xml:space="preserve">Sim "human" in abbonamento </t>
    </r>
    <r>
      <rPr>
        <b/>
        <i/>
        <sz val="12"/>
        <color indexed="8"/>
        <rFont val="Calibri"/>
        <family val="2"/>
      </rPr>
      <t>("human" sim postpaid)</t>
    </r>
    <r>
      <rPr>
        <b/>
        <sz val="12"/>
        <color indexed="8"/>
        <rFont val="Calibri"/>
        <family val="2"/>
      </rPr>
      <t xml:space="preserve"> (%)</t>
    </r>
  </si>
  <si>
    <r>
      <t xml:space="preserve">Valori cumulati / 12mesi - Cumulative values / 12 month </t>
    </r>
    <r>
      <rPr>
        <b/>
        <sz val="12"/>
        <color indexed="8"/>
        <rFont val="Calibri"/>
        <family val="2"/>
      </rPr>
      <t>(mln units)</t>
    </r>
  </si>
  <si>
    <r>
      <t xml:space="preserve">Valori trimestrali - Quarterly values  </t>
    </r>
    <r>
      <rPr>
        <b/>
        <sz val="12"/>
        <color indexed="8"/>
        <rFont val="Calibri"/>
        <family val="2"/>
      </rPr>
      <t>(mln units)</t>
    </r>
  </si>
  <si>
    <t>Totale (Total)</t>
  </si>
  <si>
    <t>TNT-FedEx</t>
  </si>
  <si>
    <t xml:space="preserve">(*) - Sono inclusi i servizi postali, gli apparecchi ed i servizi per la telefonia fissa e mobile, il canone radiotelevisivo (fino a dic. 2017), la pay tv, l’editoria quotidiana e periodica, per complessive 10 distinte voci. </t>
  </si>
  <si>
    <r>
      <rPr>
        <b/>
        <sz val="10"/>
        <color indexed="8"/>
        <rFont val="Calibri"/>
        <family val="2"/>
      </rPr>
      <t>(*)</t>
    </r>
    <r>
      <rPr>
        <sz val="10"/>
        <color indexed="8"/>
        <rFont val="Calibri"/>
        <family val="2"/>
      </rPr>
      <t xml:space="preserve"> - Are included postal services, services and devices for fixed and mobile telephony, TV public funding (until dec. 2017), pay TV, newspapers and magazines publishing for total 10 items. </t>
    </r>
  </si>
  <si>
    <t xml:space="preserve"> (a)</t>
  </si>
  <si>
    <t xml:space="preserve"> (b)</t>
  </si>
  <si>
    <t xml:space="preserve"> (c)</t>
  </si>
  <si>
    <t xml:space="preserve"> (c) / (b)</t>
  </si>
  <si>
    <t xml:space="preserve"> (c) / (a)</t>
  </si>
  <si>
    <t>Var. (chg) %</t>
  </si>
  <si>
    <t>Iliad</t>
  </si>
  <si>
    <r>
      <t xml:space="preserve">Altri MVNO </t>
    </r>
    <r>
      <rPr>
        <i/>
        <sz val="12"/>
        <color indexed="8"/>
        <rFont val="Calibri"/>
        <family val="2"/>
      </rPr>
      <t>(Other Mvno)</t>
    </r>
  </si>
  <si>
    <t>Giu 18</t>
  </si>
  <si>
    <t>Jun 18</t>
  </si>
  <si>
    <t>Set 18</t>
  </si>
  <si>
    <t>Sept 18</t>
  </si>
  <si>
    <t>LinkedIn</t>
  </si>
  <si>
    <t xml:space="preserve"> Dic 18</t>
  </si>
  <si>
    <t>Dec 18</t>
  </si>
  <si>
    <r>
      <t xml:space="preserve">Servizi postali 
</t>
    </r>
    <r>
      <rPr>
        <b/>
        <i/>
        <sz val="12"/>
        <color indexed="10"/>
        <rFont val="Calibri"/>
        <family val="2"/>
      </rPr>
      <t>(Postal Services)</t>
    </r>
  </si>
  <si>
    <r>
      <t xml:space="preserve">TLC - servizi e apparati </t>
    </r>
    <r>
      <rPr>
        <b/>
        <i/>
        <sz val="12"/>
        <color indexed="10"/>
        <rFont val="Calibri"/>
        <family val="2"/>
      </rPr>
      <t>(Telecommunications)</t>
    </r>
  </si>
  <si>
    <r>
      <t>Quotidiani e periodici</t>
    </r>
    <r>
      <rPr>
        <b/>
        <i/>
        <sz val="12"/>
        <color indexed="10"/>
        <rFont val="Calibri"/>
        <family val="2"/>
      </rPr>
      <t xml:space="preserve"> (Newspapers and Magazines)</t>
    </r>
  </si>
  <si>
    <r>
      <t>Audience dei principali operatori per utenti unici e tempo medio mensile di navigazione - (</t>
    </r>
    <r>
      <rPr>
        <b/>
        <i/>
        <sz val="12"/>
        <color indexed="10"/>
        <rFont val="Calibri"/>
        <family val="2"/>
      </rPr>
      <t>Internet active reach</t>
    </r>
    <r>
      <rPr>
        <b/>
        <sz val="12"/>
        <color indexed="10"/>
        <rFont val="Calibri"/>
        <family val="2"/>
      </rPr>
      <t>)</t>
    </r>
  </si>
  <si>
    <r>
      <t>Quote di mercato sulle vendite - (</t>
    </r>
    <r>
      <rPr>
        <b/>
        <i/>
        <sz val="12"/>
        <color indexed="10"/>
        <rFont val="Calibri"/>
        <family val="2"/>
      </rPr>
      <t>Newspapers: value market shares</t>
    </r>
    <r>
      <rPr>
        <b/>
        <sz val="12"/>
        <color indexed="10"/>
        <rFont val="Calibri"/>
        <family val="2"/>
      </rPr>
      <t>) (%)</t>
    </r>
  </si>
  <si>
    <r>
      <t xml:space="preserve">Totale pagata - </t>
    </r>
    <r>
      <rPr>
        <i/>
        <sz val="12"/>
        <color indexed="8"/>
        <rFont val="Calibri"/>
        <family val="2"/>
      </rPr>
      <t xml:space="preserve">Newsstand sales and subscriptions </t>
    </r>
  </si>
  <si>
    <r>
      <t xml:space="preserve">Copie digitali e multiple - </t>
    </r>
    <r>
      <rPr>
        <i/>
        <sz val="12"/>
        <color indexed="8"/>
        <rFont val="Calibri"/>
        <family val="2"/>
      </rPr>
      <t xml:space="preserve">Digital and multiple copies </t>
    </r>
  </si>
  <si>
    <r>
      <t xml:space="preserve">Totale vendite - </t>
    </r>
    <r>
      <rPr>
        <b/>
        <i/>
        <sz val="12"/>
        <color indexed="8"/>
        <rFont val="Calibri"/>
        <family val="2"/>
      </rPr>
      <t>Total sales</t>
    </r>
  </si>
  <si>
    <t>Linkem</t>
  </si>
  <si>
    <t>Eolo</t>
  </si>
  <si>
    <t xml:space="preserve"> Mar 19</t>
  </si>
  <si>
    <t>Cairo/RCS Mediagroup</t>
  </si>
  <si>
    <t>Gruppo Poste Italiane</t>
  </si>
  <si>
    <t>GLS</t>
  </si>
  <si>
    <r>
      <t xml:space="preserve">2. Media - </t>
    </r>
    <r>
      <rPr>
        <b/>
        <i/>
        <u/>
        <sz val="20"/>
        <color indexed="9"/>
        <rFont val="Calibri"/>
        <family val="2"/>
      </rPr>
      <t>Media</t>
    </r>
  </si>
  <si>
    <t xml:space="preserve">2.1 Media: TV </t>
  </si>
  <si>
    <r>
      <t xml:space="preserve">2.2 Media: Quotidiani - </t>
    </r>
    <r>
      <rPr>
        <b/>
        <i/>
        <sz val="16"/>
        <color indexed="9"/>
        <rFont val="Calibri"/>
        <family val="2"/>
      </rPr>
      <t>Newspapers</t>
    </r>
  </si>
  <si>
    <r>
      <rPr>
        <b/>
        <sz val="16"/>
        <color indexed="9"/>
        <rFont val="Calibri"/>
        <family val="2"/>
      </rPr>
      <t>3.1 Andamento dei ricavi  - R</t>
    </r>
    <r>
      <rPr>
        <b/>
        <i/>
        <sz val="16"/>
        <color indexed="9"/>
        <rFont val="Calibri"/>
        <family val="2"/>
      </rPr>
      <t xml:space="preserve">evenues </t>
    </r>
  </si>
  <si>
    <r>
      <rPr>
        <b/>
        <sz val="16"/>
        <color indexed="9"/>
        <rFont val="Calibri"/>
        <family val="2"/>
      </rPr>
      <t>3.2 Trend storico dei ricavi  -</t>
    </r>
    <r>
      <rPr>
        <b/>
        <i/>
        <sz val="16"/>
        <color indexed="9"/>
        <rFont val="Calibri"/>
        <family val="2"/>
      </rPr>
      <t xml:space="preserve"> Revenues  trend</t>
    </r>
  </si>
  <si>
    <r>
      <rPr>
        <b/>
        <sz val="16"/>
        <color indexed="9"/>
        <rFont val="Calibri"/>
        <family val="2"/>
      </rPr>
      <t>3.4 Trend storico dei volumi  -</t>
    </r>
    <r>
      <rPr>
        <b/>
        <i/>
        <sz val="16"/>
        <color indexed="9"/>
        <rFont val="Calibri"/>
        <family val="2"/>
      </rPr>
      <t xml:space="preserve"> Volumes  trend</t>
    </r>
  </si>
  <si>
    <r>
      <rPr>
        <b/>
        <sz val="16"/>
        <color indexed="9"/>
        <rFont val="Calibri"/>
        <family val="2"/>
      </rPr>
      <t xml:space="preserve">3.5 Il quadro concorrenziale - </t>
    </r>
    <r>
      <rPr>
        <b/>
        <i/>
        <sz val="16"/>
        <color indexed="9"/>
        <rFont val="Calibri"/>
        <family val="2"/>
      </rPr>
      <t>The competitive framework</t>
    </r>
  </si>
  <si>
    <r>
      <t xml:space="preserve">4. I prezzi dei servizi di comunicazione - </t>
    </r>
    <r>
      <rPr>
        <b/>
        <i/>
        <u/>
        <sz val="20"/>
        <color indexed="9"/>
        <rFont val="Calibri"/>
        <family val="2"/>
      </rPr>
      <t>Prices in communications services</t>
    </r>
  </si>
  <si>
    <r>
      <rPr>
        <b/>
        <sz val="16"/>
        <color indexed="9"/>
        <rFont val="Calibri"/>
        <family val="2"/>
      </rPr>
      <t xml:space="preserve">4.1 Indici generali e principali utilities </t>
    </r>
    <r>
      <rPr>
        <b/>
        <i/>
        <sz val="16"/>
        <color indexed="9"/>
        <rFont val="Calibri"/>
        <family val="2"/>
      </rPr>
      <t>- General indexes and main utilities (2010=100)</t>
    </r>
  </si>
  <si>
    <r>
      <rPr>
        <b/>
        <sz val="16"/>
        <color indexed="9"/>
        <rFont val="Calibri"/>
        <family val="2"/>
      </rPr>
      <t>4.2 Telefonia fissa e mobile</t>
    </r>
    <r>
      <rPr>
        <b/>
        <i/>
        <sz val="16"/>
        <color indexed="9"/>
        <rFont val="Calibri"/>
        <family val="2"/>
      </rPr>
      <t xml:space="preserve"> - Fixed and mobile telephony (2010=100)</t>
    </r>
  </si>
  <si>
    <r>
      <rPr>
        <b/>
        <sz val="16"/>
        <color indexed="9"/>
        <rFont val="Calibri"/>
        <family val="2"/>
      </rPr>
      <t xml:space="preserve">4.3 Quotidiani, periodici tv e servizi postali </t>
    </r>
    <r>
      <rPr>
        <b/>
        <i/>
        <sz val="16"/>
        <color indexed="9"/>
        <rFont val="Calibri"/>
        <family val="2"/>
      </rPr>
      <t>- Newspapers, magazines, TV and postal services (2010=100)</t>
    </r>
  </si>
  <si>
    <r>
      <rPr>
        <b/>
        <sz val="16"/>
        <color indexed="9"/>
        <rFont val="Calibri"/>
        <family val="2"/>
      </rPr>
      <t xml:space="preserve">4.4 </t>
    </r>
    <r>
      <rPr>
        <b/>
        <sz val="16"/>
        <color indexed="9"/>
        <rFont val="Calibri"/>
        <family val="2"/>
      </rPr>
      <t xml:space="preserve">Dinamiche dei prezzi in Europa </t>
    </r>
    <r>
      <rPr>
        <b/>
        <i/>
        <sz val="16"/>
        <color indexed="9"/>
        <rFont val="Calibri"/>
        <family val="2"/>
      </rPr>
      <t>- European prices changing  (2015=100)</t>
    </r>
  </si>
  <si>
    <t>Altri MVNO</t>
  </si>
  <si>
    <r>
      <t>Totale (</t>
    </r>
    <r>
      <rPr>
        <i/>
        <sz val="12"/>
        <color indexed="8"/>
        <rFont val="Calibri"/>
        <family val="2"/>
      </rPr>
      <t>Total</t>
    </r>
    <r>
      <rPr>
        <sz val="12"/>
        <color indexed="8"/>
        <rFont val="Calibri"/>
        <family val="2"/>
      </rPr>
      <t>)</t>
    </r>
  </si>
  <si>
    <t>Giu 19</t>
  </si>
  <si>
    <t>Jun 19</t>
  </si>
  <si>
    <t>Set 19</t>
  </si>
  <si>
    <t>Sept 19</t>
  </si>
  <si>
    <r>
      <t xml:space="preserve">Utenti unici / </t>
    </r>
    <r>
      <rPr>
        <b/>
        <i/>
        <sz val="12"/>
        <color indexed="8"/>
        <rFont val="Calibri"/>
        <family val="2"/>
      </rPr>
      <t>Active reach milioni (millions)</t>
    </r>
  </si>
  <si>
    <r>
      <t xml:space="preserve">Tempo medio mensile di navigazione per persona / </t>
    </r>
    <r>
      <rPr>
        <b/>
        <i/>
        <sz val="12"/>
        <color indexed="8"/>
        <rFont val="Calibri"/>
        <family val="2"/>
      </rPr>
      <t>Average time spent on website (hh:mm:ss)</t>
    </r>
  </si>
  <si>
    <t>GEDI Gruppo Editoriale</t>
  </si>
  <si>
    <t>ItaliaOnline</t>
  </si>
  <si>
    <t>Mondadori</t>
  </si>
  <si>
    <t>milioni - millions</t>
  </si>
  <si>
    <r>
      <t>Totale (</t>
    </r>
    <r>
      <rPr>
        <b/>
        <i/>
        <sz val="12"/>
        <color indexed="8"/>
        <rFont val="Calibri"/>
        <family val="2"/>
      </rPr>
      <t>Total</t>
    </r>
    <r>
      <rPr>
        <b/>
        <sz val="12"/>
        <color indexed="8"/>
        <rFont val="Calibri"/>
        <family val="2"/>
      </rPr>
      <t>)</t>
    </r>
  </si>
  <si>
    <t xml:space="preserve"> Dic 19</t>
  </si>
  <si>
    <t>Dec 19</t>
  </si>
  <si>
    <r>
      <t>Audience dei principali dei principali Social Network per utenti unici - (</t>
    </r>
    <r>
      <rPr>
        <b/>
        <i/>
        <sz val="12"/>
        <color indexed="10"/>
        <rFont val="Calibri"/>
        <family val="2"/>
      </rPr>
      <t>Internet:</t>
    </r>
    <r>
      <rPr>
        <b/>
        <sz val="12"/>
        <color indexed="10"/>
        <rFont val="Calibri"/>
        <family val="2"/>
      </rPr>
      <t xml:space="preserve"> active users of the </t>
    </r>
    <r>
      <rPr>
        <b/>
        <i/>
        <sz val="12"/>
        <color indexed="10"/>
        <rFont val="Calibri"/>
        <family val="2"/>
      </rPr>
      <t>main social network )</t>
    </r>
  </si>
  <si>
    <t>Tik Tok</t>
  </si>
  <si>
    <r>
      <t xml:space="preserve">3.3 Andamento dei volumi - </t>
    </r>
    <r>
      <rPr>
        <b/>
        <i/>
        <sz val="16"/>
        <color indexed="9"/>
        <rFont val="Calibri"/>
        <family val="2"/>
      </rPr>
      <t xml:space="preserve">Volumes </t>
    </r>
  </si>
  <si>
    <r>
      <t xml:space="preserve">3.6 Trend storico dei ricavi unitari - </t>
    </r>
    <r>
      <rPr>
        <b/>
        <i/>
        <sz val="16"/>
        <color indexed="9"/>
        <rFont val="Calibri"/>
        <family val="2"/>
      </rPr>
      <t>Revenues per unit</t>
    </r>
    <r>
      <rPr>
        <b/>
        <sz val="16"/>
        <color indexed="9"/>
        <rFont val="Calibri"/>
        <family val="2"/>
      </rPr>
      <t xml:space="preserve"> </t>
    </r>
    <r>
      <rPr>
        <b/>
        <i/>
        <sz val="16"/>
        <color indexed="9"/>
        <rFont val="Calibri"/>
        <family val="2"/>
      </rPr>
      <t xml:space="preserve">trend </t>
    </r>
    <r>
      <rPr>
        <b/>
        <sz val="16"/>
        <color indexed="9"/>
        <rFont val="Calibri"/>
        <family val="2"/>
      </rPr>
      <t>(€)</t>
    </r>
  </si>
  <si>
    <t>(Coicop 082-083)</t>
  </si>
  <si>
    <t>(Coicop 0952)</t>
  </si>
  <si>
    <t>(Coicop 081)</t>
  </si>
  <si>
    <r>
      <t xml:space="preserve">1. Comunicazioni elettroniche - </t>
    </r>
    <r>
      <rPr>
        <b/>
        <i/>
        <u/>
        <sz val="20"/>
        <color indexed="9"/>
        <rFont val="Calibri"/>
        <family val="2"/>
      </rPr>
      <t>Digital communications</t>
    </r>
  </si>
  <si>
    <r>
      <rPr>
        <b/>
        <sz val="18"/>
        <color indexed="9"/>
        <rFont val="Calibri"/>
        <family val="2"/>
      </rPr>
      <t xml:space="preserve"> - Rete fissa - </t>
    </r>
    <r>
      <rPr>
        <b/>
        <i/>
        <sz val="18"/>
        <color indexed="9"/>
        <rFont val="Calibri"/>
        <family val="2"/>
      </rPr>
      <t>Fixed network</t>
    </r>
  </si>
  <si>
    <r>
      <rPr>
        <b/>
        <sz val="16"/>
        <color indexed="9"/>
        <rFont val="Calibri"/>
        <family val="2"/>
      </rPr>
      <t xml:space="preserve">1.1 Accessi diretti complessivi  - </t>
    </r>
    <r>
      <rPr>
        <b/>
        <i/>
        <sz val="16"/>
        <color indexed="9"/>
        <rFont val="Calibri"/>
        <family val="2"/>
      </rPr>
      <t>Total access lines</t>
    </r>
  </si>
  <si>
    <r>
      <rPr>
        <b/>
        <sz val="18"/>
        <color indexed="9"/>
        <rFont val="Calibri"/>
        <family val="2"/>
      </rPr>
      <t xml:space="preserve"> - Rete mobile</t>
    </r>
    <r>
      <rPr>
        <b/>
        <i/>
        <sz val="18"/>
        <color indexed="9"/>
        <rFont val="Calibri"/>
        <family val="2"/>
      </rPr>
      <t xml:space="preserve"> - Mobile network</t>
    </r>
  </si>
  <si>
    <t>Amazon IT</t>
  </si>
  <si>
    <t xml:space="preserve"> Mar 20</t>
  </si>
  <si>
    <r>
      <t>Quotidiani (</t>
    </r>
    <r>
      <rPr>
        <i/>
        <sz val="12"/>
        <rFont val="Calibri"/>
        <family val="2"/>
      </rPr>
      <t>Newspapers</t>
    </r>
    <r>
      <rPr>
        <sz val="12"/>
        <rFont val="Calibri"/>
        <family val="2"/>
      </rPr>
      <t>) (6)</t>
    </r>
  </si>
  <si>
    <r>
      <t xml:space="preserve">Totale </t>
    </r>
    <r>
      <rPr>
        <b/>
        <i/>
        <sz val="12"/>
        <rFont val="Calibri"/>
        <family val="2"/>
      </rPr>
      <t>(Total)</t>
    </r>
    <r>
      <rPr>
        <b/>
        <sz val="12"/>
        <rFont val="Calibri"/>
        <family val="2"/>
      </rPr>
      <t xml:space="preserve">  (mln)</t>
    </r>
  </si>
  <si>
    <t>Linee per operatore</t>
  </si>
  <si>
    <t>Lines by operator</t>
  </si>
  <si>
    <t>mar-20</t>
  </si>
  <si>
    <r>
      <t xml:space="preserve">Totale </t>
    </r>
    <r>
      <rPr>
        <b/>
        <i/>
        <sz val="12"/>
        <color indexed="8"/>
        <rFont val="Calibri"/>
        <family val="2"/>
      </rPr>
      <t>(Total)</t>
    </r>
  </si>
  <si>
    <r>
      <rPr>
        <b/>
        <sz val="16"/>
        <color indexed="9"/>
        <rFont val="Calibri"/>
        <family val="2"/>
      </rPr>
      <t>1.2 Accessi broadband e ultrabroadband -</t>
    </r>
    <r>
      <rPr>
        <b/>
        <i/>
        <sz val="16"/>
        <color indexed="9"/>
        <rFont val="Calibri"/>
        <family val="2"/>
      </rPr>
      <t xml:space="preserve"> Broadband and ultrabroadband lines</t>
    </r>
  </si>
  <si>
    <t>Vdsl</t>
  </si>
  <si>
    <t>Milioni</t>
  </si>
  <si>
    <t>Variazione %</t>
  </si>
  <si>
    <t>Periodo</t>
  </si>
  <si>
    <t>Anno</t>
  </si>
  <si>
    <t>Gruppo 24 Ore</t>
  </si>
  <si>
    <t>Reddit</t>
  </si>
  <si>
    <r>
      <t>Osservatorio sulle comunicazioni -</t>
    </r>
    <r>
      <rPr>
        <b/>
        <i/>
        <sz val="28"/>
        <color indexed="8"/>
        <rFont val="Calibri"/>
        <family val="2"/>
      </rPr>
      <t xml:space="preserve"> Communications Monitoring markets system</t>
    </r>
  </si>
  <si>
    <t>june-20</t>
  </si>
  <si>
    <t>Giu 20</t>
  </si>
  <si>
    <t>Jun 20</t>
  </si>
  <si>
    <r>
      <t>Pacchi (</t>
    </r>
    <r>
      <rPr>
        <b/>
        <i/>
        <sz val="12"/>
        <rFont val="Calibri"/>
        <family val="2"/>
      </rPr>
      <t>Parcels</t>
    </r>
    <r>
      <rPr>
        <b/>
        <sz val="12"/>
        <rFont val="Calibri"/>
        <family val="2"/>
      </rPr>
      <t>)</t>
    </r>
    <r>
      <rPr>
        <b/>
        <sz val="12"/>
        <rFont val="Calibri"/>
        <family val="2"/>
      </rPr>
      <t xml:space="preserve"> (%)</t>
    </r>
  </si>
  <si>
    <t>Totale pacchi (Total parcels)</t>
  </si>
  <si>
    <t>Corrispondenza e pacchi</t>
  </si>
  <si>
    <t>Pacchi (non SU)</t>
  </si>
  <si>
    <t>Parcels (non US)</t>
  </si>
  <si>
    <r>
      <t>Pacchi (</t>
    </r>
    <r>
      <rPr>
        <b/>
        <i/>
        <sz val="12"/>
        <rFont val="Calibri"/>
        <family val="2"/>
      </rPr>
      <t>Parcels</t>
    </r>
    <r>
      <rPr>
        <b/>
        <sz val="12"/>
        <rFont val="Calibri"/>
        <family val="2"/>
      </rPr>
      <t>)</t>
    </r>
  </si>
  <si>
    <t xml:space="preserve"> - Servizio Universale (US)</t>
  </si>
  <si>
    <t xml:space="preserve"> - Non Servizio Universale (non US)</t>
  </si>
  <si>
    <r>
      <t xml:space="preserve">Ricavi da inizio anno - </t>
    </r>
    <r>
      <rPr>
        <b/>
        <i/>
        <sz val="14"/>
        <color indexed="8"/>
        <rFont val="Calibri"/>
        <family val="2"/>
      </rPr>
      <t>Revenues b.y. (in %)</t>
    </r>
  </si>
  <si>
    <r>
      <t xml:space="preserve">3. Servizi postali - </t>
    </r>
    <r>
      <rPr>
        <b/>
        <i/>
        <u/>
        <sz val="20"/>
        <color indexed="9"/>
        <rFont val="Calibri"/>
        <family val="2"/>
      </rPr>
      <t>Postal services</t>
    </r>
  </si>
  <si>
    <r>
      <t xml:space="preserve">Pacchi nazionali </t>
    </r>
    <r>
      <rPr>
        <i/>
        <sz val="12"/>
        <color indexed="8"/>
        <rFont val="Calibri"/>
        <family val="2"/>
      </rPr>
      <t>(Domestic parcels)</t>
    </r>
    <r>
      <rPr>
        <sz val="12"/>
        <color indexed="8"/>
        <rFont val="Calibri"/>
        <family val="2"/>
      </rPr>
      <t xml:space="preserve"> (SU+ non SU)</t>
    </r>
  </si>
  <si>
    <r>
      <t xml:space="preserve">Corrispondenza SU </t>
    </r>
    <r>
      <rPr>
        <i/>
        <sz val="12"/>
        <color indexed="8"/>
        <rFont val="Calibri"/>
        <family val="2"/>
      </rPr>
      <t>(US mail)</t>
    </r>
  </si>
  <si>
    <r>
      <t xml:space="preserve">Corrispondenza non SU </t>
    </r>
    <r>
      <rPr>
        <i/>
        <sz val="12"/>
        <color indexed="8"/>
        <rFont val="Calibri"/>
        <family val="2"/>
      </rPr>
      <t>(Non US mail)</t>
    </r>
  </si>
  <si>
    <r>
      <t>Pacchi internazionali (</t>
    </r>
    <r>
      <rPr>
        <i/>
        <sz val="12"/>
        <color indexed="8"/>
        <rFont val="Calibri"/>
        <family val="2"/>
      </rPr>
      <t>Crossborder parcels</t>
    </r>
    <r>
      <rPr>
        <sz val="12"/>
        <color indexed="8"/>
        <rFont val="Calibri"/>
        <family val="2"/>
      </rPr>
      <t xml:space="preserve">) (In+Out) </t>
    </r>
  </si>
  <si>
    <r>
      <t>Nazionali SU (</t>
    </r>
    <r>
      <rPr>
        <i/>
        <sz val="11"/>
        <color indexed="8"/>
        <rFont val="Calibri"/>
        <family val="2"/>
      </rPr>
      <t>US domestic</t>
    </r>
    <r>
      <rPr>
        <sz val="11"/>
        <color theme="1"/>
        <rFont val="Calibri"/>
        <family val="2"/>
        <scheme val="minor"/>
      </rPr>
      <t>)</t>
    </r>
  </si>
  <si>
    <r>
      <t>Nazionali non SU (</t>
    </r>
    <r>
      <rPr>
        <i/>
        <sz val="11"/>
        <color indexed="8"/>
        <rFont val="Calibri"/>
        <family val="2"/>
      </rPr>
      <t>Non US domestic</t>
    </r>
    <r>
      <rPr>
        <sz val="11"/>
        <color theme="1"/>
        <rFont val="Calibri"/>
        <family val="2"/>
        <scheme val="minor"/>
      </rPr>
      <t>)</t>
    </r>
  </si>
  <si>
    <r>
      <t>Internazionali SU (</t>
    </r>
    <r>
      <rPr>
        <i/>
        <sz val="11"/>
        <color indexed="8"/>
        <rFont val="Calibri"/>
        <family val="2"/>
      </rPr>
      <t>US crossborder</t>
    </r>
    <r>
      <rPr>
        <sz val="11"/>
        <color theme="1"/>
        <rFont val="Calibri"/>
        <family val="2"/>
        <scheme val="minor"/>
      </rPr>
      <t>)</t>
    </r>
  </si>
  <si>
    <r>
      <t>Internazionali non SU (</t>
    </r>
    <r>
      <rPr>
        <i/>
        <sz val="11"/>
        <color indexed="8"/>
        <rFont val="Calibri"/>
        <family val="2"/>
      </rPr>
      <t>Non US crossborder)</t>
    </r>
  </si>
  <si>
    <t>Totale corrispondenza (Total mail)</t>
  </si>
  <si>
    <r>
      <t>Pacchi nazionali - (SU+ non SU) (</t>
    </r>
    <r>
      <rPr>
        <i/>
        <sz val="12"/>
        <color indexed="8"/>
        <rFont val="Calibri"/>
        <family val="2"/>
      </rPr>
      <t>Domestic parcels - US + non US</t>
    </r>
    <r>
      <rPr>
        <sz val="12"/>
        <color indexed="8"/>
        <rFont val="Calibri"/>
        <family val="2"/>
      </rPr>
      <t>)</t>
    </r>
  </si>
  <si>
    <r>
      <t>Pacchi internazionali (</t>
    </r>
    <r>
      <rPr>
        <i/>
        <sz val="12"/>
        <color indexed="8"/>
        <rFont val="Calibri"/>
        <family val="2"/>
      </rPr>
      <t>Crossborder</t>
    </r>
    <r>
      <rPr>
        <i/>
        <sz val="12"/>
        <color indexed="8"/>
        <rFont val="Calibri"/>
        <family val="2"/>
      </rPr>
      <t xml:space="preserve"> </t>
    </r>
    <r>
      <rPr>
        <i/>
        <sz val="12"/>
        <color indexed="8"/>
        <rFont val="Calibri"/>
        <family val="2"/>
      </rPr>
      <t>parcels</t>
    </r>
    <r>
      <rPr>
        <sz val="12"/>
        <color indexed="8"/>
        <rFont val="Calibri"/>
        <family val="2"/>
      </rPr>
      <t xml:space="preserve">) (Inb+Outb) </t>
    </r>
  </si>
  <si>
    <r>
      <t>Totale corrispondenza + pacchi (</t>
    </r>
    <r>
      <rPr>
        <b/>
        <i/>
        <sz val="12"/>
        <color indexed="8"/>
        <rFont val="Calibri"/>
        <family val="2"/>
      </rPr>
      <t>Total mail + parcels)</t>
    </r>
  </si>
  <si>
    <r>
      <t>Pacchi internazionali (</t>
    </r>
    <r>
      <rPr>
        <i/>
        <sz val="12"/>
        <color indexed="8"/>
        <rFont val="Calibri"/>
        <family val="2"/>
      </rPr>
      <t>Crossborder parcels</t>
    </r>
    <r>
      <rPr>
        <sz val="12"/>
        <color indexed="8"/>
        <rFont val="Calibri"/>
        <family val="2"/>
      </rPr>
      <t xml:space="preserve">) (Inb+Outb) </t>
    </r>
  </si>
  <si>
    <r>
      <t xml:space="preserve">Pacchi nazionali </t>
    </r>
    <r>
      <rPr>
        <i/>
        <sz val="12"/>
        <color indexed="8"/>
        <rFont val="Calibri"/>
        <family val="2"/>
      </rPr>
      <t>(Domestic parcels)</t>
    </r>
    <r>
      <rPr>
        <sz val="12"/>
        <color indexed="8"/>
        <rFont val="Calibri"/>
        <family val="2"/>
      </rPr>
      <t xml:space="preserve"> (SU + non SU)</t>
    </r>
  </si>
  <si>
    <r>
      <t>Pacchi internazionali (</t>
    </r>
    <r>
      <rPr>
        <i/>
        <sz val="12"/>
        <color indexed="8"/>
        <rFont val="Calibri"/>
        <family val="2"/>
      </rPr>
      <t>Crossborder parcels</t>
    </r>
    <r>
      <rPr>
        <sz val="12"/>
        <color indexed="8"/>
        <rFont val="Calibri"/>
        <family val="2"/>
      </rPr>
      <t xml:space="preserve">) (Inb + Outb) </t>
    </r>
  </si>
  <si>
    <r>
      <t>Corrispondenza (SU + non SU) (</t>
    </r>
    <r>
      <rPr>
        <b/>
        <i/>
        <sz val="12"/>
        <rFont val="Calibri"/>
        <family val="2"/>
      </rPr>
      <t>US + non US mail</t>
    </r>
    <r>
      <rPr>
        <b/>
        <sz val="12"/>
        <rFont val="Calibri"/>
        <family val="2"/>
      </rPr>
      <t>) (%)</t>
    </r>
  </si>
  <si>
    <r>
      <t>Pacchi internazionali (</t>
    </r>
    <r>
      <rPr>
        <i/>
        <sz val="12"/>
        <color indexed="8"/>
        <rFont val="Calibri"/>
        <family val="2"/>
      </rPr>
      <t>Crossborder</t>
    </r>
    <r>
      <rPr>
        <i/>
        <sz val="12"/>
        <color indexed="8"/>
        <rFont val="Calibri"/>
        <family val="2"/>
      </rPr>
      <t xml:space="preserve"> parcels</t>
    </r>
    <r>
      <rPr>
        <sz val="12"/>
        <color indexed="8"/>
        <rFont val="Calibri"/>
        <family val="2"/>
      </rPr>
      <t xml:space="preserve">) (Inb + Outb) </t>
    </r>
  </si>
  <si>
    <r>
      <t>Pacchi nazionali - (SU + non SU) (</t>
    </r>
    <r>
      <rPr>
        <i/>
        <sz val="12"/>
        <color indexed="8"/>
        <rFont val="Calibri"/>
        <family val="2"/>
      </rPr>
      <t>Domestic parcels - US + non US</t>
    </r>
    <r>
      <rPr>
        <sz val="12"/>
        <color indexed="8"/>
        <rFont val="Calibri"/>
        <family val="2"/>
      </rPr>
      <t>)</t>
    </r>
  </si>
  <si>
    <t>Mail and parcels</t>
  </si>
  <si>
    <t>Corrispondenza (non SU)</t>
  </si>
  <si>
    <t>Mail (non US)</t>
  </si>
  <si>
    <r>
      <t>Corrispondenza  (</t>
    </r>
    <r>
      <rPr>
        <b/>
        <i/>
        <sz val="12"/>
        <rFont val="Calibri"/>
        <family val="2"/>
      </rPr>
      <t>Mail</t>
    </r>
    <r>
      <rPr>
        <b/>
        <sz val="12"/>
        <rFont val="Calibri"/>
        <family val="2"/>
      </rPr>
      <t>)</t>
    </r>
  </si>
  <si>
    <r>
      <t>Corrispondenza (</t>
    </r>
    <r>
      <rPr>
        <b/>
        <i/>
        <sz val="12"/>
        <rFont val="Calibri"/>
        <family val="2"/>
      </rPr>
      <t>Mail</t>
    </r>
    <r>
      <rPr>
        <b/>
        <sz val="12"/>
        <rFont val="Calibri"/>
        <family val="2"/>
      </rPr>
      <t>) (%)</t>
    </r>
  </si>
  <si>
    <r>
      <t>Invii singoli nazionali - SU (</t>
    </r>
    <r>
      <rPr>
        <i/>
        <sz val="12"/>
        <color indexed="8"/>
        <rFont val="Calibri"/>
        <family val="2"/>
      </rPr>
      <t>domestic single items - US</t>
    </r>
    <r>
      <rPr>
        <sz val="12"/>
        <color indexed="8"/>
        <rFont val="Calibri"/>
        <family val="2"/>
      </rPr>
      <t>)</t>
    </r>
  </si>
  <si>
    <r>
      <t>Invii multipli nazionali - SU (</t>
    </r>
    <r>
      <rPr>
        <i/>
        <sz val="12"/>
        <color indexed="8"/>
        <rFont val="Calibri"/>
        <family val="2"/>
      </rPr>
      <t>domestic multiple items - US</t>
    </r>
    <r>
      <rPr>
        <sz val="12"/>
        <color indexed="8"/>
        <rFont val="Calibri"/>
        <family val="2"/>
      </rPr>
      <t>)</t>
    </r>
  </si>
  <si>
    <r>
      <t>Altro (</t>
    </r>
    <r>
      <rPr>
        <i/>
        <sz val="12"/>
        <color indexed="8"/>
        <rFont val="Calibri"/>
        <family val="2"/>
      </rPr>
      <t>other</t>
    </r>
    <r>
      <rPr>
        <sz val="12"/>
        <color indexed="8"/>
        <rFont val="Calibri"/>
        <family val="2"/>
      </rPr>
      <t>)</t>
    </r>
  </si>
  <si>
    <r>
      <t>Invii singoli nazionali - no SU (</t>
    </r>
    <r>
      <rPr>
        <i/>
        <sz val="12"/>
        <color indexed="8"/>
        <rFont val="Calibri"/>
        <family val="2"/>
      </rPr>
      <t>domestic single items - non US</t>
    </r>
    <r>
      <rPr>
        <sz val="12"/>
        <color indexed="8"/>
        <rFont val="Calibri"/>
        <family val="2"/>
      </rPr>
      <t>)</t>
    </r>
  </si>
  <si>
    <r>
      <t>Invii multipli nazionali - no SU (</t>
    </r>
    <r>
      <rPr>
        <i/>
        <sz val="12"/>
        <color indexed="8"/>
        <rFont val="Calibri"/>
        <family val="2"/>
      </rPr>
      <t>domestic multiple items - non US</t>
    </r>
    <r>
      <rPr>
        <sz val="12"/>
        <color indexed="8"/>
        <rFont val="Calibri"/>
        <family val="2"/>
      </rPr>
      <t>)</t>
    </r>
  </si>
  <si>
    <r>
      <t>Invii singoli nazionali - no SU (</t>
    </r>
    <r>
      <rPr>
        <i/>
        <sz val="12"/>
        <color indexed="8"/>
        <rFont val="Calibri"/>
        <family val="2"/>
      </rPr>
      <t>domestic single items - non US</t>
    </r>
    <r>
      <rPr>
        <sz val="12"/>
        <color indexed="8"/>
        <rFont val="Calibri"/>
        <family val="2"/>
      </rPr>
      <t>)</t>
    </r>
  </si>
  <si>
    <r>
      <t>Invii multipli nazionali - no SU (</t>
    </r>
    <r>
      <rPr>
        <i/>
        <sz val="12"/>
        <color indexed="8"/>
        <rFont val="Calibri"/>
        <family val="2"/>
      </rPr>
      <t>domestic multiple items - non US</t>
    </r>
    <r>
      <rPr>
        <sz val="12"/>
        <color indexed="8"/>
        <rFont val="Calibri"/>
        <family val="2"/>
      </rPr>
      <t>)</t>
    </r>
  </si>
  <si>
    <t>Totale Internazionali</t>
  </si>
  <si>
    <t>Totale Nazionali</t>
  </si>
  <si>
    <t>Comcast</t>
  </si>
  <si>
    <t>La 7</t>
  </si>
  <si>
    <r>
      <t xml:space="preserve">Var.  </t>
    </r>
    <r>
      <rPr>
        <b/>
        <i/>
        <sz val="12"/>
        <color indexed="8"/>
        <rFont val="Calibri"/>
        <family val="2"/>
      </rPr>
      <t>(chg) 
%</t>
    </r>
  </si>
  <si>
    <t>sept-20</t>
  </si>
  <si>
    <t>Set 20</t>
  </si>
  <si>
    <t>Sept 20</t>
  </si>
  <si>
    <r>
      <t xml:space="preserve">Altri </t>
    </r>
    <r>
      <rPr>
        <i/>
        <sz val="11"/>
        <color indexed="8"/>
        <rFont val="Calibri"/>
        <family val="2"/>
      </rPr>
      <t>(Others)</t>
    </r>
  </si>
  <si>
    <t>Monthly sales distribution by type of channel (thousands)</t>
  </si>
  <si>
    <t>Distribuzione delle vendite mensili per tipologia di vendita (migliaia)</t>
  </si>
  <si>
    <t>dec-20</t>
  </si>
  <si>
    <t xml:space="preserve"> Dic 20</t>
  </si>
  <si>
    <t>Dec 20</t>
  </si>
  <si>
    <t>4T17</t>
  </si>
  <si>
    <t>4T18</t>
  </si>
  <si>
    <t>4T19</t>
  </si>
  <si>
    <t>4T20</t>
  </si>
  <si>
    <t>Ita</t>
  </si>
  <si>
    <t>Spa</t>
  </si>
  <si>
    <t>Ger</t>
  </si>
  <si>
    <t>EU27</t>
  </si>
  <si>
    <t>Fra</t>
  </si>
  <si>
    <r>
      <t xml:space="preserve">2.3 Media: Internet audience dei principali operatori  - </t>
    </r>
    <r>
      <rPr>
        <b/>
        <i/>
        <sz val="16"/>
        <color indexed="9"/>
        <rFont val="Calibri"/>
        <family val="2"/>
      </rPr>
      <t>Internet: active users of the main operators</t>
    </r>
  </si>
  <si>
    <r>
      <t xml:space="preserve">2.4 Media: Internet audience dei principali Social Network  - </t>
    </r>
    <r>
      <rPr>
        <b/>
        <i/>
        <sz val="16"/>
        <color indexed="9"/>
        <rFont val="Calibri"/>
        <family val="2"/>
      </rPr>
      <t>Internet: active users of the main social network</t>
    </r>
  </si>
  <si>
    <t>RCS MediaGroup</t>
  </si>
  <si>
    <t>GEDI Gruppo Editoriale</t>
  </si>
  <si>
    <t>1T17</t>
  </si>
  <si>
    <t>2T17</t>
  </si>
  <si>
    <t>3T17</t>
  </si>
  <si>
    <t>1T18</t>
  </si>
  <si>
    <t>2T18</t>
  </si>
  <si>
    <t>3T18</t>
  </si>
  <si>
    <t>1T19</t>
  </si>
  <si>
    <t>2T19</t>
  </si>
  <si>
    <t>3T19</t>
  </si>
  <si>
    <t>1T20</t>
  </si>
  <si>
    <t>2T20</t>
  </si>
  <si>
    <t>3T20</t>
  </si>
  <si>
    <t>1T21</t>
  </si>
  <si>
    <t>Rete fissa - Fixed network</t>
  </si>
  <si>
    <r>
      <t xml:space="preserve">Accessi diretti complessivi - </t>
    </r>
    <r>
      <rPr>
        <b/>
        <i/>
        <sz val="14"/>
        <rFont val="Calibri"/>
        <family val="2"/>
        <scheme val="minor"/>
      </rPr>
      <t>Total access lines</t>
    </r>
    <r>
      <rPr>
        <b/>
        <sz val="14"/>
        <rFont val="Calibri"/>
        <family val="2"/>
        <scheme val="minor"/>
      </rPr>
      <t xml:space="preserve"> (mln)</t>
    </r>
  </si>
  <si>
    <t xml:space="preserve"> - Rame / Copper</t>
  </si>
  <si>
    <t xml:space="preserve"> - FTTC</t>
  </si>
  <si>
    <t xml:space="preserve"> - FTTH</t>
  </si>
  <si>
    <t xml:space="preserve"> - FWA</t>
  </si>
  <si>
    <t>Accessi / lines BB/UBB (mln) (*)</t>
  </si>
  <si>
    <t xml:space="preserve"> - DSL</t>
  </si>
  <si>
    <t>(*) - incl. CNET  Table 3: "Other not NGA" + "Other NGA" declared by operators</t>
  </si>
  <si>
    <t>Rete mobile - Mobile network</t>
  </si>
  <si>
    <t>MVNO (mln)</t>
  </si>
  <si>
    <t>Principali indicatori/Serie storica - Main indicators/Time series</t>
  </si>
  <si>
    <r>
      <t xml:space="preserve">Marzo 2021 - </t>
    </r>
    <r>
      <rPr>
        <b/>
        <i/>
        <sz val="20"/>
        <color indexed="8"/>
        <rFont val="Calibri"/>
        <family val="2"/>
      </rPr>
      <t>March 2021</t>
    </r>
  </si>
  <si>
    <r>
      <rPr>
        <b/>
        <sz val="16"/>
        <color indexed="9"/>
        <rFont val="Calibri"/>
        <family val="2"/>
      </rPr>
      <t>1.3 Accessi BB/UBB  per tecnologia</t>
    </r>
    <r>
      <rPr>
        <b/>
        <i/>
        <sz val="16"/>
        <color indexed="9"/>
        <rFont val="Calibri"/>
        <family val="2"/>
      </rPr>
      <t xml:space="preserve"> </t>
    </r>
    <r>
      <rPr>
        <b/>
        <sz val="16"/>
        <color indexed="9"/>
        <rFont val="Calibri"/>
        <family val="2"/>
      </rPr>
      <t>e operatore</t>
    </r>
    <r>
      <rPr>
        <b/>
        <i/>
        <sz val="16"/>
        <color indexed="9"/>
        <rFont val="Calibri"/>
        <family val="2"/>
      </rPr>
      <t xml:space="preserve"> - Broadband and ultrabroadband lines by technology and operator</t>
    </r>
  </si>
  <si>
    <r>
      <rPr>
        <b/>
        <sz val="16"/>
        <color indexed="9"/>
        <rFont val="Calibri"/>
        <family val="2"/>
      </rPr>
      <t>1.4 Linee complessive</t>
    </r>
    <r>
      <rPr>
        <b/>
        <i/>
        <sz val="16"/>
        <color indexed="9"/>
        <rFont val="Calibri"/>
        <family val="2"/>
      </rPr>
      <t xml:space="preserve"> - Total lines</t>
    </r>
  </si>
  <si>
    <r>
      <rPr>
        <b/>
        <sz val="16"/>
        <color indexed="9"/>
        <rFont val="Calibri"/>
        <family val="2"/>
      </rPr>
      <t xml:space="preserve">1.5 Sim "human" per tipologia di clientela </t>
    </r>
    <r>
      <rPr>
        <b/>
        <i/>
        <sz val="16"/>
        <color indexed="9"/>
        <rFont val="Calibri"/>
        <family val="2"/>
      </rPr>
      <t>- "human" Sim by customer type</t>
    </r>
  </si>
  <si>
    <r>
      <rPr>
        <b/>
        <sz val="16"/>
        <color indexed="9"/>
        <rFont val="Calibri"/>
        <family val="2"/>
      </rPr>
      <t xml:space="preserve">1.6 Sim "human" per tipologia di contratto </t>
    </r>
    <r>
      <rPr>
        <b/>
        <i/>
        <sz val="16"/>
        <color indexed="9"/>
        <rFont val="Calibri"/>
        <family val="2"/>
      </rPr>
      <t>- "human" Sim by contract type</t>
    </r>
  </si>
  <si>
    <r>
      <rPr>
        <b/>
        <sz val="16"/>
        <color indexed="9"/>
        <rFont val="Calibri"/>
        <family val="2"/>
      </rPr>
      <t xml:space="preserve">1.7 Traffico dati </t>
    </r>
    <r>
      <rPr>
        <b/>
        <i/>
        <sz val="16"/>
        <color indexed="9"/>
        <rFont val="Calibri"/>
        <family val="2"/>
      </rPr>
      <t>- Data traffic</t>
    </r>
  </si>
  <si>
    <r>
      <t xml:space="preserve">1.8 Portabilità del numero mobile - </t>
    </r>
    <r>
      <rPr>
        <b/>
        <i/>
        <sz val="16"/>
        <color indexed="9"/>
        <rFont val="Calibri"/>
        <family val="2"/>
      </rPr>
      <t xml:space="preserve">Mobile </t>
    </r>
    <r>
      <rPr>
        <b/>
        <sz val="16"/>
        <color indexed="9"/>
        <rFont val="Calibri"/>
        <family val="2"/>
      </rPr>
      <t>n</t>
    </r>
    <r>
      <rPr>
        <b/>
        <i/>
        <sz val="16"/>
        <color indexed="9"/>
        <rFont val="Calibri"/>
        <family val="2"/>
      </rPr>
      <t>umber portability</t>
    </r>
  </si>
  <si>
    <r>
      <t xml:space="preserve">        - residenziali </t>
    </r>
    <r>
      <rPr>
        <b/>
        <i/>
        <sz val="12"/>
        <color theme="1"/>
        <rFont val="Calibri"/>
        <family val="2"/>
        <scheme val="minor"/>
      </rPr>
      <t>(residential)</t>
    </r>
  </si>
  <si>
    <r>
      <t xml:space="preserve">        - affari </t>
    </r>
    <r>
      <rPr>
        <b/>
        <i/>
        <sz val="12"/>
        <color theme="1"/>
        <rFont val="Calibri"/>
        <family val="2"/>
        <scheme val="minor"/>
      </rPr>
      <t>(business)</t>
    </r>
  </si>
  <si>
    <r>
      <t xml:space="preserve">        - prepagate</t>
    </r>
    <r>
      <rPr>
        <b/>
        <i/>
        <sz val="12"/>
        <color theme="1"/>
        <rFont val="Calibri"/>
        <family val="2"/>
        <scheme val="minor"/>
      </rPr>
      <t xml:space="preserve"> (prepaid)</t>
    </r>
  </si>
  <si>
    <r>
      <t xml:space="preserve">        - abbonamento</t>
    </r>
    <r>
      <rPr>
        <b/>
        <i/>
        <sz val="12"/>
        <color theme="1"/>
        <rFont val="Calibri"/>
        <family val="2"/>
        <scheme val="minor"/>
      </rPr>
      <t xml:space="preserve"> (postpaid)</t>
    </r>
  </si>
  <si>
    <t xml:space="preserve"> - &lt; 30 Mbps</t>
  </si>
  <si>
    <t xml:space="preserve"> - = 30 Mbps; &lt; 100 Mbps</t>
  </si>
  <si>
    <t xml:space="preserve"> - ≥ 100 Mbps</t>
  </si>
  <si>
    <t xml:space="preserve"> % by speed</t>
  </si>
  <si>
    <t>Residential lines (mln)</t>
  </si>
  <si>
    <t>Business lines (mln)</t>
  </si>
  <si>
    <t>Servizi di corrispondenza (Mail)</t>
  </si>
  <si>
    <t>Pacchi (Parcels)</t>
  </si>
  <si>
    <r>
      <t xml:space="preserve"> - Corrispondenza SU </t>
    </r>
    <r>
      <rPr>
        <i/>
        <sz val="12"/>
        <color indexed="8"/>
        <rFont val="Calibri"/>
        <family val="2"/>
      </rPr>
      <t>(US mail)</t>
    </r>
  </si>
  <si>
    <r>
      <t xml:space="preserve"> - Corrispondenza non SU </t>
    </r>
    <r>
      <rPr>
        <i/>
        <sz val="12"/>
        <color indexed="8"/>
        <rFont val="Calibri"/>
        <family val="2"/>
      </rPr>
      <t>(Non US mail)</t>
    </r>
  </si>
  <si>
    <r>
      <t xml:space="preserve"> - Pacchi nazionali </t>
    </r>
    <r>
      <rPr>
        <i/>
        <sz val="12"/>
        <color indexed="8"/>
        <rFont val="Calibri"/>
        <family val="2"/>
      </rPr>
      <t>(Domestic parcels)</t>
    </r>
    <r>
      <rPr>
        <sz val="12"/>
        <color indexed="8"/>
        <rFont val="Calibri"/>
        <family val="2"/>
      </rPr>
      <t xml:space="preserve"> (SU+ non SU)</t>
    </r>
  </si>
  <si>
    <r>
      <t xml:space="preserve"> - Pacchi internazionali (</t>
    </r>
    <r>
      <rPr>
        <i/>
        <sz val="12"/>
        <color indexed="8"/>
        <rFont val="Calibri"/>
        <family val="2"/>
      </rPr>
      <t>Crossborder parcels</t>
    </r>
    <r>
      <rPr>
        <sz val="12"/>
        <color indexed="8"/>
        <rFont val="Calibri"/>
        <family val="2"/>
      </rPr>
      <t xml:space="preserve">) (In+Out) </t>
    </r>
  </si>
  <si>
    <t>Ricavi - Revenues</t>
  </si>
  <si>
    <t>Volumi - Volumes</t>
  </si>
  <si>
    <t>Ricavi - Revenues (mln €)</t>
  </si>
  <si>
    <t>Volumi - Volumes (mln)</t>
  </si>
  <si>
    <t>03/2021 (in %)</t>
  </si>
  <si>
    <t>Var/Chg. vs 03/2020 (p.p.)</t>
  </si>
  <si>
    <t>Var. vs 03/20 (%)</t>
  </si>
  <si>
    <t>Ciaopeople</t>
  </si>
  <si>
    <t>3M20</t>
  </si>
  <si>
    <t>3M21</t>
  </si>
  <si>
    <t>1Q17</t>
  </si>
  <si>
    <t>1Q18</t>
  </si>
  <si>
    <t>1Q19</t>
  </si>
  <si>
    <t>1Q20</t>
  </si>
  <si>
    <t>Diff/chg. vs 3M20 (p.p.)</t>
  </si>
  <si>
    <t xml:space="preserve"> Mar 21</t>
  </si>
  <si>
    <r>
      <t xml:space="preserve">Variazione (Changes %)  
</t>
    </r>
    <r>
      <rPr>
        <b/>
        <sz val="14"/>
        <color indexed="12"/>
        <rFont val="Calibri"/>
        <family val="2"/>
      </rPr>
      <t>03-2021 / 03-2020</t>
    </r>
    <r>
      <rPr>
        <b/>
        <sz val="14"/>
        <color indexed="17"/>
        <rFont val="Calibri"/>
        <family val="2"/>
      </rPr>
      <t xml:space="preserve"> 
</t>
    </r>
    <r>
      <rPr>
        <b/>
        <sz val="18"/>
        <color indexed="17"/>
        <rFont val="Calibri"/>
        <family val="2"/>
      </rPr>
      <t>(1Y)</t>
    </r>
  </si>
  <si>
    <r>
      <t xml:space="preserve">Variazione (Changes %)  
</t>
    </r>
    <r>
      <rPr>
        <b/>
        <sz val="14"/>
        <color indexed="12"/>
        <rFont val="Calibri"/>
        <family val="2"/>
      </rPr>
      <t>03-2021 / 03-2016</t>
    </r>
    <r>
      <rPr>
        <b/>
        <sz val="14"/>
        <color indexed="17"/>
        <rFont val="Calibri"/>
        <family val="2"/>
      </rPr>
      <t xml:space="preserve"> 
</t>
    </r>
    <r>
      <rPr>
        <b/>
        <sz val="18"/>
        <color indexed="17"/>
        <rFont val="Calibri"/>
        <family val="2"/>
      </rPr>
      <t xml:space="preserve">(5Y) </t>
    </r>
  </si>
  <si>
    <r>
      <t xml:space="preserve">Variazione (Changes %)  
</t>
    </r>
    <r>
      <rPr>
        <b/>
        <sz val="14"/>
        <color indexed="12"/>
        <rFont val="Calibri"/>
        <family val="2"/>
      </rPr>
      <t>03-2021 / 03-2011</t>
    </r>
    <r>
      <rPr>
        <b/>
        <sz val="14"/>
        <color indexed="8"/>
        <rFont val="Calibri"/>
        <family val="2"/>
      </rPr>
      <t xml:space="preserve"> 
</t>
    </r>
    <r>
      <rPr>
        <b/>
        <sz val="18"/>
        <color indexed="17"/>
        <rFont val="Calibri"/>
        <family val="2"/>
      </rPr>
      <t xml:space="preserve">(10Y) </t>
    </r>
  </si>
  <si>
    <t>2016/17</t>
  </si>
  <si>
    <t>2017/18</t>
  </si>
  <si>
    <t>2018/19</t>
  </si>
  <si>
    <t>2019/20</t>
  </si>
  <si>
    <t>2020/21</t>
  </si>
  <si>
    <t>1Q21</t>
  </si>
  <si>
    <t>Accessi per tecnologia (Access by technology) (%)</t>
  </si>
  <si>
    <r>
      <t>MNP - n.ro operazioni-valori cumulati (</t>
    </r>
    <r>
      <rPr>
        <b/>
        <i/>
        <sz val="12"/>
        <rFont val="Calibri"/>
        <family val="2"/>
        <scheme val="minor"/>
      </rPr>
      <t>number of operations - cumulative values</t>
    </r>
    <r>
      <rPr>
        <b/>
        <sz val="12"/>
        <rFont val="Calibri"/>
        <family val="2"/>
        <scheme val="minor"/>
      </rPr>
      <t>) (mln)</t>
    </r>
  </si>
  <si>
    <t xml:space="preserve"> - o/w Human (mln)</t>
  </si>
  <si>
    <t xml:space="preserve"> - o/w M2M (mln)</t>
  </si>
  <si>
    <r>
      <t xml:space="preserve">Traffico dati da inizio anno - </t>
    </r>
    <r>
      <rPr>
        <b/>
        <i/>
        <sz val="12"/>
        <rFont val="Calibri"/>
        <family val="2"/>
        <scheme val="minor"/>
      </rPr>
      <t>(Traffic b.y.)</t>
    </r>
    <r>
      <rPr>
        <b/>
        <sz val="12"/>
        <rFont val="Calibri"/>
        <family val="2"/>
        <scheme val="minor"/>
      </rPr>
      <t xml:space="preserve">  (PB)</t>
    </r>
  </si>
  <si>
    <r>
      <t>Linee complessive - (</t>
    </r>
    <r>
      <rPr>
        <b/>
        <i/>
        <sz val="12"/>
        <color theme="1"/>
        <rFont val="Calibri"/>
        <family val="2"/>
        <scheme val="minor"/>
      </rPr>
      <t>Total sim)</t>
    </r>
    <r>
      <rPr>
        <b/>
        <sz val="12"/>
        <color theme="1"/>
        <rFont val="Calibri"/>
        <family val="2"/>
        <scheme val="minor"/>
      </rPr>
      <t xml:space="preserve"> (mln)</t>
    </r>
  </si>
  <si>
    <r>
      <t xml:space="preserve">Traffico dati trimestrale - </t>
    </r>
    <r>
      <rPr>
        <b/>
        <i/>
        <sz val="12"/>
        <rFont val="Calibri"/>
        <family val="2"/>
        <scheme val="minor"/>
      </rPr>
      <t xml:space="preserve">(quarterly data traffic) </t>
    </r>
    <r>
      <rPr>
        <b/>
        <sz val="12"/>
        <rFont val="Calibri"/>
        <family val="2"/>
        <scheme val="minor"/>
      </rPr>
      <t>(PB)</t>
    </r>
  </si>
  <si>
    <r>
      <t>Sim con traffico dati - (</t>
    </r>
    <r>
      <rPr>
        <b/>
        <i/>
        <sz val="12"/>
        <rFont val="Calibri"/>
        <family val="2"/>
        <scheme val="minor"/>
      </rPr>
      <t>Sim data traffic</t>
    </r>
    <r>
      <rPr>
        <b/>
        <sz val="12"/>
        <rFont val="Calibri"/>
        <family val="2"/>
        <scheme val="minor"/>
      </rPr>
      <t>) (mln)</t>
    </r>
  </si>
  <si>
    <r>
      <t>Altri</t>
    </r>
    <r>
      <rPr>
        <i/>
        <sz val="12"/>
        <color theme="1"/>
        <rFont val="Calibri"/>
        <family val="2"/>
        <scheme val="minor"/>
      </rPr>
      <t xml:space="preserve"> (Others)</t>
    </r>
  </si>
  <si>
    <r>
      <t xml:space="preserve">Altri </t>
    </r>
    <r>
      <rPr>
        <i/>
        <sz val="12"/>
        <color indexed="8"/>
        <rFont val="Calibri"/>
        <family val="2"/>
      </rPr>
      <t>(Others)</t>
    </r>
  </si>
  <si>
    <t xml:space="preserve">Amodei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</si>
</sst>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0.0"/>
    <numFmt numFmtId="165" formatCode="#,##0.0"/>
    <numFmt numFmtId="166" formatCode="[$-410]mmm\-yy;@"/>
  </numFmts>
  <fonts count="10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indexed="9"/>
      <name val="Calibri"/>
      <family val="2"/>
    </font>
    <font>
      <b/>
      <i/>
      <sz val="16"/>
      <color indexed="9"/>
      <name val="Calibri"/>
      <family val="2"/>
    </font>
    <font>
      <sz val="12"/>
      <name val="Calibri"/>
      <family val="2"/>
    </font>
    <font>
      <b/>
      <i/>
      <sz val="12"/>
      <color indexed="10"/>
      <name val="Calibri"/>
      <family val="2"/>
    </font>
    <font>
      <b/>
      <i/>
      <sz val="12"/>
      <color indexed="8"/>
      <name val="Calibri"/>
      <family val="2"/>
    </font>
    <font>
      <i/>
      <sz val="12"/>
      <name val="Calibri"/>
      <family val="2"/>
    </font>
    <font>
      <i/>
      <sz val="12"/>
      <color indexed="8"/>
      <name val="Calibri"/>
      <family val="2"/>
    </font>
    <font>
      <b/>
      <i/>
      <u/>
      <sz val="20"/>
      <color indexed="9"/>
      <name val="Calibri"/>
      <family val="2"/>
    </font>
    <font>
      <b/>
      <i/>
      <sz val="28"/>
      <color indexed="8"/>
      <name val="Calibri"/>
      <family val="2"/>
    </font>
    <font>
      <sz val="12"/>
      <color indexed="8"/>
      <name val="Calibri"/>
      <family val="2"/>
    </font>
    <font>
      <b/>
      <sz val="12"/>
      <color indexed="10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b/>
      <i/>
      <sz val="12"/>
      <name val="Calibri"/>
      <family val="2"/>
    </font>
    <font>
      <sz val="10"/>
      <color indexed="8"/>
      <name val="Calibri"/>
      <family val="2"/>
    </font>
    <font>
      <b/>
      <u/>
      <sz val="12"/>
      <color indexed="8"/>
      <name val="Calibri"/>
      <family val="2"/>
    </font>
    <font>
      <b/>
      <i/>
      <sz val="14"/>
      <color indexed="8"/>
      <name val="Calibri"/>
      <family val="2"/>
    </font>
    <font>
      <b/>
      <i/>
      <u/>
      <sz val="12"/>
      <color indexed="8"/>
      <name val="Calibri"/>
      <family val="2"/>
    </font>
    <font>
      <i/>
      <sz val="10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Calibri"/>
      <family val="2"/>
    </font>
    <font>
      <b/>
      <sz val="12"/>
      <name val="Calibri"/>
      <family val="2"/>
    </font>
    <font>
      <sz val="10"/>
      <name val="Arial"/>
      <family val="2"/>
    </font>
    <font>
      <b/>
      <i/>
      <sz val="20"/>
      <color indexed="8"/>
      <name val="Calibri"/>
      <family val="2"/>
    </font>
    <font>
      <sz val="9"/>
      <name val="Arial"/>
      <family val="2"/>
    </font>
    <font>
      <sz val="8"/>
      <name val="Calibri"/>
      <family val="2"/>
    </font>
    <font>
      <b/>
      <sz val="18"/>
      <color indexed="9"/>
      <name val="Calibri"/>
      <family val="2"/>
    </font>
    <font>
      <b/>
      <i/>
      <sz val="18"/>
      <color indexed="9"/>
      <name val="Calibri"/>
      <family val="2"/>
    </font>
    <font>
      <b/>
      <sz val="14"/>
      <color indexed="8"/>
      <name val="Calibri"/>
      <family val="2"/>
    </font>
    <font>
      <sz val="8"/>
      <name val="Calibri"/>
      <family val="2"/>
    </font>
    <font>
      <b/>
      <sz val="14"/>
      <color indexed="12"/>
      <name val="Calibri"/>
      <family val="2"/>
    </font>
    <font>
      <sz val="8"/>
      <name val="Calibri"/>
      <family val="2"/>
    </font>
    <font>
      <i/>
      <sz val="11"/>
      <color indexed="8"/>
      <name val="Calibri"/>
      <family val="2"/>
    </font>
    <font>
      <b/>
      <sz val="14"/>
      <color indexed="17"/>
      <name val="Calibri"/>
      <family val="2"/>
    </font>
    <font>
      <sz val="8"/>
      <name val="Calibri"/>
      <family val="2"/>
    </font>
    <font>
      <b/>
      <sz val="18"/>
      <color indexed="17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FF"/>
      <name val="Calibri"/>
      <family val="2"/>
      <scheme val="minor"/>
    </font>
    <font>
      <i/>
      <sz val="12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2"/>
      <color rgb="FF0000FF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i/>
      <sz val="12"/>
      <color theme="0"/>
      <name val="Arial"/>
      <family val="2"/>
    </font>
    <font>
      <sz val="12"/>
      <color theme="1"/>
      <name val="Arial"/>
      <family val="2"/>
    </font>
    <font>
      <i/>
      <sz val="12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sz val="12"/>
      <color rgb="FF0000FF"/>
      <name val="Calibri"/>
      <family val="2"/>
    </font>
    <font>
      <sz val="12"/>
      <color rgb="FF000000"/>
      <name val="Calibri"/>
      <family val="2"/>
      <scheme val="minor"/>
    </font>
    <font>
      <b/>
      <sz val="12"/>
      <color rgb="FF000000"/>
      <name val="Calibri"/>
      <family val="2"/>
      <scheme val="minor"/>
    </font>
    <font>
      <b/>
      <i/>
      <sz val="12"/>
      <color rgb="FF0000FF"/>
      <name val="Calibri"/>
      <family val="2"/>
      <scheme val="minor"/>
    </font>
    <font>
      <sz val="12"/>
      <color theme="0"/>
      <name val="Calibri"/>
      <family val="2"/>
      <scheme val="minor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i/>
      <sz val="12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u/>
      <sz val="1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20"/>
      <color theme="0"/>
      <name val="Calibri"/>
      <family val="2"/>
      <scheme val="minor"/>
    </font>
    <font>
      <b/>
      <i/>
      <sz val="18"/>
      <color theme="0"/>
      <name val="Calibri"/>
      <family val="2"/>
      <scheme val="minor"/>
    </font>
    <font>
      <b/>
      <i/>
      <sz val="16"/>
      <color theme="0"/>
      <name val="Calibri"/>
      <family val="2"/>
    </font>
    <font>
      <b/>
      <i/>
      <sz val="18"/>
      <color theme="0"/>
      <name val="Calibri"/>
      <family val="2"/>
    </font>
    <font>
      <b/>
      <sz val="16"/>
      <color theme="0"/>
      <name val="Calibri"/>
      <family val="2"/>
    </font>
    <font>
      <b/>
      <i/>
      <sz val="16"/>
      <color theme="0"/>
      <name val="Arial"/>
      <family val="2"/>
    </font>
    <font>
      <b/>
      <sz val="16"/>
      <color rgb="FFFFFFFF"/>
      <name val="Calibri"/>
      <family val="2"/>
    </font>
    <font>
      <b/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2"/>
      <color rgb="FF7030A0"/>
      <name val="Calibri"/>
      <family val="2"/>
      <scheme val="minor"/>
    </font>
    <font>
      <i/>
      <sz val="12"/>
      <color rgb="FF7030A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rgb="FF7030A0"/>
      <name val="Calibri"/>
      <family val="2"/>
      <scheme val="minor"/>
    </font>
    <font>
      <sz val="12"/>
      <color rgb="FF7030A0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u/>
      <sz val="16"/>
      <color rgb="FFFF0000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4"/>
      <name val="Calibri"/>
      <family val="2"/>
      <scheme val="minor"/>
    </font>
    <font>
      <b/>
      <i/>
      <sz val="14"/>
      <name val="Calibri"/>
      <family val="2"/>
      <scheme val="minor"/>
    </font>
    <font>
      <b/>
      <sz val="14"/>
      <color rgb="FF0000FF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9"/>
      <color rgb="FF0000FF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11"/>
      <name val="Calibri"/>
      <family val="2"/>
    </font>
    <font>
      <b/>
      <i/>
      <sz val="11"/>
      <color rgb="FF0000FF"/>
      <name val="Calibri"/>
      <family val="2"/>
      <scheme val="minor"/>
    </font>
    <font>
      <b/>
      <sz val="13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8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0000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2">
    <xf numFmtId="0" fontId="0" fillId="0" borderId="0"/>
    <xf numFmtId="0" fontId="1" fillId="0" borderId="0"/>
    <xf numFmtId="43" fontId="38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38" fillId="0" borderId="0"/>
    <xf numFmtId="0" fontId="24" fillId="0" borderId="0"/>
    <xf numFmtId="0" fontId="26" fillId="0" borderId="0"/>
    <xf numFmtId="0" fontId="1" fillId="0" borderId="0"/>
    <xf numFmtId="9" fontId="1" fillId="0" borderId="0" applyFont="0" applyFill="0" applyBorder="0" applyAlignment="0" applyProtection="0"/>
  </cellStyleXfs>
  <cellXfs count="439">
    <xf numFmtId="0" fontId="0" fillId="0" borderId="0" xfId="0"/>
    <xf numFmtId="0" fontId="41" fillId="2" borderId="0" xfId="1" applyFont="1" applyFill="1" applyBorder="1"/>
    <xf numFmtId="0" fontId="42" fillId="2" borderId="0" xfId="0" applyFont="1" applyFill="1" applyBorder="1"/>
    <xf numFmtId="0" fontId="41" fillId="3" borderId="0" xfId="1" applyFont="1" applyFill="1" applyBorder="1"/>
    <xf numFmtId="17" fontId="43" fillId="0" borderId="0" xfId="0" applyNumberFormat="1" applyFont="1"/>
    <xf numFmtId="17" fontId="44" fillId="0" borderId="0" xfId="0" applyNumberFormat="1" applyFont="1"/>
    <xf numFmtId="0" fontId="44" fillId="0" borderId="0" xfId="0" applyFont="1"/>
    <xf numFmtId="0" fontId="43" fillId="0" borderId="0" xfId="0" applyFont="1"/>
    <xf numFmtId="164" fontId="43" fillId="0" borderId="0" xfId="0" applyNumberFormat="1" applyFont="1"/>
    <xf numFmtId="3" fontId="43" fillId="0" borderId="0" xfId="0" applyNumberFormat="1" applyFont="1"/>
    <xf numFmtId="164" fontId="44" fillId="0" borderId="0" xfId="0" applyNumberFormat="1" applyFont="1"/>
    <xf numFmtId="165" fontId="45" fillId="0" borderId="0" xfId="0" applyNumberFormat="1" applyFont="1"/>
    <xf numFmtId="0" fontId="43" fillId="0" borderId="0" xfId="0" applyFont="1" applyBorder="1"/>
    <xf numFmtId="0" fontId="43" fillId="0" borderId="0" xfId="0" applyFont="1" applyAlignment="1">
      <alignment horizontal="right"/>
    </xf>
    <xf numFmtId="0" fontId="46" fillId="4" borderId="0" xfId="1" applyFont="1" applyFill="1" applyBorder="1"/>
    <xf numFmtId="0" fontId="47" fillId="4" borderId="0" xfId="0" applyFont="1" applyFill="1" applyBorder="1"/>
    <xf numFmtId="17" fontId="48" fillId="0" borderId="0" xfId="0" applyNumberFormat="1" applyFont="1" applyAlignment="1">
      <alignment horizontal="center"/>
    </xf>
    <xf numFmtId="0" fontId="49" fillId="0" borderId="0" xfId="0" applyFont="1"/>
    <xf numFmtId="0" fontId="43" fillId="0" borderId="0" xfId="0" applyFont="1" applyAlignment="1">
      <alignment horizontal="center"/>
    </xf>
    <xf numFmtId="0" fontId="49" fillId="0" borderId="0" xfId="0" applyFont="1" applyAlignment="1">
      <alignment horizontal="center"/>
    </xf>
    <xf numFmtId="0" fontId="48" fillId="0" borderId="0" xfId="0" applyFont="1" applyAlignment="1">
      <alignment horizontal="center"/>
    </xf>
    <xf numFmtId="0" fontId="43" fillId="0" borderId="0" xfId="0" applyFont="1" applyAlignment="1"/>
    <xf numFmtId="0" fontId="41" fillId="2" borderId="0" xfId="1" applyFont="1" applyFill="1" applyBorder="1" applyAlignment="1"/>
    <xf numFmtId="0" fontId="46" fillId="4" borderId="0" xfId="1" applyFont="1" applyFill="1" applyBorder="1" applyAlignment="1"/>
    <xf numFmtId="0" fontId="44" fillId="0" borderId="0" xfId="0" applyFont="1" applyAlignment="1"/>
    <xf numFmtId="17" fontId="44" fillId="0" borderId="0" xfId="0" applyNumberFormat="1" applyFont="1" applyAlignment="1">
      <alignment horizontal="right"/>
    </xf>
    <xf numFmtId="0" fontId="1" fillId="0" borderId="0" xfId="5" applyFont="1" applyAlignment="1">
      <alignment vertical="center"/>
    </xf>
    <xf numFmtId="0" fontId="50" fillId="0" borderId="0" xfId="5" applyFont="1" applyAlignment="1">
      <alignment vertical="center"/>
    </xf>
    <xf numFmtId="0" fontId="50" fillId="0" borderId="0" xfId="5" applyFont="1" applyBorder="1" applyAlignment="1">
      <alignment vertical="center"/>
    </xf>
    <xf numFmtId="164" fontId="51" fillId="0" borderId="0" xfId="5" applyNumberFormat="1" applyFont="1" applyBorder="1" applyAlignment="1">
      <alignment vertical="center"/>
    </xf>
    <xf numFmtId="49" fontId="52" fillId="0" borderId="0" xfId="5" applyNumberFormat="1" applyFont="1" applyBorder="1" applyAlignment="1">
      <alignment horizontal="right" vertical="center"/>
    </xf>
    <xf numFmtId="0" fontId="53" fillId="0" borderId="0" xfId="5" applyFont="1" applyBorder="1" applyAlignment="1">
      <alignment vertical="center"/>
    </xf>
    <xf numFmtId="2" fontId="43" fillId="0" borderId="0" xfId="0" applyNumberFormat="1" applyFont="1"/>
    <xf numFmtId="0" fontId="43" fillId="0" borderId="0" xfId="0" applyFont="1" applyBorder="1" applyAlignment="1">
      <alignment vertical="center"/>
    </xf>
    <xf numFmtId="0" fontId="43" fillId="4" borderId="0" xfId="0" applyFont="1" applyFill="1"/>
    <xf numFmtId="1" fontId="44" fillId="0" borderId="0" xfId="0" applyNumberFormat="1" applyFont="1" applyBorder="1" applyAlignment="1">
      <alignment horizontal="left"/>
    </xf>
    <xf numFmtId="17" fontId="48" fillId="0" borderId="0" xfId="0" applyNumberFormat="1" applyFont="1" applyAlignment="1">
      <alignment horizontal="right"/>
    </xf>
    <xf numFmtId="0" fontId="51" fillId="0" borderId="0" xfId="0" applyFont="1"/>
    <xf numFmtId="164" fontId="45" fillId="0" borderId="0" xfId="0" applyNumberFormat="1" applyFont="1" applyAlignment="1">
      <alignment horizontal="right"/>
    </xf>
    <xf numFmtId="1" fontId="45" fillId="0" borderId="0" xfId="0" applyNumberFormat="1" applyFont="1" applyAlignment="1">
      <alignment horizontal="right"/>
    </xf>
    <xf numFmtId="0" fontId="51" fillId="0" borderId="0" xfId="0" applyFont="1" applyAlignment="1">
      <alignment horizontal="right"/>
    </xf>
    <xf numFmtId="3" fontId="44" fillId="0" borderId="0" xfId="0" applyNumberFormat="1" applyFont="1"/>
    <xf numFmtId="0" fontId="52" fillId="0" borderId="0" xfId="5" applyFont="1" applyBorder="1" applyAlignment="1">
      <alignment vertical="center"/>
    </xf>
    <xf numFmtId="0" fontId="0" fillId="0" borderId="0" xfId="0"/>
    <xf numFmtId="0" fontId="53" fillId="0" borderId="0" xfId="0" applyFont="1"/>
    <xf numFmtId="0" fontId="43" fillId="0" borderId="0" xfId="0" applyFont="1"/>
    <xf numFmtId="17" fontId="44" fillId="0" borderId="0" xfId="0" applyNumberFormat="1" applyFont="1" applyAlignment="1">
      <alignment horizontal="center"/>
    </xf>
    <xf numFmtId="0" fontId="44" fillId="0" borderId="0" xfId="0" applyFont="1" applyAlignment="1">
      <alignment horizontal="center"/>
    </xf>
    <xf numFmtId="166" fontId="44" fillId="0" borderId="0" xfId="0" applyNumberFormat="1" applyFont="1" applyAlignment="1"/>
    <xf numFmtId="166" fontId="52" fillId="0" borderId="0" xfId="0" applyNumberFormat="1" applyFont="1" applyAlignment="1">
      <alignment horizontal="center"/>
    </xf>
    <xf numFmtId="2" fontId="43" fillId="0" borderId="0" xfId="0" applyNumberFormat="1" applyFont="1" applyAlignment="1"/>
    <xf numFmtId="164" fontId="45" fillId="0" borderId="0" xfId="0" applyNumberFormat="1" applyFont="1" applyAlignment="1"/>
    <xf numFmtId="164" fontId="51" fillId="0" borderId="0" xfId="0" applyNumberFormat="1" applyFont="1"/>
    <xf numFmtId="2" fontId="52" fillId="0" borderId="0" xfId="5" applyNumberFormat="1" applyFont="1" applyBorder="1" applyAlignment="1">
      <alignment horizontal="right" vertical="center"/>
    </xf>
    <xf numFmtId="165" fontId="45" fillId="0" borderId="0" xfId="0" applyNumberFormat="1" applyFont="1" applyAlignment="1">
      <alignment horizontal="right" indent="1"/>
    </xf>
    <xf numFmtId="164" fontId="45" fillId="0" borderId="0" xfId="0" applyNumberFormat="1" applyFont="1" applyAlignment="1">
      <alignment horizontal="right" indent="1"/>
    </xf>
    <xf numFmtId="0" fontId="44" fillId="0" borderId="0" xfId="0" applyFont="1" applyBorder="1"/>
    <xf numFmtId="164" fontId="45" fillId="0" borderId="0" xfId="3" applyNumberFormat="1" applyFont="1" applyBorder="1" applyAlignment="1">
      <alignment vertical="center"/>
    </xf>
    <xf numFmtId="164" fontId="44" fillId="0" borderId="0" xfId="0" applyNumberFormat="1" applyFont="1" applyAlignment="1">
      <alignment horizontal="center"/>
    </xf>
    <xf numFmtId="0" fontId="54" fillId="4" borderId="0" xfId="1" applyFont="1" applyFill="1" applyBorder="1" applyAlignment="1"/>
    <xf numFmtId="0" fontId="55" fillId="0" borderId="0" xfId="0" applyFont="1" applyAlignment="1"/>
    <xf numFmtId="0" fontId="55" fillId="0" borderId="0" xfId="0" applyFont="1"/>
    <xf numFmtId="0" fontId="43" fillId="0" borderId="0" xfId="0" applyFont="1" applyAlignment="1">
      <alignment vertical="center"/>
    </xf>
    <xf numFmtId="0" fontId="56" fillId="0" borderId="0" xfId="3" applyFont="1" applyBorder="1" applyAlignment="1">
      <alignment horizontal="left" vertical="center"/>
    </xf>
    <xf numFmtId="0" fontId="52" fillId="0" borderId="0" xfId="1" applyFont="1" applyBorder="1" applyAlignment="1">
      <alignment vertical="center"/>
    </xf>
    <xf numFmtId="0" fontId="50" fillId="0" borderId="0" xfId="1" applyFont="1" applyBorder="1" applyAlignment="1">
      <alignment vertical="center"/>
    </xf>
    <xf numFmtId="164" fontId="52" fillId="0" borderId="0" xfId="3" applyNumberFormat="1" applyFont="1" applyBorder="1" applyAlignment="1">
      <alignment horizontal="right" vertical="center"/>
    </xf>
    <xf numFmtId="165" fontId="45" fillId="0" borderId="0" xfId="0" applyNumberFormat="1" applyFont="1" applyAlignment="1">
      <alignment horizontal="center" vertical="center"/>
    </xf>
    <xf numFmtId="0" fontId="57" fillId="0" borderId="0" xfId="0" applyFont="1"/>
    <xf numFmtId="0" fontId="58" fillId="0" borderId="0" xfId="0" applyFont="1"/>
    <xf numFmtId="49" fontId="44" fillId="0" borderId="0" xfId="0" applyNumberFormat="1" applyFont="1" applyAlignment="1">
      <alignment horizontal="center"/>
    </xf>
    <xf numFmtId="0" fontId="0" fillId="0" borderId="1" xfId="0" applyBorder="1"/>
    <xf numFmtId="0" fontId="0" fillId="0" borderId="1" xfId="0" applyFill="1" applyBorder="1"/>
    <xf numFmtId="0" fontId="48" fillId="0" borderId="0" xfId="0" applyFont="1"/>
    <xf numFmtId="165" fontId="45" fillId="0" borderId="1" xfId="0" applyNumberFormat="1" applyFont="1" applyBorder="1" applyAlignment="1">
      <alignment horizontal="center"/>
    </xf>
    <xf numFmtId="164" fontId="45" fillId="0" borderId="1" xfId="0" applyNumberFormat="1" applyFont="1" applyBorder="1" applyAlignment="1">
      <alignment horizontal="center"/>
    </xf>
    <xf numFmtId="0" fontId="43" fillId="0" borderId="1" xfId="0" applyFont="1" applyBorder="1"/>
    <xf numFmtId="17" fontId="44" fillId="0" borderId="0" xfId="0" quotePrefix="1" applyNumberFormat="1" applyFont="1" applyBorder="1" applyAlignment="1">
      <alignment horizontal="center" vertical="center"/>
    </xf>
    <xf numFmtId="0" fontId="43" fillId="4" borderId="0" xfId="0" applyFont="1" applyFill="1" applyAlignment="1">
      <alignment horizontal="center"/>
    </xf>
    <xf numFmtId="17" fontId="44" fillId="0" borderId="0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58" fillId="0" borderId="0" xfId="0" applyFont="1" applyBorder="1" applyAlignment="1"/>
    <xf numFmtId="165" fontId="59" fillId="0" borderId="0" xfId="0" applyNumberFormat="1" applyFont="1" applyAlignment="1">
      <alignment vertical="center"/>
    </xf>
    <xf numFmtId="0" fontId="52" fillId="0" borderId="0" xfId="0" applyFont="1" applyBorder="1"/>
    <xf numFmtId="3" fontId="44" fillId="0" borderId="0" xfId="0" applyNumberFormat="1" applyFont="1" applyAlignment="1">
      <alignment horizontal="right"/>
    </xf>
    <xf numFmtId="0" fontId="40" fillId="0" borderId="1" xfId="0" applyFont="1" applyFill="1" applyBorder="1"/>
    <xf numFmtId="165" fontId="52" fillId="0" borderId="1" xfId="0" applyNumberFormat="1" applyFont="1" applyBorder="1" applyAlignment="1">
      <alignment horizontal="center"/>
    </xf>
    <xf numFmtId="164" fontId="44" fillId="0" borderId="1" xfId="0" applyNumberFormat="1" applyFont="1" applyBorder="1" applyAlignment="1">
      <alignment horizontal="center"/>
    </xf>
    <xf numFmtId="0" fontId="42" fillId="3" borderId="0" xfId="0" applyFont="1" applyFill="1" applyBorder="1"/>
    <xf numFmtId="0" fontId="44" fillId="0" borderId="0" xfId="0" applyNumberFormat="1" applyFont="1" applyAlignment="1">
      <alignment horizontal="right"/>
    </xf>
    <xf numFmtId="0" fontId="44" fillId="0" borderId="1" xfId="0" applyFont="1" applyBorder="1"/>
    <xf numFmtId="3" fontId="44" fillId="0" borderId="1" xfId="0" applyNumberFormat="1" applyFont="1" applyBorder="1"/>
    <xf numFmtId="3" fontId="44" fillId="0" borderId="1" xfId="0" applyNumberFormat="1" applyFont="1" applyBorder="1" applyAlignment="1">
      <alignment horizontal="right"/>
    </xf>
    <xf numFmtId="165" fontId="44" fillId="0" borderId="1" xfId="0" applyNumberFormat="1" applyFont="1" applyBorder="1" applyAlignment="1">
      <alignment horizontal="right"/>
    </xf>
    <xf numFmtId="3" fontId="45" fillId="0" borderId="1" xfId="0" applyNumberFormat="1" applyFont="1" applyBorder="1" applyAlignment="1">
      <alignment horizontal="right"/>
    </xf>
    <xf numFmtId="0" fontId="43" fillId="0" borderId="1" xfId="5" applyFont="1" applyBorder="1" applyAlignment="1">
      <alignment vertical="center"/>
    </xf>
    <xf numFmtId="164" fontId="45" fillId="0" borderId="1" xfId="5" applyNumberFormat="1" applyFont="1" applyBorder="1" applyAlignment="1">
      <alignment vertical="center"/>
    </xf>
    <xf numFmtId="0" fontId="50" fillId="0" borderId="1" xfId="5" applyFont="1" applyBorder="1" applyAlignment="1">
      <alignment vertical="center"/>
    </xf>
    <xf numFmtId="0" fontId="50" fillId="4" borderId="1" xfId="5" applyFont="1" applyFill="1" applyBorder="1" applyAlignment="1">
      <alignment vertical="top" wrapText="1"/>
    </xf>
    <xf numFmtId="2" fontId="45" fillId="0" borderId="1" xfId="0" applyNumberFormat="1" applyFont="1" applyBorder="1"/>
    <xf numFmtId="2" fontId="44" fillId="0" borderId="1" xfId="0" applyNumberFormat="1" applyFont="1" applyBorder="1"/>
    <xf numFmtId="164" fontId="45" fillId="0" borderId="1" xfId="0" applyNumberFormat="1" applyFont="1" applyBorder="1"/>
    <xf numFmtId="164" fontId="44" fillId="0" borderId="1" xfId="0" applyNumberFormat="1" applyFont="1" applyBorder="1"/>
    <xf numFmtId="0" fontId="43" fillId="0" borderId="1" xfId="0" applyFont="1" applyBorder="1" applyAlignment="1">
      <alignment vertical="center"/>
    </xf>
    <xf numFmtId="3" fontId="50" fillId="0" borderId="1" xfId="1" applyNumberFormat="1" applyFont="1" applyBorder="1" applyAlignment="1">
      <alignment vertical="center"/>
    </xf>
    <xf numFmtId="3" fontId="43" fillId="0" borderId="1" xfId="1" applyNumberFormat="1" applyFont="1" applyBorder="1" applyAlignment="1">
      <alignment vertical="center"/>
    </xf>
    <xf numFmtId="3" fontId="52" fillId="0" borderId="1" xfId="1" applyNumberFormat="1" applyFont="1" applyFill="1" applyBorder="1" applyAlignment="1">
      <alignment vertical="center"/>
    </xf>
    <xf numFmtId="0" fontId="43" fillId="0" borderId="1" xfId="1" applyFont="1" applyBorder="1"/>
    <xf numFmtId="0" fontId="51" fillId="0" borderId="1" xfId="0" applyFont="1" applyBorder="1"/>
    <xf numFmtId="164" fontId="45" fillId="0" borderId="1" xfId="0" applyNumberFormat="1" applyFont="1" applyBorder="1" applyAlignment="1">
      <alignment horizontal="center" vertical="center"/>
    </xf>
    <xf numFmtId="164" fontId="45" fillId="0" borderId="1" xfId="0" applyNumberFormat="1" applyFont="1" applyBorder="1" applyAlignment="1">
      <alignment horizontal="right"/>
    </xf>
    <xf numFmtId="164" fontId="52" fillId="0" borderId="1" xfId="0" applyNumberFormat="1" applyFont="1" applyBorder="1"/>
    <xf numFmtId="0" fontId="43" fillId="0" borderId="1" xfId="0" applyFont="1" applyBorder="1" applyAlignment="1"/>
    <xf numFmtId="164" fontId="52" fillId="0" borderId="1" xfId="0" applyNumberFormat="1" applyFont="1" applyBorder="1" applyAlignment="1">
      <alignment horizontal="right"/>
    </xf>
    <xf numFmtId="165" fontId="45" fillId="0" borderId="1" xfId="0" applyNumberFormat="1" applyFont="1" applyBorder="1" applyAlignment="1">
      <alignment horizontal="center" vertical="center"/>
    </xf>
    <xf numFmtId="0" fontId="60" fillId="0" borderId="1" xfId="0" applyFont="1" applyFill="1" applyBorder="1"/>
    <xf numFmtId="0" fontId="61" fillId="0" borderId="1" xfId="0" applyFont="1" applyFill="1" applyBorder="1"/>
    <xf numFmtId="164" fontId="52" fillId="0" borderId="1" xfId="0" applyNumberFormat="1" applyFont="1" applyBorder="1" applyAlignment="1">
      <alignment horizontal="center"/>
    </xf>
    <xf numFmtId="49" fontId="45" fillId="0" borderId="0" xfId="0" applyNumberFormat="1" applyFont="1" applyAlignment="1">
      <alignment horizontal="center"/>
    </xf>
    <xf numFmtId="49" fontId="62" fillId="0" borderId="0" xfId="0" applyNumberFormat="1" applyFont="1" applyAlignment="1">
      <alignment horizontal="center"/>
    </xf>
    <xf numFmtId="0" fontId="52" fillId="0" borderId="0" xfId="0" applyFont="1" applyBorder="1" applyAlignment="1">
      <alignment horizontal="right" vertical="center"/>
    </xf>
    <xf numFmtId="0" fontId="40" fillId="0" borderId="0" xfId="0" applyFont="1" applyAlignment="1">
      <alignment horizontal="center"/>
    </xf>
    <xf numFmtId="0" fontId="0" fillId="0" borderId="0" xfId="0" applyAlignment="1">
      <alignment horizontal="center"/>
    </xf>
    <xf numFmtId="164" fontId="0" fillId="0" borderId="0" xfId="0" applyNumberFormat="1"/>
    <xf numFmtId="2" fontId="45" fillId="0" borderId="1" xfId="0" applyNumberFormat="1" applyFont="1" applyBorder="1" applyAlignment="1">
      <alignment horizontal="center"/>
    </xf>
    <xf numFmtId="0" fontId="52" fillId="0" borderId="1" xfId="0" applyFont="1" applyFill="1" applyBorder="1"/>
    <xf numFmtId="0" fontId="45" fillId="0" borderId="0" xfId="0" applyFont="1" applyAlignment="1">
      <alignment horizontal="center"/>
    </xf>
    <xf numFmtId="3" fontId="52" fillId="0" borderId="1" xfId="0" applyNumberFormat="1" applyFont="1" applyBorder="1"/>
    <xf numFmtId="0" fontId="0" fillId="0" borderId="1" xfId="0" applyFont="1" applyFill="1" applyBorder="1"/>
    <xf numFmtId="0" fontId="40" fillId="0" borderId="0" xfId="0" applyFont="1"/>
    <xf numFmtId="49" fontId="40" fillId="0" borderId="0" xfId="0" applyNumberFormat="1" applyFont="1" applyAlignment="1">
      <alignment horizontal="center"/>
    </xf>
    <xf numFmtId="49" fontId="45" fillId="0" borderId="0" xfId="5" applyNumberFormat="1" applyFont="1" applyBorder="1" applyAlignment="1">
      <alignment horizontal="right" vertical="center"/>
    </xf>
    <xf numFmtId="17" fontId="44" fillId="0" borderId="0" xfId="0" applyNumberFormat="1" applyFont="1" applyAlignment="1">
      <alignment horizontal="center" vertical="center"/>
    </xf>
    <xf numFmtId="0" fontId="45" fillId="0" borderId="0" xfId="0" applyNumberFormat="1" applyFont="1" applyBorder="1" applyAlignment="1">
      <alignment horizontal="center" vertical="center"/>
    </xf>
    <xf numFmtId="164" fontId="45" fillId="0" borderId="0" xfId="0" applyNumberFormat="1" applyFont="1" applyBorder="1" applyAlignment="1">
      <alignment horizontal="center" vertical="center"/>
    </xf>
    <xf numFmtId="164" fontId="45" fillId="0" borderId="0" xfId="0" applyNumberFormat="1" applyFont="1" applyFill="1" applyBorder="1" applyAlignment="1">
      <alignment horizontal="center" vertical="center"/>
    </xf>
    <xf numFmtId="164" fontId="52" fillId="0" borderId="0" xfId="0" applyNumberFormat="1" applyFont="1" applyAlignment="1">
      <alignment horizontal="center"/>
    </xf>
    <xf numFmtId="0" fontId="5" fillId="0" borderId="0" xfId="0" applyFont="1"/>
    <xf numFmtId="0" fontId="63" fillId="4" borderId="0" xfId="0" applyFont="1" applyFill="1"/>
    <xf numFmtId="0" fontId="64" fillId="0" borderId="0" xfId="0" applyFont="1" applyFill="1" applyBorder="1"/>
    <xf numFmtId="0" fontId="65" fillId="0" borderId="0" xfId="0" applyFont="1" applyFill="1" applyBorder="1"/>
    <xf numFmtId="164" fontId="45" fillId="0" borderId="0" xfId="0" applyNumberFormat="1" applyFont="1" applyAlignment="1">
      <alignment horizontal="center" vertical="center"/>
    </xf>
    <xf numFmtId="164" fontId="52" fillId="0" borderId="0" xfId="0" applyNumberFormat="1" applyFont="1" applyAlignment="1">
      <alignment horizontal="center" vertical="center"/>
    </xf>
    <xf numFmtId="0" fontId="66" fillId="0" borderId="0" xfId="1" applyFont="1" applyFill="1" applyBorder="1" applyAlignment="1">
      <alignment vertical="top"/>
    </xf>
    <xf numFmtId="0" fontId="43" fillId="0" borderId="0" xfId="0" applyFont="1" applyAlignment="1">
      <alignment vertical="top"/>
    </xf>
    <xf numFmtId="0" fontId="50" fillId="0" borderId="1" xfId="0" applyFont="1" applyBorder="1" applyAlignment="1">
      <alignment vertical="center"/>
    </xf>
    <xf numFmtId="164" fontId="44" fillId="0" borderId="1" xfId="0" applyNumberFormat="1" applyFont="1" applyBorder="1" applyAlignment="1">
      <alignment horizontal="center" vertical="center"/>
    </xf>
    <xf numFmtId="0" fontId="67" fillId="0" borderId="0" xfId="1" applyFont="1" applyFill="1" applyBorder="1" applyAlignment="1">
      <alignment vertical="center"/>
    </xf>
    <xf numFmtId="0" fontId="43" fillId="0" borderId="1" xfId="0" applyFont="1" applyBorder="1" applyAlignment="1">
      <alignment horizontal="center"/>
    </xf>
    <xf numFmtId="164" fontId="44" fillId="0" borderId="2" xfId="0" applyNumberFormat="1" applyFont="1" applyBorder="1" applyAlignment="1">
      <alignment horizontal="center"/>
    </xf>
    <xf numFmtId="0" fontId="0" fillId="0" borderId="2" xfId="0" applyFont="1" applyFill="1" applyBorder="1"/>
    <xf numFmtId="164" fontId="45" fillId="0" borderId="2" xfId="0" applyNumberFormat="1" applyFont="1" applyBorder="1" applyAlignment="1">
      <alignment horizontal="center"/>
    </xf>
    <xf numFmtId="1" fontId="52" fillId="0" borderId="1" xfId="0" applyNumberFormat="1" applyFont="1" applyBorder="1" applyAlignment="1">
      <alignment horizontal="center"/>
    </xf>
    <xf numFmtId="3" fontId="44" fillId="0" borderId="0" xfId="0" applyNumberFormat="1" applyFont="1" applyAlignment="1">
      <alignment horizontal="center"/>
    </xf>
    <xf numFmtId="3" fontId="45" fillId="0" borderId="0" xfId="0" applyNumberFormat="1" applyFont="1" applyBorder="1" applyAlignment="1">
      <alignment horizontal="center" vertical="center"/>
    </xf>
    <xf numFmtId="17" fontId="52" fillId="0" borderId="0" xfId="0" applyNumberFormat="1" applyFont="1" applyFill="1" applyBorder="1" applyAlignment="1">
      <alignment horizontal="center"/>
    </xf>
    <xf numFmtId="0" fontId="43" fillId="0" borderId="3" xfId="0" applyFont="1" applyBorder="1"/>
    <xf numFmtId="17" fontId="44" fillId="0" borderId="0" xfId="0" applyNumberFormat="1" applyFont="1" applyFill="1" applyBorder="1" applyAlignment="1">
      <alignment horizontal="center" vertical="center"/>
    </xf>
    <xf numFmtId="0" fontId="68" fillId="0" borderId="0" xfId="1" applyFont="1" applyFill="1" applyBorder="1" applyAlignment="1">
      <alignment horizontal="center" vertical="center"/>
    </xf>
    <xf numFmtId="0" fontId="69" fillId="0" borderId="0" xfId="0" applyFont="1" applyBorder="1" applyAlignment="1">
      <alignment horizontal="center" vertical="center"/>
    </xf>
    <xf numFmtId="49" fontId="44" fillId="0" borderId="1" xfId="0" applyNumberFormat="1" applyFont="1" applyBorder="1" applyAlignment="1"/>
    <xf numFmtId="1" fontId="44" fillId="0" borderId="0" xfId="0" quotePrefix="1" applyNumberFormat="1" applyFont="1" applyAlignment="1">
      <alignment horizontal="center"/>
    </xf>
    <xf numFmtId="0" fontId="41" fillId="3" borderId="0" xfId="1" applyFont="1" applyFill="1" applyBorder="1" applyAlignment="1"/>
    <xf numFmtId="0" fontId="70" fillId="3" borderId="0" xfId="0" applyFont="1" applyFill="1" applyAlignment="1">
      <alignment vertical="center"/>
    </xf>
    <xf numFmtId="0" fontId="39" fillId="3" borderId="0" xfId="0" applyFont="1" applyFill="1" applyAlignment="1">
      <alignment vertical="center"/>
    </xf>
    <xf numFmtId="0" fontId="71" fillId="3" borderId="0" xfId="0" applyFont="1" applyFill="1" applyBorder="1" applyAlignment="1">
      <alignment vertical="center"/>
    </xf>
    <xf numFmtId="0" fontId="72" fillId="3" borderId="0" xfId="1" applyFont="1" applyFill="1" applyBorder="1" applyAlignment="1">
      <alignment vertical="center"/>
    </xf>
    <xf numFmtId="0" fontId="73" fillId="3" borderId="0" xfId="1" applyFont="1" applyFill="1" applyBorder="1" applyAlignment="1">
      <alignment vertical="center"/>
    </xf>
    <xf numFmtId="0" fontId="74" fillId="3" borderId="0" xfId="1" applyFont="1" applyFill="1" applyBorder="1" applyAlignment="1">
      <alignment vertical="center"/>
    </xf>
    <xf numFmtId="0" fontId="46" fillId="3" borderId="0" xfId="1" applyFont="1" applyFill="1" applyBorder="1"/>
    <xf numFmtId="0" fontId="43" fillId="3" borderId="0" xfId="0" applyFont="1" applyFill="1"/>
    <xf numFmtId="0" fontId="46" fillId="3" borderId="0" xfId="1" applyFont="1" applyFill="1" applyBorder="1" applyAlignment="1"/>
    <xf numFmtId="0" fontId="43" fillId="3" borderId="0" xfId="0" applyFont="1" applyFill="1" applyAlignment="1"/>
    <xf numFmtId="0" fontId="75" fillId="3" borderId="0" xfId="1" applyFont="1" applyFill="1" applyBorder="1" applyAlignment="1"/>
    <xf numFmtId="0" fontId="54" fillId="3" borderId="0" xfId="1" applyFont="1" applyFill="1" applyBorder="1" applyAlignment="1"/>
    <xf numFmtId="0" fontId="70" fillId="2" borderId="0" xfId="1" applyFont="1" applyFill="1" applyBorder="1" applyAlignment="1">
      <alignment vertical="center"/>
    </xf>
    <xf numFmtId="0" fontId="2" fillId="2" borderId="0" xfId="1" applyFont="1" applyFill="1" applyBorder="1" applyAlignment="1">
      <alignment vertical="center" wrapText="1"/>
    </xf>
    <xf numFmtId="0" fontId="76" fillId="5" borderId="0" xfId="1" applyFont="1" applyFill="1" applyBorder="1" applyAlignment="1">
      <alignment vertical="center"/>
    </xf>
    <xf numFmtId="0" fontId="63" fillId="2" borderId="0" xfId="0" applyFont="1" applyFill="1"/>
    <xf numFmtId="0" fontId="43" fillId="2" borderId="0" xfId="0" applyFont="1" applyFill="1" applyAlignment="1">
      <alignment horizontal="center"/>
    </xf>
    <xf numFmtId="0" fontId="0" fillId="2" borderId="0" xfId="0" applyFill="1" applyAlignment="1"/>
    <xf numFmtId="0" fontId="70" fillId="6" borderId="0" xfId="1" applyFont="1" applyFill="1" applyBorder="1" applyAlignment="1">
      <alignment vertical="center"/>
    </xf>
    <xf numFmtId="0" fontId="3" fillId="6" borderId="0" xfId="1" applyFont="1" applyFill="1" applyBorder="1" applyAlignment="1">
      <alignment vertical="center"/>
    </xf>
    <xf numFmtId="0" fontId="2" fillId="6" borderId="0" xfId="1" applyFont="1" applyFill="1" applyBorder="1" applyAlignment="1">
      <alignment vertical="center"/>
    </xf>
    <xf numFmtId="0" fontId="41" fillId="6" borderId="0" xfId="1" applyFont="1" applyFill="1" applyBorder="1"/>
    <xf numFmtId="0" fontId="47" fillId="6" borderId="0" xfId="0" applyFont="1" applyFill="1" applyBorder="1"/>
    <xf numFmtId="0" fontId="41" fillId="6" borderId="0" xfId="0" applyFont="1" applyFill="1"/>
    <xf numFmtId="0" fontId="39" fillId="6" borderId="0" xfId="0" applyFont="1" applyFill="1"/>
    <xf numFmtId="0" fontId="70" fillId="7" borderId="0" xfId="0" applyFont="1" applyFill="1" applyAlignment="1">
      <alignment vertical="center"/>
    </xf>
    <xf numFmtId="0" fontId="3" fillId="7" borderId="0" xfId="0" applyFont="1" applyFill="1" applyAlignment="1">
      <alignment vertical="center"/>
    </xf>
    <xf numFmtId="0" fontId="41" fillId="7" borderId="0" xfId="0" applyFont="1" applyFill="1"/>
    <xf numFmtId="0" fontId="77" fillId="7" borderId="0" xfId="0" applyFont="1" applyFill="1"/>
    <xf numFmtId="17" fontId="45" fillId="0" borderId="0" xfId="0" applyNumberFormat="1" applyFont="1" applyAlignment="1">
      <alignment horizontal="center"/>
    </xf>
    <xf numFmtId="3" fontId="50" fillId="0" borderId="1" xfId="1" applyNumberFormat="1" applyFont="1" applyFill="1" applyBorder="1" applyAlignment="1">
      <alignment vertical="center"/>
    </xf>
    <xf numFmtId="0" fontId="48" fillId="0" borderId="0" xfId="0" applyFont="1" applyAlignment="1">
      <alignment vertical="center" wrapText="1"/>
    </xf>
    <xf numFmtId="0" fontId="3" fillId="3" borderId="0" xfId="1" applyFont="1" applyFill="1" applyBorder="1" applyAlignment="1">
      <alignment vertical="center"/>
    </xf>
    <xf numFmtId="0" fontId="45" fillId="0" borderId="0" xfId="0" applyFont="1"/>
    <xf numFmtId="0" fontId="62" fillId="0" borderId="0" xfId="0" applyFont="1" applyAlignment="1">
      <alignment horizontal="center"/>
    </xf>
    <xf numFmtId="49" fontId="44" fillId="0" borderId="2" xfId="0" applyNumberFormat="1" applyFont="1" applyBorder="1" applyAlignment="1"/>
    <xf numFmtId="164" fontId="44" fillId="0" borderId="2" xfId="0" applyNumberFormat="1" applyFont="1" applyBorder="1" applyAlignment="1">
      <alignment horizontal="right"/>
    </xf>
    <xf numFmtId="0" fontId="43" fillId="0" borderId="2" xfId="0" applyFont="1" applyBorder="1" applyAlignment="1">
      <alignment vertical="top"/>
    </xf>
    <xf numFmtId="0" fontId="43" fillId="0" borderId="3" xfId="0" applyFont="1" applyBorder="1" applyAlignment="1">
      <alignment vertical="top"/>
    </xf>
    <xf numFmtId="4" fontId="45" fillId="0" borderId="3" xfId="0" applyNumberFormat="1" applyFont="1" applyBorder="1" applyAlignment="1">
      <alignment horizontal="center"/>
    </xf>
    <xf numFmtId="165" fontId="45" fillId="0" borderId="3" xfId="1" applyNumberFormat="1" applyFont="1" applyFill="1" applyBorder="1" applyAlignment="1">
      <alignment horizontal="center" vertical="top"/>
    </xf>
    <xf numFmtId="0" fontId="52" fillId="0" borderId="2" xfId="0" applyFont="1" applyBorder="1" applyAlignment="1">
      <alignment horizontal="center"/>
    </xf>
    <xf numFmtId="0" fontId="52" fillId="0" borderId="2" xfId="1" applyFont="1" applyFill="1" applyBorder="1" applyAlignment="1">
      <alignment horizontal="center" vertical="top"/>
    </xf>
    <xf numFmtId="0" fontId="44" fillId="0" borderId="2" xfId="0" applyFont="1" applyBorder="1"/>
    <xf numFmtId="164" fontId="44" fillId="0" borderId="0" xfId="0" applyNumberFormat="1" applyFont="1" applyBorder="1" applyAlignment="1">
      <alignment horizontal="center"/>
    </xf>
    <xf numFmtId="164" fontId="44" fillId="0" borderId="0" xfId="0" applyNumberFormat="1" applyFont="1" applyBorder="1" applyAlignment="1">
      <alignment horizontal="right"/>
    </xf>
    <xf numFmtId="0" fontId="43" fillId="0" borderId="2" xfId="0" applyFont="1" applyBorder="1" applyAlignment="1"/>
    <xf numFmtId="49" fontId="44" fillId="0" borderId="0" xfId="0" applyNumberFormat="1" applyFont="1" applyBorder="1" applyAlignment="1">
      <alignment horizontal="center"/>
    </xf>
    <xf numFmtId="17" fontId="44" fillId="0" borderId="0" xfId="0" quotePrefix="1" applyNumberFormat="1" applyFont="1" applyAlignment="1">
      <alignment horizontal="center" vertical="center"/>
    </xf>
    <xf numFmtId="17" fontId="48" fillId="0" borderId="0" xfId="0" quotePrefix="1" applyNumberFormat="1" applyFont="1" applyAlignment="1">
      <alignment horizontal="center" vertical="center"/>
    </xf>
    <xf numFmtId="0" fontId="43" fillId="0" borderId="0" xfId="0" applyFont="1" applyBorder="1" applyAlignment="1">
      <alignment horizontal="center" vertical="center"/>
    </xf>
    <xf numFmtId="164" fontId="44" fillId="0" borderId="3" xfId="0" applyNumberFormat="1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51" fillId="0" borderId="1" xfId="0" applyFont="1" applyBorder="1" applyAlignment="1">
      <alignment horizontal="center"/>
    </xf>
    <xf numFmtId="0" fontId="49" fillId="0" borderId="0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164" fontId="52" fillId="0" borderId="0" xfId="0" applyNumberFormat="1" applyFont="1" applyBorder="1" applyAlignment="1">
      <alignment horizontal="center"/>
    </xf>
    <xf numFmtId="0" fontId="43" fillId="0" borderId="0" xfId="0" applyFont="1" applyBorder="1" applyAlignment="1">
      <alignment horizontal="center"/>
    </xf>
    <xf numFmtId="164" fontId="45" fillId="0" borderId="0" xfId="0" applyNumberFormat="1" applyFont="1" applyBorder="1" applyAlignment="1">
      <alignment horizontal="center"/>
    </xf>
    <xf numFmtId="17" fontId="48" fillId="0" borderId="0" xfId="0" applyNumberFormat="1" applyFont="1" applyBorder="1" applyAlignment="1">
      <alignment horizontal="center"/>
    </xf>
    <xf numFmtId="164" fontId="48" fillId="0" borderId="3" xfId="0" applyNumberFormat="1" applyFont="1" applyBorder="1" applyAlignment="1">
      <alignment horizontal="center"/>
    </xf>
    <xf numFmtId="0" fontId="0" fillId="2" borderId="0" xfId="0" applyFill="1" applyAlignment="1"/>
    <xf numFmtId="166" fontId="48" fillId="0" borderId="0" xfId="0" quotePrefix="1" applyNumberFormat="1" applyFont="1" applyAlignment="1">
      <alignment horizontal="center" vertical="center"/>
    </xf>
    <xf numFmtId="166" fontId="44" fillId="0" borderId="0" xfId="0" quotePrefix="1" applyNumberFormat="1" applyFont="1" applyAlignment="1">
      <alignment horizontal="center" vertical="center"/>
    </xf>
    <xf numFmtId="165" fontId="45" fillId="8" borderId="1" xfId="0" applyNumberFormat="1" applyFont="1" applyFill="1" applyBorder="1" applyAlignment="1">
      <alignment horizontal="center" vertical="center"/>
    </xf>
    <xf numFmtId="0" fontId="44" fillId="0" borderId="0" xfId="0" applyFont="1" applyAlignment="1">
      <alignment horizontal="center" vertical="center"/>
    </xf>
    <xf numFmtId="0" fontId="78" fillId="0" borderId="0" xfId="0" applyFont="1" applyAlignment="1">
      <alignment vertical="center"/>
    </xf>
    <xf numFmtId="164" fontId="79" fillId="0" borderId="0" xfId="0" applyNumberFormat="1" applyFont="1" applyAlignment="1">
      <alignment vertical="center"/>
    </xf>
    <xf numFmtId="0" fontId="43" fillId="0" borderId="2" xfId="0" applyFont="1" applyBorder="1"/>
    <xf numFmtId="3" fontId="45" fillId="0" borderId="2" xfId="0" applyNumberFormat="1" applyFont="1" applyBorder="1"/>
    <xf numFmtId="0" fontId="43" fillId="0" borderId="4" xfId="0" applyFont="1" applyBorder="1"/>
    <xf numFmtId="3" fontId="45" fillId="0" borderId="4" xfId="0" applyNumberFormat="1" applyFont="1" applyBorder="1"/>
    <xf numFmtId="164" fontId="44" fillId="0" borderId="4" xfId="0" applyNumberFormat="1" applyFont="1" applyBorder="1" applyAlignment="1">
      <alignment horizontal="center"/>
    </xf>
    <xf numFmtId="164" fontId="44" fillId="0" borderId="5" xfId="0" applyNumberFormat="1" applyFont="1" applyBorder="1" applyAlignment="1">
      <alignment horizontal="center"/>
    </xf>
    <xf numFmtId="3" fontId="44" fillId="0" borderId="0" xfId="0" applyNumberFormat="1" applyFont="1" applyBorder="1"/>
    <xf numFmtId="0" fontId="52" fillId="0" borderId="0" xfId="0" applyFont="1" applyFill="1" applyBorder="1"/>
    <xf numFmtId="46" fontId="59" fillId="0" borderId="1" xfId="5" applyNumberFormat="1" applyFont="1" applyBorder="1" applyAlignment="1">
      <alignment horizontal="center" vertical="center"/>
    </xf>
    <xf numFmtId="21" fontId="59" fillId="0" borderId="1" xfId="5" applyNumberFormat="1" applyFont="1" applyBorder="1" applyAlignment="1">
      <alignment horizontal="center" vertical="center"/>
    </xf>
    <xf numFmtId="21" fontId="59" fillId="0" borderId="1" xfId="5" applyNumberFormat="1" applyFont="1" applyBorder="1" applyAlignment="1">
      <alignment horizontal="center"/>
    </xf>
    <xf numFmtId="0" fontId="80" fillId="0" borderId="6" xfId="0" applyFont="1" applyBorder="1"/>
    <xf numFmtId="3" fontId="80" fillId="0" borderId="6" xfId="0" applyNumberFormat="1" applyFont="1" applyBorder="1"/>
    <xf numFmtId="0" fontId="81" fillId="0" borderId="0" xfId="0" applyFont="1"/>
    <xf numFmtId="165" fontId="45" fillId="0" borderId="1" xfId="0" applyNumberFormat="1" applyFont="1" applyBorder="1" applyAlignment="1">
      <alignment horizontal="right"/>
    </xf>
    <xf numFmtId="165" fontId="45" fillId="0" borderId="0" xfId="0" applyNumberFormat="1" applyFont="1" applyAlignment="1">
      <alignment horizontal="right"/>
    </xf>
    <xf numFmtId="3" fontId="43" fillId="0" borderId="0" xfId="0" applyNumberFormat="1" applyFont="1" applyAlignment="1">
      <alignment horizontal="right"/>
    </xf>
    <xf numFmtId="49" fontId="44" fillId="0" borderId="0" xfId="0" applyNumberFormat="1" applyFont="1" applyAlignment="1">
      <alignment horizontal="right"/>
    </xf>
    <xf numFmtId="165" fontId="45" fillId="0" borderId="1" xfId="0" applyNumberFormat="1" applyFont="1" applyBorder="1" applyAlignment="1">
      <alignment horizontal="right" vertical="center"/>
    </xf>
    <xf numFmtId="165" fontId="45" fillId="0" borderId="0" xfId="0" applyNumberFormat="1" applyFont="1" applyAlignment="1">
      <alignment horizontal="right" vertical="center"/>
    </xf>
    <xf numFmtId="17" fontId="45" fillId="0" borderId="0" xfId="0" applyNumberFormat="1" applyFont="1" applyBorder="1" applyAlignment="1">
      <alignment horizontal="right" vertical="center"/>
    </xf>
    <xf numFmtId="17" fontId="45" fillId="0" borderId="0" xfId="0" applyNumberFormat="1" applyFont="1" applyAlignment="1">
      <alignment horizontal="right" vertical="center"/>
    </xf>
    <xf numFmtId="0" fontId="45" fillId="0" borderId="0" xfId="0" applyNumberFormat="1" applyFont="1" applyAlignment="1">
      <alignment horizontal="right" vertical="center"/>
    </xf>
    <xf numFmtId="164" fontId="44" fillId="0" borderId="1" xfId="0" applyNumberFormat="1" applyFont="1" applyBorder="1" applyAlignment="1">
      <alignment horizontal="right"/>
    </xf>
    <xf numFmtId="164" fontId="44" fillId="0" borderId="5" xfId="0" applyNumberFormat="1" applyFont="1" applyBorder="1" applyAlignment="1">
      <alignment horizontal="right"/>
    </xf>
    <xf numFmtId="0" fontId="40" fillId="0" borderId="0" xfId="0" applyFont="1" applyAlignment="1">
      <alignment horizontal="right"/>
    </xf>
    <xf numFmtId="165" fontId="45" fillId="0" borderId="0" xfId="0" applyNumberFormat="1" applyFont="1" applyBorder="1" applyAlignment="1">
      <alignment horizontal="right"/>
    </xf>
    <xf numFmtId="165" fontId="44" fillId="0" borderId="0" xfId="0" applyNumberFormat="1" applyFont="1" applyBorder="1" applyAlignment="1">
      <alignment horizontal="right"/>
    </xf>
    <xf numFmtId="17" fontId="44" fillId="0" borderId="0" xfId="0" applyNumberFormat="1" applyFont="1" applyBorder="1" applyAlignment="1">
      <alignment horizontal="right"/>
    </xf>
    <xf numFmtId="0" fontId="43" fillId="0" borderId="0" xfId="0" applyFont="1" applyBorder="1" applyAlignment="1">
      <alignment horizontal="right"/>
    </xf>
    <xf numFmtId="3" fontId="45" fillId="0" borderId="0" xfId="0" applyNumberFormat="1" applyFont="1" applyBorder="1" applyAlignment="1">
      <alignment horizontal="right"/>
    </xf>
    <xf numFmtId="3" fontId="80" fillId="0" borderId="0" xfId="0" applyNumberFormat="1" applyFont="1" applyBorder="1" applyAlignment="1">
      <alignment horizontal="right"/>
    </xf>
    <xf numFmtId="0" fontId="44" fillId="0" borderId="0" xfId="0" applyNumberFormat="1" applyFont="1" applyBorder="1" applyAlignment="1">
      <alignment horizontal="right"/>
    </xf>
    <xf numFmtId="3" fontId="44" fillId="0" borderId="0" xfId="0" applyNumberFormat="1" applyFont="1" applyBorder="1" applyAlignment="1">
      <alignment horizontal="right"/>
    </xf>
    <xf numFmtId="3" fontId="43" fillId="0" borderId="0" xfId="0" applyNumberFormat="1" applyFont="1" applyBorder="1" applyAlignment="1">
      <alignment horizontal="right"/>
    </xf>
    <xf numFmtId="0" fontId="45" fillId="0" borderId="0" xfId="0" applyNumberFormat="1" applyFont="1" applyBorder="1" applyAlignment="1">
      <alignment horizontal="right" vertical="center"/>
    </xf>
    <xf numFmtId="3" fontId="45" fillId="0" borderId="2" xfId="0" applyNumberFormat="1" applyFont="1" applyBorder="1" applyAlignment="1">
      <alignment horizontal="right"/>
    </xf>
    <xf numFmtId="164" fontId="80" fillId="0" borderId="3" xfId="0" applyNumberFormat="1" applyFont="1" applyBorder="1" applyAlignment="1">
      <alignment horizontal="right"/>
    </xf>
    <xf numFmtId="0" fontId="80" fillId="0" borderId="3" xfId="0" applyFont="1" applyBorder="1"/>
    <xf numFmtId="3" fontId="80" fillId="0" borderId="3" xfId="0" applyNumberFormat="1" applyFont="1" applyBorder="1" applyAlignment="1">
      <alignment horizontal="right"/>
    </xf>
    <xf numFmtId="0" fontId="43" fillId="0" borderId="5" xfId="0" applyFont="1" applyBorder="1"/>
    <xf numFmtId="3" fontId="45" fillId="0" borderId="5" xfId="0" applyNumberFormat="1" applyFont="1" applyBorder="1" applyAlignment="1">
      <alignment horizontal="right"/>
    </xf>
    <xf numFmtId="0" fontId="0" fillId="0" borderId="0" xfId="0" applyAlignment="1">
      <alignment horizontal="right"/>
    </xf>
    <xf numFmtId="2" fontId="62" fillId="0" borderId="3" xfId="0" applyNumberFormat="1" applyFont="1" applyFill="1" applyBorder="1" applyAlignment="1">
      <alignment horizontal="center"/>
    </xf>
    <xf numFmtId="1" fontId="44" fillId="0" borderId="0" xfId="0" quotePrefix="1" applyNumberFormat="1" applyFont="1" applyAlignment="1">
      <alignment horizontal="left"/>
    </xf>
    <xf numFmtId="1" fontId="48" fillId="0" borderId="0" xfId="0" quotePrefix="1" applyNumberFormat="1" applyFont="1" applyAlignment="1">
      <alignment horizontal="left"/>
    </xf>
    <xf numFmtId="1" fontId="48" fillId="0" borderId="0" xfId="0" quotePrefix="1" applyNumberFormat="1" applyFont="1" applyAlignment="1">
      <alignment horizontal="center"/>
    </xf>
    <xf numFmtId="17" fontId="45" fillId="0" borderId="0" xfId="0" applyNumberFormat="1" applyFont="1" applyAlignment="1">
      <alignment horizontal="left"/>
    </xf>
    <xf numFmtId="164" fontId="43" fillId="0" borderId="0" xfId="0" applyNumberFormat="1" applyFont="1" applyAlignment="1">
      <alignment horizontal="right"/>
    </xf>
    <xf numFmtId="164" fontId="43" fillId="0" borderId="0" xfId="0" applyNumberFormat="1" applyFont="1" applyAlignment="1">
      <alignment horizontal="center"/>
    </xf>
    <xf numFmtId="0" fontId="78" fillId="0" borderId="0" xfId="0" applyFont="1"/>
    <xf numFmtId="0" fontId="82" fillId="0" borderId="0" xfId="0" applyFont="1" applyAlignment="1">
      <alignment vertical="center"/>
    </xf>
    <xf numFmtId="49" fontId="83" fillId="0" borderId="0" xfId="0" applyNumberFormat="1" applyFont="1" applyAlignment="1">
      <alignment horizontal="center"/>
    </xf>
    <xf numFmtId="0" fontId="82" fillId="0" borderId="0" xfId="0" applyNumberFormat="1" applyFont="1" applyAlignment="1"/>
    <xf numFmtId="0" fontId="83" fillId="0" borderId="0" xfId="0" applyNumberFormat="1" applyFont="1" applyAlignment="1">
      <alignment horizontal="center"/>
    </xf>
    <xf numFmtId="0" fontId="82" fillId="0" borderId="0" xfId="0" applyFont="1" applyAlignment="1"/>
    <xf numFmtId="17" fontId="83" fillId="0" borderId="0" xfId="0" applyNumberFormat="1" applyFont="1" applyAlignment="1">
      <alignment horizontal="center"/>
    </xf>
    <xf numFmtId="0" fontId="82" fillId="0" borderId="0" xfId="0" applyFont="1"/>
    <xf numFmtId="0" fontId="0" fillId="0" borderId="0" xfId="0" applyFont="1" applyAlignment="1">
      <alignment vertical="center"/>
    </xf>
    <xf numFmtId="0" fontId="44" fillId="0" borderId="0" xfId="0" applyFont="1" applyAlignment="1">
      <alignment horizontal="right"/>
    </xf>
    <xf numFmtId="164" fontId="80" fillId="0" borderId="3" xfId="0" applyNumberFormat="1" applyFont="1" applyBorder="1" applyAlignment="1">
      <alignment horizontal="center"/>
    </xf>
    <xf numFmtId="0" fontId="84" fillId="3" borderId="0" xfId="0" applyFont="1" applyFill="1" applyAlignment="1">
      <alignment vertical="center"/>
    </xf>
    <xf numFmtId="0" fontId="57" fillId="0" borderId="0" xfId="0" applyFont="1" applyBorder="1" applyAlignment="1">
      <alignment horizontal="center" vertical="center" wrapText="1"/>
    </xf>
    <xf numFmtId="0" fontId="57" fillId="0" borderId="0" xfId="0" applyFont="1" applyBorder="1" applyAlignment="1">
      <alignment horizontal="center" vertical="center"/>
    </xf>
    <xf numFmtId="0" fontId="41" fillId="7" borderId="0" xfId="0" applyFont="1" applyFill="1" applyAlignment="1">
      <alignment vertical="center"/>
    </xf>
    <xf numFmtId="0" fontId="41" fillId="7" borderId="0" xfId="0" applyFont="1" applyFill="1" applyBorder="1" applyAlignment="1">
      <alignment vertical="center"/>
    </xf>
    <xf numFmtId="0" fontId="48" fillId="7" borderId="0" xfId="0" applyFont="1" applyFill="1" applyAlignment="1">
      <alignment vertical="center"/>
    </xf>
    <xf numFmtId="0" fontId="48" fillId="7" borderId="0" xfId="0" applyFont="1" applyFill="1" applyBorder="1" applyAlignment="1">
      <alignment vertical="center"/>
    </xf>
    <xf numFmtId="0" fontId="53" fillId="0" borderId="0" xfId="0" applyFont="1" applyAlignment="1">
      <alignment horizontal="center" vertical="center" wrapText="1"/>
    </xf>
    <xf numFmtId="0" fontId="53" fillId="0" borderId="0" xfId="0" applyFont="1" applyBorder="1" applyAlignment="1">
      <alignment horizontal="center" vertical="center" wrapText="1"/>
    </xf>
    <xf numFmtId="0" fontId="80" fillId="0" borderId="0" xfId="0" applyFont="1" applyAlignment="1">
      <alignment horizontal="center" vertical="center" wrapText="1"/>
    </xf>
    <xf numFmtId="0" fontId="80" fillId="0" borderId="0" xfId="0" applyFont="1" applyBorder="1" applyAlignment="1">
      <alignment horizontal="center" vertical="center" wrapText="1"/>
    </xf>
    <xf numFmtId="0" fontId="50" fillId="4" borderId="7" xfId="0" applyNumberFormat="1" applyFont="1" applyFill="1" applyBorder="1" applyAlignment="1">
      <alignment vertical="center"/>
    </xf>
    <xf numFmtId="164" fontId="45" fillId="4" borderId="7" xfId="0" applyNumberFormat="1" applyFont="1" applyFill="1" applyBorder="1" applyAlignment="1">
      <alignment horizontal="center" vertical="center"/>
    </xf>
    <xf numFmtId="164" fontId="45" fillId="4" borderId="0" xfId="0" applyNumberFormat="1" applyFont="1" applyFill="1" applyBorder="1" applyAlignment="1">
      <alignment horizontal="center" vertical="center"/>
    </xf>
    <xf numFmtId="164" fontId="50" fillId="4" borderId="7" xfId="0" applyNumberFormat="1" applyFont="1" applyFill="1" applyBorder="1" applyAlignment="1">
      <alignment horizontal="center" vertical="center"/>
    </xf>
    <xf numFmtId="0" fontId="50" fillId="4" borderId="8" xfId="0" applyNumberFormat="1" applyFont="1" applyFill="1" applyBorder="1" applyAlignment="1">
      <alignment vertical="center"/>
    </xf>
    <xf numFmtId="0" fontId="52" fillId="0" borderId="0" xfId="0" applyFont="1" applyAlignment="1">
      <alignment horizontal="center" vertical="center" wrapText="1"/>
    </xf>
    <xf numFmtId="0" fontId="52" fillId="0" borderId="0" xfId="0" applyFont="1" applyBorder="1" applyAlignment="1">
      <alignment horizontal="center" vertical="center" wrapText="1"/>
    </xf>
    <xf numFmtId="164" fontId="80" fillId="0" borderId="6" xfId="0" applyNumberFormat="1" applyFont="1" applyBorder="1" applyAlignment="1">
      <alignment horizontal="center"/>
    </xf>
    <xf numFmtId="164" fontId="80" fillId="0" borderId="0" xfId="0" applyNumberFormat="1" applyFont="1" applyBorder="1" applyAlignment="1">
      <alignment horizontal="center"/>
    </xf>
    <xf numFmtId="0" fontId="85" fillId="0" borderId="6" xfId="0" applyFont="1" applyBorder="1"/>
    <xf numFmtId="3" fontId="85" fillId="0" borderId="6" xfId="0" applyNumberFormat="1" applyFont="1" applyBorder="1"/>
    <xf numFmtId="0" fontId="86" fillId="0" borderId="0" xfId="0" applyFont="1"/>
    <xf numFmtId="164" fontId="85" fillId="0" borderId="6" xfId="0" applyNumberFormat="1" applyFont="1" applyBorder="1" applyAlignment="1">
      <alignment horizontal="center"/>
    </xf>
    <xf numFmtId="0" fontId="0" fillId="4" borderId="0" xfId="0" applyFill="1" applyAlignment="1">
      <alignment vertical="center"/>
    </xf>
    <xf numFmtId="3" fontId="94" fillId="4" borderId="0" xfId="0" applyNumberFormat="1" applyFont="1" applyFill="1" applyAlignment="1">
      <alignment horizontal="right" vertical="center"/>
    </xf>
    <xf numFmtId="0" fontId="94" fillId="4" borderId="9" xfId="0" applyFont="1" applyFill="1" applyBorder="1" applyAlignment="1">
      <alignment vertical="center" wrapText="1"/>
    </xf>
    <xf numFmtId="4" fontId="96" fillId="9" borderId="9" xfId="0" applyNumberFormat="1" applyFont="1" applyFill="1" applyBorder="1" applyAlignment="1">
      <alignment vertical="center"/>
    </xf>
    <xf numFmtId="4" fontId="96" fillId="4" borderId="9" xfId="0" applyNumberFormat="1" applyFont="1" applyFill="1" applyBorder="1" applyAlignment="1">
      <alignment vertical="center"/>
    </xf>
    <xf numFmtId="0" fontId="44" fillId="0" borderId="9" xfId="0" applyFont="1" applyBorder="1" applyAlignment="1">
      <alignment vertical="center"/>
    </xf>
    <xf numFmtId="4" fontId="45" fillId="9" borderId="9" xfId="0" applyNumberFormat="1" applyFont="1" applyFill="1" applyBorder="1" applyAlignment="1">
      <alignment vertical="center"/>
    </xf>
    <xf numFmtId="4" fontId="45" fillId="4" borderId="9" xfId="0" applyNumberFormat="1" applyFont="1" applyFill="1" applyBorder="1" applyAlignment="1">
      <alignment vertical="center"/>
    </xf>
    <xf numFmtId="0" fontId="44" fillId="0" borderId="0" xfId="0" applyFont="1" applyAlignment="1">
      <alignment vertical="center"/>
    </xf>
    <xf numFmtId="0" fontId="43" fillId="4" borderId="0" xfId="0" applyFont="1" applyFill="1" applyAlignment="1">
      <alignment vertical="center"/>
    </xf>
    <xf numFmtId="0" fontId="94" fillId="4" borderId="9" xfId="0" applyFont="1" applyFill="1" applyBorder="1" applyAlignment="1">
      <alignment vertical="center"/>
    </xf>
    <xf numFmtId="0" fontId="52" fillId="0" borderId="9" xfId="0" applyFont="1" applyBorder="1" applyAlignment="1">
      <alignment vertical="center"/>
    </xf>
    <xf numFmtId="4" fontId="52" fillId="4" borderId="9" xfId="0" applyNumberFormat="1" applyFont="1" applyFill="1" applyBorder="1" applyAlignment="1">
      <alignment vertical="center"/>
    </xf>
    <xf numFmtId="0" fontId="97" fillId="0" borderId="9" xfId="0" applyFont="1" applyBorder="1" applyAlignment="1">
      <alignment vertical="center"/>
    </xf>
    <xf numFmtId="4" fontId="98" fillId="9" borderId="9" xfId="0" applyNumberFormat="1" applyFont="1" applyFill="1" applyBorder="1" applyAlignment="1">
      <alignment vertical="center"/>
    </xf>
    <xf numFmtId="4" fontId="98" fillId="4" borderId="9" xfId="0" applyNumberFormat="1" applyFont="1" applyFill="1" applyBorder="1" applyAlignment="1">
      <alignment vertical="center"/>
    </xf>
    <xf numFmtId="0" fontId="99" fillId="0" borderId="0" xfId="0" applyFont="1" applyAlignment="1">
      <alignment vertical="center"/>
    </xf>
    <xf numFmtId="0" fontId="40" fillId="0" borderId="0" xfId="0" applyFont="1" applyAlignment="1">
      <alignment vertical="center"/>
    </xf>
    <xf numFmtId="165" fontId="100" fillId="4" borderId="0" xfId="0" applyNumberFormat="1" applyFont="1" applyFill="1" applyAlignment="1">
      <alignment vertical="center"/>
    </xf>
    <xf numFmtId="3" fontId="45" fillId="9" borderId="9" xfId="0" applyNumberFormat="1" applyFont="1" applyFill="1" applyBorder="1" applyAlignment="1">
      <alignment vertical="center"/>
    </xf>
    <xf numFmtId="3" fontId="45" fillId="4" borderId="9" xfId="0" applyNumberFormat="1" applyFont="1" applyFill="1" applyBorder="1" applyAlignment="1">
      <alignment vertical="center"/>
    </xf>
    <xf numFmtId="3" fontId="52" fillId="4" borderId="9" xfId="0" applyNumberFormat="1" applyFont="1" applyFill="1" applyBorder="1" applyAlignment="1">
      <alignment vertical="center"/>
    </xf>
    <xf numFmtId="165" fontId="0" fillId="0" borderId="0" xfId="0" applyNumberFormat="1" applyAlignment="1">
      <alignment vertical="center"/>
    </xf>
    <xf numFmtId="165" fontId="0" fillId="4" borderId="0" xfId="0" applyNumberFormat="1" applyFill="1" applyAlignment="1">
      <alignment vertical="center"/>
    </xf>
    <xf numFmtId="2" fontId="0" fillId="4" borderId="0" xfId="0" applyNumberFormat="1" applyFill="1" applyAlignment="1">
      <alignment vertical="center"/>
    </xf>
    <xf numFmtId="0" fontId="28" fillId="3" borderId="0" xfId="1" applyFont="1" applyFill="1" applyBorder="1" applyAlignment="1">
      <alignment vertical="center"/>
    </xf>
    <xf numFmtId="0" fontId="28" fillId="6" borderId="0" xfId="1" applyFont="1" applyFill="1" applyBorder="1" applyAlignment="1">
      <alignment vertical="center"/>
    </xf>
    <xf numFmtId="0" fontId="0" fillId="3" borderId="0" xfId="0" applyFill="1" applyAlignment="1">
      <alignment vertical="center"/>
    </xf>
    <xf numFmtId="0" fontId="84" fillId="6" borderId="0" xfId="0" applyFont="1" applyFill="1" applyAlignment="1">
      <alignment vertical="center"/>
    </xf>
    <xf numFmtId="0" fontId="44" fillId="0" borderId="10" xfId="0" applyFont="1" applyBorder="1" applyAlignment="1">
      <alignment vertical="center"/>
    </xf>
    <xf numFmtId="4" fontId="45" fillId="9" borderId="10" xfId="0" applyNumberFormat="1" applyFont="1" applyFill="1" applyBorder="1" applyAlignment="1">
      <alignment vertical="center"/>
    </xf>
    <xf numFmtId="4" fontId="45" fillId="4" borderId="10" xfId="0" applyNumberFormat="1" applyFont="1" applyFill="1" applyBorder="1" applyAlignment="1">
      <alignment vertical="center"/>
    </xf>
    <xf numFmtId="0" fontId="44" fillId="0" borderId="6" xfId="0" applyFont="1" applyBorder="1" applyAlignment="1">
      <alignment vertical="center"/>
    </xf>
    <xf numFmtId="4" fontId="45" fillId="9" borderId="6" xfId="0" applyNumberFormat="1" applyFont="1" applyFill="1" applyBorder="1" applyAlignment="1">
      <alignment vertical="center"/>
    </xf>
    <xf numFmtId="4" fontId="45" fillId="4" borderId="6" xfId="0" applyNumberFormat="1" applyFont="1" applyFill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7" fillId="0" borderId="0" xfId="0" applyFont="1" applyAlignment="1">
      <alignment vertical="center"/>
    </xf>
    <xf numFmtId="4" fontId="67" fillId="8" borderId="3" xfId="0" applyNumberFormat="1" applyFont="1" applyFill="1" applyBorder="1" applyAlignment="1">
      <alignment vertical="center"/>
    </xf>
    <xf numFmtId="3" fontId="67" fillId="8" borderId="3" xfId="0" applyNumberFormat="1" applyFont="1" applyFill="1" applyBorder="1" applyAlignment="1">
      <alignment vertical="center"/>
    </xf>
    <xf numFmtId="165" fontId="67" fillId="8" borderId="3" xfId="0" applyNumberFormat="1" applyFont="1" applyFill="1" applyBorder="1" applyAlignment="1">
      <alignment vertical="center"/>
    </xf>
    <xf numFmtId="4" fontId="52" fillId="8" borderId="10" xfId="0" applyNumberFormat="1" applyFont="1" applyFill="1" applyBorder="1" applyAlignment="1">
      <alignment vertical="center"/>
    </xf>
    <xf numFmtId="3" fontId="52" fillId="8" borderId="10" xfId="0" applyNumberFormat="1" applyFont="1" applyFill="1" applyBorder="1" applyAlignment="1">
      <alignment vertical="center"/>
    </xf>
    <xf numFmtId="0" fontId="101" fillId="0" borderId="5" xfId="1" applyFont="1" applyBorder="1" applyAlignment="1">
      <alignment vertical="center"/>
    </xf>
    <xf numFmtId="4" fontId="67" fillId="8" borderId="5" xfId="0" applyNumberFormat="1" applyFont="1" applyFill="1" applyBorder="1" applyAlignment="1">
      <alignment vertical="center"/>
    </xf>
    <xf numFmtId="3" fontId="67" fillId="8" borderId="5" xfId="0" applyNumberFormat="1" applyFont="1" applyFill="1" applyBorder="1" applyAlignment="1">
      <alignment vertical="center"/>
    </xf>
    <xf numFmtId="165" fontId="67" fillId="8" borderId="5" xfId="0" applyNumberFormat="1" applyFont="1" applyFill="1" applyBorder="1" applyAlignment="1">
      <alignment vertical="center"/>
    </xf>
    <xf numFmtId="0" fontId="101" fillId="0" borderId="6" xfId="1" applyFont="1" applyBorder="1" applyAlignment="1">
      <alignment vertical="center"/>
    </xf>
    <xf numFmtId="165" fontId="67" fillId="8" borderId="6" xfId="0" applyNumberFormat="1" applyFont="1" applyFill="1" applyBorder="1" applyAlignment="1">
      <alignment vertical="center"/>
    </xf>
    <xf numFmtId="0" fontId="97" fillId="4" borderId="9" xfId="0" applyFont="1" applyFill="1" applyBorder="1" applyAlignment="1">
      <alignment vertical="center"/>
    </xf>
    <xf numFmtId="0" fontId="99" fillId="4" borderId="0" xfId="0" applyFont="1" applyFill="1" applyAlignment="1">
      <alignment vertical="center"/>
    </xf>
    <xf numFmtId="0" fontId="44" fillId="0" borderId="3" xfId="0" applyFont="1" applyBorder="1" applyAlignment="1">
      <alignment vertical="center"/>
    </xf>
    <xf numFmtId="0" fontId="44" fillId="0" borderId="5" xfId="0" applyFont="1" applyBorder="1" applyAlignment="1">
      <alignment vertical="center"/>
    </xf>
    <xf numFmtId="4" fontId="45" fillId="8" borderId="10" xfId="0" applyNumberFormat="1" applyFont="1" applyFill="1" applyBorder="1" applyAlignment="1">
      <alignment vertical="center"/>
    </xf>
    <xf numFmtId="165" fontId="102" fillId="4" borderId="5" xfId="0" applyNumberFormat="1" applyFont="1" applyFill="1" applyBorder="1" applyAlignment="1">
      <alignment vertical="center"/>
    </xf>
    <xf numFmtId="165" fontId="102" fillId="8" borderId="5" xfId="0" applyNumberFormat="1" applyFont="1" applyFill="1" applyBorder="1" applyAlignment="1">
      <alignment vertical="center"/>
    </xf>
    <xf numFmtId="3" fontId="102" fillId="8" borderId="5" xfId="0" applyNumberFormat="1" applyFont="1" applyFill="1" applyBorder="1" applyAlignment="1">
      <alignment vertical="center"/>
    </xf>
    <xf numFmtId="165" fontId="102" fillId="4" borderId="3" xfId="0" applyNumberFormat="1" applyFont="1" applyFill="1" applyBorder="1" applyAlignment="1">
      <alignment vertical="center"/>
    </xf>
    <xf numFmtId="165" fontId="102" fillId="8" borderId="3" xfId="0" applyNumberFormat="1" applyFont="1" applyFill="1" applyBorder="1" applyAlignment="1">
      <alignment vertical="center"/>
    </xf>
    <xf numFmtId="3" fontId="102" fillId="8" borderId="3" xfId="0" applyNumberFormat="1" applyFont="1" applyFill="1" applyBorder="1" applyAlignment="1">
      <alignment vertical="center"/>
    </xf>
    <xf numFmtId="165" fontId="102" fillId="4" borderId="6" xfId="0" applyNumberFormat="1" applyFont="1" applyFill="1" applyBorder="1" applyAlignment="1">
      <alignment vertical="center"/>
    </xf>
    <xf numFmtId="165" fontId="102" fillId="8" borderId="6" xfId="0" applyNumberFormat="1" applyFont="1" applyFill="1" applyBorder="1" applyAlignment="1">
      <alignment vertical="center"/>
    </xf>
    <xf numFmtId="165" fontId="52" fillId="4" borderId="10" xfId="0" applyNumberFormat="1" applyFont="1" applyFill="1" applyBorder="1" applyAlignment="1">
      <alignment vertical="center"/>
    </xf>
    <xf numFmtId="0" fontId="43" fillId="0" borderId="6" xfId="0" applyFont="1" applyBorder="1"/>
    <xf numFmtId="0" fontId="43" fillId="0" borderId="10" xfId="0" applyFont="1" applyBorder="1"/>
    <xf numFmtId="165" fontId="45" fillId="9" borderId="6" xfId="0" applyNumberFormat="1" applyFont="1" applyFill="1" applyBorder="1" applyAlignment="1">
      <alignment vertical="center"/>
    </xf>
    <xf numFmtId="165" fontId="45" fillId="9" borderId="10" xfId="0" applyNumberFormat="1" applyFont="1" applyFill="1" applyBorder="1" applyAlignment="1">
      <alignment vertical="center"/>
    </xf>
    <xf numFmtId="165" fontId="103" fillId="9" borderId="9" xfId="0" applyNumberFormat="1" applyFont="1" applyFill="1" applyBorder="1" applyAlignment="1">
      <alignment vertical="center"/>
    </xf>
    <xf numFmtId="17" fontId="52" fillId="0" borderId="0" xfId="0" quotePrefix="1" applyNumberFormat="1" applyFont="1" applyBorder="1" applyAlignment="1">
      <alignment horizontal="center" vertical="center"/>
    </xf>
    <xf numFmtId="17" fontId="66" fillId="0" borderId="0" xfId="0" quotePrefix="1" applyNumberFormat="1" applyFont="1" applyBorder="1" applyAlignment="1">
      <alignment horizontal="center" vertical="center"/>
    </xf>
    <xf numFmtId="0" fontId="104" fillId="9" borderId="0" xfId="0" applyFont="1" applyFill="1" applyAlignment="1">
      <alignment horizontal="right" vertical="center"/>
    </xf>
    <xf numFmtId="0" fontId="104" fillId="0" borderId="0" xfId="0" applyFont="1" applyAlignment="1">
      <alignment horizontal="right" vertical="center"/>
    </xf>
    <xf numFmtId="0" fontId="105" fillId="4" borderId="0" xfId="0" applyFont="1" applyFill="1" applyAlignment="1">
      <alignment horizontal="right" vertical="center"/>
    </xf>
    <xf numFmtId="0" fontId="105" fillId="9" borderId="0" xfId="0" applyFont="1" applyFill="1" applyAlignment="1">
      <alignment horizontal="right" vertical="center"/>
    </xf>
    <xf numFmtId="165" fontId="45" fillId="4" borderId="1" xfId="0" applyNumberFormat="1" applyFont="1" applyFill="1" applyBorder="1" applyAlignment="1">
      <alignment horizontal="center" vertical="center"/>
    </xf>
    <xf numFmtId="0" fontId="94" fillId="4" borderId="10" xfId="0" applyFont="1" applyFill="1" applyBorder="1" applyAlignment="1">
      <alignment vertical="center" wrapText="1"/>
    </xf>
    <xf numFmtId="165" fontId="45" fillId="4" borderId="10" xfId="0" applyNumberFormat="1" applyFont="1" applyFill="1" applyBorder="1" applyAlignment="1">
      <alignment vertical="center"/>
    </xf>
    <xf numFmtId="165" fontId="57" fillId="9" borderId="10" xfId="0" applyNumberFormat="1" applyFont="1" applyFill="1" applyBorder="1" applyAlignment="1">
      <alignment vertical="center"/>
    </xf>
    <xf numFmtId="165" fontId="45" fillId="9" borderId="5" xfId="0" applyNumberFormat="1" applyFont="1" applyFill="1" applyBorder="1" applyAlignment="1">
      <alignment vertical="center"/>
    </xf>
    <xf numFmtId="165" fontId="45" fillId="4" borderId="5" xfId="0" applyNumberFormat="1" applyFont="1" applyFill="1" applyBorder="1" applyAlignment="1">
      <alignment vertical="center"/>
    </xf>
    <xf numFmtId="165" fontId="57" fillId="4" borderId="10" xfId="0" applyNumberFormat="1" applyFont="1" applyFill="1" applyBorder="1" applyAlignment="1">
      <alignment vertical="center"/>
    </xf>
    <xf numFmtId="165" fontId="45" fillId="4" borderId="6" xfId="0" applyNumberFormat="1" applyFont="1" applyFill="1" applyBorder="1" applyAlignment="1">
      <alignment vertical="center"/>
    </xf>
    <xf numFmtId="0" fontId="44" fillId="4" borderId="9" xfId="0" applyFont="1" applyFill="1" applyBorder="1" applyAlignment="1">
      <alignment vertical="center"/>
    </xf>
    <xf numFmtId="164" fontId="43" fillId="0" borderId="0" xfId="0" applyNumberFormat="1" applyFont="1" applyAlignment="1">
      <alignment vertical="center"/>
    </xf>
    <xf numFmtId="165" fontId="103" fillId="4" borderId="9" xfId="0" applyNumberFormat="1" applyFont="1" applyFill="1" applyBorder="1" applyAlignment="1">
      <alignment vertical="center"/>
    </xf>
    <xf numFmtId="165" fontId="52" fillId="4" borderId="6" xfId="0" applyNumberFormat="1" applyFont="1" applyFill="1" applyBorder="1" applyAlignment="1">
      <alignment vertical="center"/>
    </xf>
    <xf numFmtId="165" fontId="52" fillId="9" borderId="6" xfId="0" applyNumberFormat="1" applyFont="1" applyFill="1" applyBorder="1" applyAlignment="1">
      <alignment vertical="center"/>
    </xf>
    <xf numFmtId="0" fontId="45" fillId="0" borderId="0" xfId="0" applyFont="1" applyBorder="1" applyAlignment="1">
      <alignment horizontal="center" vertical="center" wrapText="1"/>
    </xf>
    <xf numFmtId="165" fontId="45" fillId="9" borderId="9" xfId="0" applyNumberFormat="1" applyFont="1" applyFill="1" applyBorder="1" applyAlignment="1">
      <alignment vertical="center"/>
    </xf>
    <xf numFmtId="165" fontId="45" fillId="4" borderId="9" xfId="0" applyNumberFormat="1" applyFont="1" applyFill="1" applyBorder="1" applyAlignment="1">
      <alignment vertical="center"/>
    </xf>
    <xf numFmtId="0" fontId="106" fillId="4" borderId="0" xfId="0" applyFont="1" applyFill="1" applyAlignment="1">
      <alignment vertical="center"/>
    </xf>
    <xf numFmtId="4" fontId="0" fillId="0" borderId="0" xfId="0" applyNumberFormat="1" applyAlignment="1">
      <alignment vertical="center"/>
    </xf>
    <xf numFmtId="0" fontId="101" fillId="4" borderId="0" xfId="1" applyFont="1" applyFill="1" applyAlignment="1">
      <alignment vertical="center"/>
    </xf>
    <xf numFmtId="4" fontId="67" fillId="4" borderId="3" xfId="0" applyNumberFormat="1" applyFont="1" applyFill="1" applyBorder="1" applyAlignment="1">
      <alignment vertical="center"/>
    </xf>
    <xf numFmtId="3" fontId="67" fillId="4" borderId="3" xfId="0" applyNumberFormat="1" applyFont="1" applyFill="1" applyBorder="1" applyAlignment="1">
      <alignment vertical="center"/>
    </xf>
    <xf numFmtId="3" fontId="102" fillId="4" borderId="3" xfId="0" applyNumberFormat="1" applyFont="1" applyFill="1" applyBorder="1" applyAlignment="1">
      <alignment vertical="center"/>
    </xf>
    <xf numFmtId="165" fontId="67" fillId="4" borderId="3" xfId="0" applyNumberFormat="1" applyFont="1" applyFill="1" applyBorder="1" applyAlignment="1">
      <alignment vertical="center"/>
    </xf>
    <xf numFmtId="0" fontId="47" fillId="4" borderId="0" xfId="0" applyFont="1" applyFill="1" applyAlignment="1">
      <alignment vertical="center"/>
    </xf>
    <xf numFmtId="0" fontId="57" fillId="0" borderId="9" xfId="0" applyFont="1" applyBorder="1" applyAlignment="1">
      <alignment vertical="center"/>
    </xf>
    <xf numFmtId="4" fontId="94" fillId="8" borderId="9" xfId="0" applyNumberFormat="1" applyFont="1" applyFill="1" applyBorder="1" applyAlignment="1">
      <alignment vertical="center"/>
    </xf>
    <xf numFmtId="3" fontId="94" fillId="8" borderId="9" xfId="0" applyNumberFormat="1" applyFont="1" applyFill="1" applyBorder="1" applyAlignment="1">
      <alignment vertical="center"/>
    </xf>
    <xf numFmtId="4" fontId="96" fillId="8" borderId="9" xfId="0" applyNumberFormat="1" applyFont="1" applyFill="1" applyBorder="1" applyAlignment="1">
      <alignment vertical="center"/>
    </xf>
    <xf numFmtId="0" fontId="101" fillId="0" borderId="3" xfId="1" applyFont="1" applyBorder="1" applyAlignment="1">
      <alignment vertical="center"/>
    </xf>
    <xf numFmtId="0" fontId="87" fillId="9" borderId="0" xfId="0" applyFont="1" applyFill="1" applyAlignment="1">
      <alignment horizontal="center" vertical="center"/>
    </xf>
    <xf numFmtId="49" fontId="88" fillId="9" borderId="0" xfId="0" applyNumberFormat="1" applyFont="1" applyFill="1" applyAlignment="1">
      <alignment horizontal="center" vertical="center"/>
    </xf>
    <xf numFmtId="0" fontId="89" fillId="0" borderId="2" xfId="0" applyFont="1" applyBorder="1" applyAlignment="1">
      <alignment horizontal="center" vertical="center"/>
    </xf>
    <xf numFmtId="0" fontId="89" fillId="0" borderId="3" xfId="0" applyFont="1" applyBorder="1" applyAlignment="1">
      <alignment horizontal="center" vertical="center"/>
    </xf>
    <xf numFmtId="0" fontId="89" fillId="0" borderId="2" xfId="0" applyFont="1" applyBorder="1" applyAlignment="1">
      <alignment horizontal="center" vertical="center" wrapText="1"/>
    </xf>
    <xf numFmtId="0" fontId="89" fillId="0" borderId="3" xfId="0" applyFont="1" applyBorder="1" applyAlignment="1">
      <alignment horizontal="center" vertical="center" wrapText="1"/>
    </xf>
    <xf numFmtId="0" fontId="78" fillId="0" borderId="0" xfId="0" applyFont="1" applyAlignment="1">
      <alignment horizontal="left" vertical="center" wrapText="1"/>
    </xf>
    <xf numFmtId="0" fontId="41" fillId="2" borderId="0" xfId="1" applyFont="1" applyFill="1" applyBorder="1" applyAlignment="1">
      <alignment horizontal="left"/>
    </xf>
    <xf numFmtId="0" fontId="0" fillId="2" borderId="0" xfId="0" applyFill="1" applyAlignment="1"/>
    <xf numFmtId="0" fontId="44" fillId="0" borderId="0" xfId="0" applyFont="1" applyAlignment="1">
      <alignment horizontal="center" vertical="center" wrapText="1"/>
    </xf>
    <xf numFmtId="0" fontId="44" fillId="0" borderId="0" xfId="0" applyFont="1" applyAlignment="1">
      <alignment horizontal="center" vertical="center"/>
    </xf>
    <xf numFmtId="0" fontId="44" fillId="0" borderId="0" xfId="0" applyFont="1" applyAlignment="1">
      <alignment horizontal="left" vertical="center"/>
    </xf>
    <xf numFmtId="0" fontId="90" fillId="0" borderId="0" xfId="5" applyFont="1" applyBorder="1" applyAlignment="1">
      <alignment horizontal="center" vertical="center"/>
    </xf>
    <xf numFmtId="0" fontId="91" fillId="0" borderId="0" xfId="0" applyFont="1" applyAlignment="1">
      <alignment horizontal="left" vertical="center" wrapText="1" readingOrder="1"/>
    </xf>
    <xf numFmtId="0" fontId="92" fillId="0" borderId="0" xfId="0" applyFont="1" applyAlignment="1">
      <alignment horizontal="left" vertical="center" wrapText="1" readingOrder="1"/>
    </xf>
    <xf numFmtId="0" fontId="16" fillId="0" borderId="0" xfId="0" applyFont="1" applyAlignment="1">
      <alignment horizontal="left" vertical="center" wrapText="1" readingOrder="1"/>
    </xf>
    <xf numFmtId="0" fontId="93" fillId="0" borderId="0" xfId="0" applyFont="1" applyAlignment="1">
      <alignment horizontal="left" vertical="center" wrapText="1" readingOrder="1"/>
    </xf>
    <xf numFmtId="0" fontId="44" fillId="0" borderId="1" xfId="0" applyFont="1" applyBorder="1" applyAlignment="1">
      <alignment horizontal="center" vertical="center"/>
    </xf>
    <xf numFmtId="0" fontId="57" fillId="0" borderId="1" xfId="0" applyFont="1" applyBorder="1" applyAlignment="1">
      <alignment horizontal="center" vertical="center" wrapText="1"/>
    </xf>
    <xf numFmtId="0" fontId="57" fillId="0" borderId="1" xfId="0" applyFont="1" applyBorder="1" applyAlignment="1">
      <alignment horizontal="center" vertical="center"/>
    </xf>
  </cellXfs>
  <cellStyles count="12">
    <cellStyle name="%" xfId="1" xr:uid="{00000000-0005-0000-0000-000000000000}"/>
    <cellStyle name="Migliaia 2" xfId="2" xr:uid="{00000000-0005-0000-0000-000001000000}"/>
    <cellStyle name="Normal 2" xfId="3" xr:uid="{00000000-0005-0000-0000-000002000000}"/>
    <cellStyle name="Normal_Mari_Borbala_COICOP_012_02" xfId="4" xr:uid="{00000000-0005-0000-0000-000003000000}"/>
    <cellStyle name="Normale" xfId="0" builtinId="0"/>
    <cellStyle name="Normale 2" xfId="5" xr:uid="{00000000-0005-0000-0000-000005000000}"/>
    <cellStyle name="Normale 2 3" xfId="6" xr:uid="{00000000-0005-0000-0000-000006000000}"/>
    <cellStyle name="Normale 3" xfId="7" xr:uid="{00000000-0005-0000-0000-000007000000}"/>
    <cellStyle name="Normale 4" xfId="8" xr:uid="{00000000-0005-0000-0000-000008000000}"/>
    <cellStyle name="Normale 5" xfId="9" xr:uid="{00000000-0005-0000-0000-000009000000}"/>
    <cellStyle name="Normale 6" xfId="10" xr:uid="{00000000-0005-0000-0000-00000A000000}"/>
    <cellStyle name="Percentuale 2" xfId="11" xr:uid="{00000000-0005-0000-0000-00000B000000}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theme" Target="theme/theme1.xml"/><Relationship Id="rId30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1%2003%20-%20CONSOLIDATI%20-%20SERIE%20STORICHE/2021%2003%20-%20OSSERVATORIO%20-%20DATABA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 dati"/>
      <sheetName val="Dati"/>
      <sheetName val="Figure"/>
    </sheetNames>
    <sheetDataSet>
      <sheetData sheetId="0"/>
      <sheetData sheetId="1">
        <row r="205">
          <cell r="AY205">
            <v>20418.184999999998</v>
          </cell>
          <cell r="AZ205">
            <v>20500.947999999997</v>
          </cell>
          <cell r="BA205">
            <v>20557.238000000001</v>
          </cell>
          <cell r="BB205">
            <v>20651.575885322742</v>
          </cell>
          <cell r="BC205">
            <v>20682.0082</v>
          </cell>
          <cell r="BD205">
            <v>20579.824200000003</v>
          </cell>
          <cell r="BE205">
            <v>20533.255600000004</v>
          </cell>
          <cell r="BF205">
            <v>20342.188200000001</v>
          </cell>
          <cell r="BG205">
            <v>20192.510999999999</v>
          </cell>
          <cell r="BH205">
            <v>19961.34388</v>
          </cell>
          <cell r="BI205">
            <v>19854.76988</v>
          </cell>
          <cell r="BJ205">
            <v>19638.985420000001</v>
          </cell>
          <cell r="BK205">
            <v>19497.019872202563</v>
          </cell>
          <cell r="BL205">
            <v>19603.67498685735</v>
          </cell>
          <cell r="BM205">
            <v>19487.451564000003</v>
          </cell>
          <cell r="BN205">
            <v>19810.326399207144</v>
          </cell>
          <cell r="BO205">
            <v>19946.854338000001</v>
          </cell>
        </row>
        <row r="211">
          <cell r="AY211">
            <v>80.99774294336153</v>
          </cell>
          <cell r="AZ211">
            <v>78.390028597701928</v>
          </cell>
          <cell r="BA211">
            <v>75.970949988514974</v>
          </cell>
          <cell r="BB211">
            <v>72.141622909215428</v>
          </cell>
          <cell r="BC211">
            <v>68.39573248017571</v>
          </cell>
          <cell r="BD211">
            <v>64.893489226210193</v>
          </cell>
          <cell r="BE211">
            <v>61.718683324625822</v>
          </cell>
          <cell r="BF211">
            <v>57.785990791295497</v>
          </cell>
          <cell r="BG211">
            <v>54.328869747799068</v>
          </cell>
          <cell r="BH211">
            <v>51.502178720043169</v>
          </cell>
          <cell r="BI211">
            <v>49.477123428639807</v>
          </cell>
          <cell r="BJ211">
            <v>46.947588191651093</v>
          </cell>
          <cell r="BK211">
            <v>44.200652491956724</v>
          </cell>
          <cell r="BL211">
            <v>41.292563794425988</v>
          </cell>
          <cell r="BM211">
            <v>39.026329199706531</v>
          </cell>
          <cell r="BN211">
            <v>35.908297807171422</v>
          </cell>
          <cell r="BO211">
            <v>33.129053273382361</v>
          </cell>
        </row>
        <row r="212">
          <cell r="AY212">
            <v>12.286993187690289</v>
          </cell>
          <cell r="AZ212">
            <v>14.605124602042796</v>
          </cell>
          <cell r="BA212">
            <v>16.718948333428841</v>
          </cell>
          <cell r="BB212">
            <v>19.920445891607603</v>
          </cell>
          <cell r="BC212">
            <v>23.139261689297655</v>
          </cell>
          <cell r="BD212">
            <v>26.092234548825733</v>
          </cell>
          <cell r="BE212">
            <v>28.690594004001973</v>
          </cell>
          <cell r="BF212">
            <v>31.805545875344915</v>
          </cell>
          <cell r="BG212">
            <v>34.639456182542133</v>
          </cell>
          <cell r="BH212">
            <v>36.845890959121135</v>
          </cell>
          <cell r="BI212">
            <v>38.29001316030363</v>
          </cell>
          <cell r="BJ212">
            <v>39.950958932989522</v>
          </cell>
          <cell r="BK212">
            <v>41.743687257577626</v>
          </cell>
          <cell r="BL212">
            <v>43.860497033861719</v>
          </cell>
          <cell r="BM212">
            <v>45.278555130832395</v>
          </cell>
          <cell r="BN212">
            <v>46.998110034203997</v>
          </cell>
          <cell r="BO212">
            <v>48.216847814833628</v>
          </cell>
        </row>
        <row r="213">
          <cell r="AY213">
            <v>2.2710588624796966</v>
          </cell>
          <cell r="AZ213">
            <v>2.3973476738734232</v>
          </cell>
          <cell r="BA213">
            <v>2.5364545567843302</v>
          </cell>
          <cell r="BB213">
            <v>2.839167764138784</v>
          </cell>
          <cell r="BC213">
            <v>3.1368820364359005</v>
          </cell>
          <cell r="BD213">
            <v>3.465652539442003</v>
          </cell>
          <cell r="BE213">
            <v>3.8430369512372895</v>
          </cell>
          <cell r="BF213">
            <v>4.348569540812723</v>
          </cell>
          <cell r="BG213">
            <v>4.8702016306936766</v>
          </cell>
          <cell r="BH213">
            <v>5.2998429682881643</v>
          </cell>
          <cell r="BI213">
            <v>5.7109394208702851</v>
          </cell>
          <cell r="BJ213">
            <v>6.3658757988934838</v>
          </cell>
          <cell r="BK213">
            <v>7.0069112159561717</v>
          </cell>
          <cell r="BL213">
            <v>7.5973137777349233</v>
          </cell>
          <cell r="BM213">
            <v>8.2942557095866327</v>
          </cell>
          <cell r="BN213">
            <v>9.3253052107548555</v>
          </cell>
          <cell r="BO213">
            <v>10.598929045029456</v>
          </cell>
        </row>
        <row r="214">
          <cell r="AY214">
            <v>4.4442050064684988</v>
          </cell>
          <cell r="AZ214">
            <v>4.6074991263818639</v>
          </cell>
          <cell r="BA214">
            <v>4.7736471212718357</v>
          </cell>
          <cell r="BB214">
            <v>5.0987634350381876</v>
          </cell>
          <cell r="BC214">
            <v>5.3281237940907493</v>
          </cell>
          <cell r="BD214">
            <v>5.5486236855220552</v>
          </cell>
          <cell r="BE214">
            <v>5.7476857201348999</v>
          </cell>
          <cell r="BF214">
            <v>6.0598937925468599</v>
          </cell>
          <cell r="BG214">
            <v>6.1614724389651192</v>
          </cell>
          <cell r="BH214">
            <v>6.3520873525475281</v>
          </cell>
          <cell r="BI214">
            <v>6.5219239901862816</v>
          </cell>
          <cell r="BJ214">
            <v>6.7355770764658986</v>
          </cell>
          <cell r="BK214">
            <v>7.0487490345094823</v>
          </cell>
          <cell r="BL214">
            <v>7.2496253939773689</v>
          </cell>
          <cell r="BM214">
            <v>7.4008599598744329</v>
          </cell>
          <cell r="BN214">
            <v>7.7682869478697292</v>
          </cell>
          <cell r="BO214">
            <v>8.0551698667545555</v>
          </cell>
        </row>
        <row r="310">
          <cell r="AY310">
            <v>15940.374</v>
          </cell>
          <cell r="AZ310">
            <v>16096.289999999999</v>
          </cell>
          <cell r="BA310">
            <v>16324.597000000002</v>
          </cell>
          <cell r="BB310">
            <v>16584.179798818008</v>
          </cell>
          <cell r="BC310">
            <v>16812.880314014088</v>
          </cell>
          <cell r="BD310">
            <v>16944.460520000001</v>
          </cell>
          <cell r="BE310">
            <v>17079.043343482852</v>
          </cell>
          <cell r="BF310">
            <v>17153.118518348838</v>
          </cell>
          <cell r="BG310">
            <v>17141.450177084378</v>
          </cell>
          <cell r="BH310">
            <v>17268.656441815074</v>
          </cell>
          <cell r="BI310">
            <v>17492.455120609138</v>
          </cell>
          <cell r="BJ310">
            <v>17595.968932696462</v>
          </cell>
          <cell r="BK310">
            <v>17677.9018194319</v>
          </cell>
          <cell r="BL310">
            <v>17803.012634584673</v>
          </cell>
          <cell r="BM310">
            <v>17854.836775113286</v>
          </cell>
          <cell r="BN310">
            <v>18128.787017102877</v>
          </cell>
          <cell r="BO310">
            <v>18373.210579851693</v>
          </cell>
        </row>
        <row r="313">
          <cell r="AY313">
            <v>12041.352000000001</v>
          </cell>
          <cell r="AZ313">
            <v>11644.569</v>
          </cell>
          <cell r="BA313">
            <v>11377.200999999999</v>
          </cell>
          <cell r="BB313">
            <v>10823.242414501305</v>
          </cell>
          <cell r="BC313">
            <v>10268.62032</v>
          </cell>
          <cell r="BD313">
            <v>9704.4393199999995</v>
          </cell>
          <cell r="BE313">
            <v>9204.1013199999998</v>
          </cell>
          <cell r="BF313">
            <v>8551.1543199999996</v>
          </cell>
          <cell r="BG313">
            <v>7905.7311768201243</v>
          </cell>
          <cell r="BH313">
            <v>7574.5246653201248</v>
          </cell>
          <cell r="BI313">
            <v>7447.7732400000004</v>
          </cell>
          <cell r="BJ313">
            <v>7161.5175852705579</v>
          </cell>
          <cell r="BK313">
            <v>6783.3006035333092</v>
          </cell>
          <cell r="BL313">
            <v>6278.5406488695053</v>
          </cell>
          <cell r="BM313">
            <v>5957.4981175333078</v>
          </cell>
          <cell r="BN313">
            <v>5418.4376178957318</v>
          </cell>
          <cell r="BO313">
            <v>5021.7076618734536</v>
          </cell>
        </row>
        <row r="324">
          <cell r="AY324">
            <v>2508.7809999999999</v>
          </cell>
          <cell r="AZ324">
            <v>2994.1889999999999</v>
          </cell>
          <cell r="BA324">
            <v>3436.9540000000002</v>
          </cell>
          <cell r="BB324">
            <v>4113.8860000000004</v>
          </cell>
          <cell r="BC324">
            <v>4785.6639999999998</v>
          </cell>
          <cell r="BD324">
            <v>5369.7359999999999</v>
          </cell>
          <cell r="BE324">
            <v>5891.1130000000003</v>
          </cell>
          <cell r="BF324">
            <v>6469.9440000000004</v>
          </cell>
          <cell r="BG324">
            <v>6994.576</v>
          </cell>
          <cell r="BH324">
            <v>7354.9350000000004</v>
          </cell>
          <cell r="BI324">
            <v>7602.3940000000002</v>
          </cell>
          <cell r="BJ324">
            <v>7845.9629999999997</v>
          </cell>
          <cell r="BK324">
            <v>8138.7749999999996</v>
          </cell>
          <cell r="BL324">
            <v>8598.2692861384603</v>
          </cell>
          <cell r="BM324">
            <v>8823.6365000000005</v>
          </cell>
          <cell r="BN324">
            <v>9310.4789992343358</v>
          </cell>
          <cell r="BO324">
            <v>9617.7443999999996</v>
          </cell>
        </row>
        <row r="335">
          <cell r="AY335">
            <v>463.709</v>
          </cell>
          <cell r="AZ335">
            <v>491.47899999999998</v>
          </cell>
          <cell r="BA335">
            <v>521.42499999999995</v>
          </cell>
          <cell r="BB335">
            <v>586.33288532274196</v>
          </cell>
          <cell r="BC335">
            <v>648.77019999999993</v>
          </cell>
          <cell r="BD335">
            <v>713.22519999999997</v>
          </cell>
          <cell r="BE335">
            <v>789.1006000000001</v>
          </cell>
          <cell r="BF335">
            <v>884.5942</v>
          </cell>
          <cell r="BG335">
            <v>983.41600000000005</v>
          </cell>
          <cell r="BH335">
            <v>1057.9198799999999</v>
          </cell>
          <cell r="BI335">
            <v>1133.8938799999999</v>
          </cell>
          <cell r="BJ335">
            <v>1250.1934199999998</v>
          </cell>
          <cell r="BK335">
            <v>1366.1388722025649</v>
          </cell>
          <cell r="BL335">
            <v>1489.3527007188884</v>
          </cell>
          <cell r="BM335">
            <v>1616.3390639999998</v>
          </cell>
          <cell r="BN335">
            <v>1847.3733999728086</v>
          </cell>
          <cell r="BO335">
            <v>2114.1529380000002</v>
          </cell>
        </row>
        <row r="347">
          <cell r="AY347">
            <v>907.42600000000004</v>
          </cell>
          <cell r="AZ347">
            <v>944.58100000000002</v>
          </cell>
          <cell r="BA347">
            <v>981.33</v>
          </cell>
          <cell r="BB347">
            <v>1052.9749999999999</v>
          </cell>
          <cell r="BC347">
            <v>1101.963</v>
          </cell>
          <cell r="BD347">
            <v>1141.8969999999999</v>
          </cell>
          <cell r="BE347">
            <v>1180.1869999999999</v>
          </cell>
          <cell r="BF347">
            <v>1232.7149999999999</v>
          </cell>
          <cell r="BG347">
            <v>1244.1559999999999</v>
          </cell>
          <cell r="BH347">
            <v>1267.962</v>
          </cell>
          <cell r="BI347">
            <v>1294.913</v>
          </cell>
          <cell r="BJ347">
            <v>1322.799</v>
          </cell>
          <cell r="BK347">
            <v>1374.296</v>
          </cell>
          <cell r="BL347">
            <v>1421.193</v>
          </cell>
          <cell r="BM347">
            <v>1442.239</v>
          </cell>
          <cell r="BN347">
            <v>1538.923</v>
          </cell>
          <cell r="BO347">
            <v>1606.7529999999999</v>
          </cell>
        </row>
        <row r="358">
          <cell r="AY358">
            <v>19.105999999998971</v>
          </cell>
          <cell r="AZ358">
            <v>21.472000000001458</v>
          </cell>
          <cell r="BA358">
            <v>7.6870000000004666</v>
          </cell>
          <cell r="BB358">
            <v>7.743498993960884</v>
          </cell>
          <cell r="BC358">
            <v>7.8627940140847841</v>
          </cell>
          <cell r="BD358">
            <v>15.163000000005013</v>
          </cell>
          <cell r="BE358">
            <v>14.541423482851769</v>
          </cell>
          <cell r="BF358">
            <v>14.71099834883421</v>
          </cell>
          <cell r="BG358">
            <v>13.570690571833438</v>
          </cell>
          <cell r="BH358">
            <v>13.314896494948698</v>
          </cell>
          <cell r="BI358">
            <v>13.481000609134071</v>
          </cell>
          <cell r="BJ358">
            <v>15.495502155349413</v>
          </cell>
          <cell r="BK358">
            <v>15.391343696025842</v>
          </cell>
          <cell r="BL358">
            <v>15.65699992420241</v>
          </cell>
          <cell r="BM358">
            <v>15.115093579975564</v>
          </cell>
          <cell r="BN358">
            <v>13.574000000000979</v>
          </cell>
          <cell r="BO358">
            <v>12.852579978236236</v>
          </cell>
        </row>
        <row r="483">
          <cell r="BD483">
            <v>14056.363106462657</v>
          </cell>
          <cell r="BF483">
            <v>14252.817893693658</v>
          </cell>
          <cell r="BH483">
            <v>14325.407420346608</v>
          </cell>
          <cell r="BJ483">
            <v>14643.424380509052</v>
          </cell>
          <cell r="BL483">
            <v>14870.041480078607</v>
          </cell>
          <cell r="BN483">
            <v>15311.91105963989</v>
          </cell>
        </row>
        <row r="508">
          <cell r="BD508">
            <v>59.38649098274675</v>
          </cell>
          <cell r="BF508">
            <v>51.507916937537992</v>
          </cell>
          <cell r="BH508">
            <v>46.200882360633081</v>
          </cell>
          <cell r="BJ508">
            <v>42.45118365808414</v>
          </cell>
          <cell r="BL508">
            <v>35.179435832641673</v>
          </cell>
          <cell r="BN508">
            <v>29.578218253551441</v>
          </cell>
        </row>
        <row r="509">
          <cell r="BD509">
            <v>13.312773763667153</v>
          </cell>
          <cell r="BF509">
            <v>16.368059336740608</v>
          </cell>
          <cell r="BH509">
            <v>16.345046944186258</v>
          </cell>
          <cell r="BJ509">
            <v>16.18350486983018</v>
          </cell>
          <cell r="BL509">
            <v>16.569545786644525</v>
          </cell>
          <cell r="BN509">
            <v>16.466571069407376</v>
          </cell>
        </row>
        <row r="510">
          <cell r="BD510">
            <v>27.300735253586094</v>
          </cell>
          <cell r="BF510">
            <v>32.124023725721415</v>
          </cell>
          <cell r="BH510">
            <v>37.454070695180661</v>
          </cell>
          <cell r="BJ510">
            <v>41.365311472085686</v>
          </cell>
          <cell r="BL510">
            <v>48.251018380713795</v>
          </cell>
          <cell r="BN510">
            <v>53.955210677041187</v>
          </cell>
        </row>
        <row r="512">
          <cell r="BD512">
            <v>2888.0974135373385</v>
          </cell>
          <cell r="BF512">
            <v>2900.3006246551818</v>
          </cell>
          <cell r="BH512">
            <v>2943.2490214684667</v>
          </cell>
          <cell r="BJ512">
            <v>2952.5445521874085</v>
          </cell>
          <cell r="BL512">
            <v>2932.9711545060663</v>
          </cell>
          <cell r="BN512">
            <v>2816.8759574629826</v>
          </cell>
        </row>
        <row r="537">
          <cell r="BD537">
            <v>69.968775149550993</v>
          </cell>
          <cell r="BF537">
            <v>65.153439244982408</v>
          </cell>
          <cell r="BH537">
            <v>57.330854424864533</v>
          </cell>
          <cell r="BJ537">
            <v>52.461357575327675</v>
          </cell>
          <cell r="BL537">
            <v>48.90139999401201</v>
          </cell>
          <cell r="BN537">
            <v>42.941157656625585</v>
          </cell>
        </row>
        <row r="538">
          <cell r="BD538">
            <v>12.982141301729468</v>
          </cell>
          <cell r="BF538">
            <v>14.0080175671769</v>
          </cell>
          <cell r="BH538">
            <v>15.412573957879941</v>
          </cell>
          <cell r="BJ538">
            <v>11.556835002459916</v>
          </cell>
          <cell r="BL538">
            <v>11.766704052074321</v>
          </cell>
          <cell r="BN538">
            <v>11.979269320846841</v>
          </cell>
        </row>
        <row r="539">
          <cell r="BD539">
            <v>17.04908354871953</v>
          </cell>
          <cell r="BF539">
            <v>20.838543187840681</v>
          </cell>
          <cell r="BH539">
            <v>27.256571617255531</v>
          </cell>
          <cell r="BJ539">
            <v>35.981807422212405</v>
          </cell>
          <cell r="BL539">
            <v>39.331895953913666</v>
          </cell>
          <cell r="BN539">
            <v>45.079573022527583</v>
          </cell>
        </row>
        <row r="549">
          <cell r="AY549">
            <v>3695.3</v>
          </cell>
          <cell r="AZ549">
            <v>3644.2</v>
          </cell>
          <cell r="BA549">
            <v>3700.9849999999997</v>
          </cell>
          <cell r="BB549">
            <v>3776.6509999999998</v>
          </cell>
          <cell r="BC549">
            <v>3886.8939999999998</v>
          </cell>
          <cell r="BD549">
            <v>4000.482</v>
          </cell>
          <cell r="BE549">
            <v>4050.2999999999997</v>
          </cell>
          <cell r="BF549">
            <v>3964.1549999999997</v>
          </cell>
          <cell r="BG549">
            <v>4088.8249999999998</v>
          </cell>
          <cell r="BH549">
            <v>4213.2659999999996</v>
          </cell>
          <cell r="BI549">
            <v>4324.7549999999992</v>
          </cell>
          <cell r="BJ549">
            <v>4214.2349999999997</v>
          </cell>
          <cell r="BK549">
            <v>4258.7129999999997</v>
          </cell>
          <cell r="BL549">
            <v>4351.2619999999997</v>
          </cell>
          <cell r="BM549">
            <v>4367.4890000000005</v>
          </cell>
          <cell r="BN549">
            <v>4379.9690000000001</v>
          </cell>
          <cell r="BO549">
            <v>4520.0370000000003</v>
          </cell>
        </row>
        <row r="550">
          <cell r="AY550">
            <v>3650.660280000001</v>
          </cell>
          <cell r="AZ550">
            <v>3857.6046850392795</v>
          </cell>
          <cell r="BA550">
            <v>4058.4783699999989</v>
          </cell>
          <cell r="BB550">
            <v>4150.7349700000013</v>
          </cell>
          <cell r="BC550">
            <v>4269.9983100000009</v>
          </cell>
          <cell r="BD550">
            <v>4472.036752</v>
          </cell>
          <cell r="BE550">
            <v>4464.9709300000013</v>
          </cell>
          <cell r="BF550">
            <v>4486.8162300000013</v>
          </cell>
          <cell r="BG550">
            <v>4564.7386099999994</v>
          </cell>
          <cell r="BH550">
            <v>4667.8041499999999</v>
          </cell>
          <cell r="BI550">
            <v>4850.372879999999</v>
          </cell>
          <cell r="BJ550">
            <v>5046.7202899999984</v>
          </cell>
          <cell r="BK550">
            <v>5106.6278299999994</v>
          </cell>
          <cell r="BL550">
            <v>5191.4169700000011</v>
          </cell>
          <cell r="BM550">
            <v>5372.2453200000009</v>
          </cell>
          <cell r="BN550">
            <v>5456.1768700000002</v>
          </cell>
          <cell r="BO550">
            <v>5675.7596200000007</v>
          </cell>
        </row>
        <row r="551">
          <cell r="AY551">
            <v>98088.286380000005</v>
          </cell>
          <cell r="AZ551">
            <v>98993.536785039279</v>
          </cell>
          <cell r="BA551">
            <v>99353.186470000001</v>
          </cell>
          <cell r="BB551">
            <v>100162.60807</v>
          </cell>
          <cell r="BC551">
            <v>100596.00840999999</v>
          </cell>
          <cell r="BD551">
            <v>101362.051752</v>
          </cell>
          <cell r="BE551">
            <v>103575.22093000001</v>
          </cell>
          <cell r="BF551">
            <v>103642.19533</v>
          </cell>
          <cell r="BG551">
            <v>104109.08070999999</v>
          </cell>
          <cell r="BH551">
            <v>104512.91424999999</v>
          </cell>
          <cell r="BI551">
            <v>104327.72798</v>
          </cell>
          <cell r="BJ551">
            <v>103851.76638999999</v>
          </cell>
          <cell r="BK551">
            <v>103129.85693000001</v>
          </cell>
          <cell r="BL551">
            <v>103661.91307000001</v>
          </cell>
          <cell r="BM551">
            <v>104152.49742</v>
          </cell>
          <cell r="BN551">
            <v>104030.97897</v>
          </cell>
          <cell r="BO551">
            <v>104376.20472000001</v>
          </cell>
        </row>
        <row r="575">
          <cell r="AY575">
            <v>13055.29916</v>
          </cell>
          <cell r="AZ575">
            <v>14370.673159999998</v>
          </cell>
          <cell r="BA575">
            <v>15251.05343</v>
          </cell>
          <cell r="BB575">
            <v>16293.879080000001</v>
          </cell>
          <cell r="BC575">
            <v>17203.259769999997</v>
          </cell>
          <cell r="BD575">
            <v>18485.963839999997</v>
          </cell>
          <cell r="BE575">
            <v>20271.014070000001</v>
          </cell>
          <cell r="BF575">
            <v>21049.775919999996</v>
          </cell>
          <cell r="BG575">
            <v>21864.347839999999</v>
          </cell>
          <cell r="BH575">
            <v>22790.826860000001</v>
          </cell>
          <cell r="BI575">
            <v>23523.217080000002</v>
          </cell>
          <cell r="BJ575">
            <v>24254.348180000001</v>
          </cell>
          <cell r="BK575">
            <v>24684.628519999998</v>
          </cell>
          <cell r="BL575">
            <v>25547.38507</v>
          </cell>
          <cell r="BM575">
            <v>26311.631410000002</v>
          </cell>
          <cell r="BN575">
            <v>26345.401059999997</v>
          </cell>
          <cell r="BO575">
            <v>26732.241050000001</v>
          </cell>
        </row>
        <row r="599">
          <cell r="AY599">
            <v>85032.987219999995</v>
          </cell>
          <cell r="AZ599">
            <v>84622.863625039288</v>
          </cell>
          <cell r="BA599">
            <v>84102.133039999986</v>
          </cell>
          <cell r="BB599">
            <v>83868.728989999989</v>
          </cell>
          <cell r="BC599">
            <v>83392.748640000005</v>
          </cell>
          <cell r="BD599">
            <v>82876.087912000003</v>
          </cell>
          <cell r="BE599">
            <v>83304.206860000006</v>
          </cell>
          <cell r="BF599">
            <v>82592.419410000017</v>
          </cell>
          <cell r="BG599">
            <v>82244.732869999993</v>
          </cell>
          <cell r="BH599">
            <v>81722.087390000001</v>
          </cell>
          <cell r="BI599">
            <v>80804.510900000008</v>
          </cell>
          <cell r="BJ599">
            <v>79597.418209999989</v>
          </cell>
          <cell r="BK599">
            <v>78445.228409999982</v>
          </cell>
          <cell r="BL599">
            <v>78114.52800000002</v>
          </cell>
          <cell r="BM599">
            <v>77840.866009999998</v>
          </cell>
          <cell r="BN599">
            <v>77685.577910000007</v>
          </cell>
          <cell r="BO599">
            <v>77643.963669999997</v>
          </cell>
        </row>
        <row r="639">
          <cell r="AY639">
            <v>75311.786950000009</v>
          </cell>
          <cell r="AZ639">
            <v>74881.178655039272</v>
          </cell>
          <cell r="BA639">
            <v>74381.813349999997</v>
          </cell>
          <cell r="BB639">
            <v>74156.499929999991</v>
          </cell>
          <cell r="BC639">
            <v>73727.337199999994</v>
          </cell>
          <cell r="BD639">
            <v>73225.608068000001</v>
          </cell>
          <cell r="BE639">
            <v>73790.227210000012</v>
          </cell>
          <cell r="BF639">
            <v>73072.508330000011</v>
          </cell>
          <cell r="BG639">
            <v>72668.678109999993</v>
          </cell>
          <cell r="BH639">
            <v>72064.52218</v>
          </cell>
          <cell r="BI639">
            <v>71182.063920000001</v>
          </cell>
          <cell r="BJ639">
            <v>70158.702959999995</v>
          </cell>
          <cell r="BK639">
            <v>68950.483283710622</v>
          </cell>
          <cell r="BL639">
            <v>68483.900120531791</v>
          </cell>
          <cell r="BM639">
            <v>68193.576563006121</v>
          </cell>
          <cell r="BN639">
            <v>67867.401739972178</v>
          </cell>
          <cell r="BO639">
            <v>67715.026628166655</v>
          </cell>
        </row>
        <row r="687">
          <cell r="AY687">
            <v>9721.2002700000012</v>
          </cell>
          <cell r="AZ687">
            <v>9741.6849699999984</v>
          </cell>
          <cell r="BA687">
            <v>9720.3196900000003</v>
          </cell>
          <cell r="BB687">
            <v>9712.2290599999978</v>
          </cell>
          <cell r="BC687">
            <v>9665.4114400000035</v>
          </cell>
          <cell r="BD687">
            <v>9650.4800460000006</v>
          </cell>
          <cell r="BE687">
            <v>9513.9796500000011</v>
          </cell>
          <cell r="BF687">
            <v>9519.8302800000001</v>
          </cell>
          <cell r="BG687">
            <v>9576.0547600000027</v>
          </cell>
          <cell r="BH687">
            <v>9657.5652100000025</v>
          </cell>
          <cell r="BI687">
            <v>9622.4469799999988</v>
          </cell>
          <cell r="BJ687">
            <v>9438.7152499999993</v>
          </cell>
          <cell r="BK687">
            <v>9495.0299462893818</v>
          </cell>
          <cell r="BL687">
            <v>9630.9288594682075</v>
          </cell>
          <cell r="BM687">
            <v>9647.2894469938838</v>
          </cell>
          <cell r="BN687">
            <v>9818.1761700278112</v>
          </cell>
          <cell r="BO687">
            <v>9930.1025818333419</v>
          </cell>
        </row>
        <row r="711">
          <cell r="AY711">
            <v>72663.405989999999</v>
          </cell>
          <cell r="AZ711">
            <v>72332.265955039285</v>
          </cell>
          <cell r="BA711">
            <v>71912.601250000007</v>
          </cell>
          <cell r="BB711">
            <v>71755.865390000006</v>
          </cell>
          <cell r="BC711">
            <v>71431.425959999993</v>
          </cell>
          <cell r="BD711">
            <v>71026.093752000001</v>
          </cell>
          <cell r="BE711">
            <v>71786.115529999995</v>
          </cell>
          <cell r="BF711">
            <v>71078.494850000017</v>
          </cell>
          <cell r="BG711">
            <v>70843.614770000015</v>
          </cell>
          <cell r="BH711">
            <v>70397.285490000009</v>
          </cell>
          <cell r="BI711">
            <v>69777.074569999997</v>
          </cell>
          <cell r="BJ711">
            <v>69112.986149999982</v>
          </cell>
          <cell r="BK711">
            <v>68252.472911616816</v>
          </cell>
          <cell r="BL711">
            <v>68007.85401337962</v>
          </cell>
          <cell r="BM711">
            <v>67929.194895379362</v>
          </cell>
          <cell r="BN711">
            <v>68012.062705691715</v>
          </cell>
          <cell r="BO711">
            <v>68588.881563390154</v>
          </cell>
        </row>
        <row r="735">
          <cell r="AY735">
            <v>12369.581230000002</v>
          </cell>
          <cell r="AZ735">
            <v>12290.597670000001</v>
          </cell>
          <cell r="BA735">
            <v>12189.531789999999</v>
          </cell>
          <cell r="BB735">
            <v>12112.863600000001</v>
          </cell>
          <cell r="BC735">
            <v>11961.322680000001</v>
          </cell>
          <cell r="BD735">
            <v>11849.994160000004</v>
          </cell>
          <cell r="BE735">
            <v>11518.091329999999</v>
          </cell>
          <cell r="BF735">
            <v>11513.924559999999</v>
          </cell>
          <cell r="BG735">
            <v>11401.118100000002</v>
          </cell>
          <cell r="BH735">
            <v>11324.8019</v>
          </cell>
          <cell r="BI735">
            <v>11027.436329999999</v>
          </cell>
          <cell r="BJ735">
            <v>10484.432059999997</v>
          </cell>
          <cell r="BK735">
            <v>10192.75549838318</v>
          </cell>
          <cell r="BL735">
            <v>10106.673986620399</v>
          </cell>
          <cell r="BM735">
            <v>9911.6711146206471</v>
          </cell>
          <cell r="BN735">
            <v>9673.5152043082835</v>
          </cell>
          <cell r="BO735">
            <v>9055.0821066098415</v>
          </cell>
        </row>
        <row r="757">
          <cell r="AY757">
            <v>50897.95752145916</v>
          </cell>
          <cell r="AZ757">
            <v>52066.611202877284</v>
          </cell>
          <cell r="BA757">
            <v>52818.800384400922</v>
          </cell>
          <cell r="BB757">
            <v>52323.633520469266</v>
          </cell>
          <cell r="BC757">
            <v>52689.02992522627</v>
          </cell>
          <cell r="BD757">
            <v>54087.543418199959</v>
          </cell>
          <cell r="BE757">
            <v>57735.827087000042</v>
          </cell>
          <cell r="BF757">
            <v>55061.173268666651</v>
          </cell>
          <cell r="BG757">
            <v>55257.368879988331</v>
          </cell>
          <cell r="BH757">
            <v>54179.212170872634</v>
          </cell>
          <cell r="BI757">
            <v>55391.478423333363</v>
          </cell>
          <cell r="BJ757">
            <v>56767.244494324164</v>
          </cell>
          <cell r="BK757">
            <v>56044.472050000004</v>
          </cell>
          <cell r="BL757">
            <v>55817.543501704553</v>
          </cell>
          <cell r="BM757">
            <v>56888.65141666666</v>
          </cell>
          <cell r="BN757">
            <v>56334.069446666661</v>
          </cell>
          <cell r="BO757">
            <v>55958.756644587338</v>
          </cell>
        </row>
        <row r="792">
          <cell r="AY792">
            <v>331981.68477257388</v>
          </cell>
          <cell r="AZ792">
            <v>704711.29054130788</v>
          </cell>
          <cell r="BA792">
            <v>1169885.3408543291</v>
          </cell>
          <cell r="BB792">
            <v>1654813.8454151826</v>
          </cell>
          <cell r="BC792">
            <v>538755.97362502781</v>
          </cell>
          <cell r="BD792">
            <v>1141262.6179559431</v>
          </cell>
          <cell r="BE792">
            <v>1884049.1341413001</v>
          </cell>
          <cell r="BF792">
            <v>2705188.7115766266</v>
          </cell>
          <cell r="BG792">
            <v>869841.01276722061</v>
          </cell>
          <cell r="BH792">
            <v>1850821.0818746923</v>
          </cell>
          <cell r="BI792">
            <v>3024312.4832338714</v>
          </cell>
          <cell r="BJ792">
            <v>4251286.8923020447</v>
          </cell>
          <cell r="BK792">
            <v>1370070.0552420914</v>
          </cell>
          <cell r="BL792">
            <v>2869043.2020407347</v>
          </cell>
          <cell r="BM792">
            <v>4605987.7126119295</v>
          </cell>
          <cell r="BN792">
            <v>6437915.8927563019</v>
          </cell>
          <cell r="BO792">
            <v>1911871.812321709</v>
          </cell>
        </row>
        <row r="810">
          <cell r="AY810">
            <v>324.20086403571668</v>
          </cell>
          <cell r="BC810">
            <v>526.12888049319122</v>
          </cell>
          <cell r="BG810">
            <v>849.45411403048888</v>
          </cell>
          <cell r="BK810">
            <v>1337.9590383223549</v>
          </cell>
          <cell r="BO810">
            <v>1867.0623167204189</v>
          </cell>
        </row>
        <row r="863">
          <cell r="AY863">
            <v>105050.852</v>
          </cell>
          <cell r="AZ863">
            <v>109568.2135</v>
          </cell>
          <cell r="BA863">
            <v>113530.61199999999</v>
          </cell>
          <cell r="BB863">
            <v>117044</v>
          </cell>
          <cell r="BC863">
            <v>120539.51</v>
          </cell>
          <cell r="BD863">
            <v>122550.4065</v>
          </cell>
          <cell r="BE863">
            <v>130223</v>
          </cell>
          <cell r="BF863">
            <v>134026.79999999999</v>
          </cell>
          <cell r="BG863">
            <v>136967.79999999999</v>
          </cell>
          <cell r="BH863">
            <v>139559.01749999999</v>
          </cell>
          <cell r="BI863">
            <v>144026.72500000001</v>
          </cell>
          <cell r="BJ863">
            <v>146421.44400000002</v>
          </cell>
          <cell r="BK863">
            <v>149409.63200000001</v>
          </cell>
          <cell r="BL863">
            <v>151785.44500000001</v>
          </cell>
          <cell r="BM863">
            <v>155122.46799999999</v>
          </cell>
          <cell r="BN863">
            <v>157982.31849999999</v>
          </cell>
          <cell r="BO863">
            <v>160425.11850000001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C25"/>
  <sheetViews>
    <sheetView showGridLines="0" tabSelected="1" zoomScale="70" zoomScaleNormal="70" workbookViewId="0">
      <selection activeCell="A11" sqref="A11"/>
    </sheetView>
  </sheetViews>
  <sheetFormatPr defaultColWidth="9.28515625" defaultRowHeight="15" x14ac:dyDescent="0.25"/>
  <cols>
    <col min="1" max="1" width="140.42578125" style="80" customWidth="1"/>
    <col min="2" max="2" width="1.7109375" style="80" customWidth="1"/>
    <col min="3" max="3" width="136.85546875" style="80" customWidth="1"/>
    <col min="4" max="16384" width="9.28515625" style="80"/>
  </cols>
  <sheetData>
    <row r="1" spans="1:3" ht="36" x14ac:dyDescent="0.25">
      <c r="A1" s="419" t="s">
        <v>233</v>
      </c>
      <c r="B1" s="419"/>
      <c r="C1" s="419"/>
    </row>
    <row r="2" spans="1:3" ht="26.25" x14ac:dyDescent="0.25">
      <c r="A2" s="420" t="s">
        <v>329</v>
      </c>
      <c r="B2" s="420"/>
      <c r="C2" s="420"/>
    </row>
    <row r="4" spans="1:3" ht="27" customHeight="1" x14ac:dyDescent="0.25">
      <c r="A4" s="164" t="s">
        <v>213</v>
      </c>
      <c r="C4" s="182" t="s">
        <v>246</v>
      </c>
    </row>
    <row r="5" spans="1:3" ht="27" customHeight="1" x14ac:dyDescent="0.25">
      <c r="A5" s="165"/>
      <c r="B5" s="81"/>
      <c r="C5" s="182"/>
    </row>
    <row r="6" spans="1:3" ht="27" customHeight="1" x14ac:dyDescent="0.25">
      <c r="A6" s="342" t="s">
        <v>328</v>
      </c>
      <c r="B6" s="81"/>
      <c r="C6" s="343" t="s">
        <v>328</v>
      </c>
    </row>
    <row r="7" spans="1:3" ht="27" customHeight="1" x14ac:dyDescent="0.25">
      <c r="A7" s="165"/>
      <c r="B7" s="81"/>
      <c r="C7" s="182"/>
    </row>
    <row r="8" spans="1:3" ht="27" customHeight="1" x14ac:dyDescent="0.25">
      <c r="A8" s="166" t="s">
        <v>214</v>
      </c>
      <c r="B8" s="81"/>
      <c r="C8" s="183" t="s">
        <v>182</v>
      </c>
    </row>
    <row r="9" spans="1:3" ht="27" customHeight="1" x14ac:dyDescent="0.25">
      <c r="A9" s="167" t="s">
        <v>215</v>
      </c>
      <c r="B9" s="81"/>
      <c r="C9" s="183" t="s">
        <v>183</v>
      </c>
    </row>
    <row r="10" spans="1:3" ht="27" customHeight="1" x14ac:dyDescent="0.25">
      <c r="A10" s="196" t="s">
        <v>225</v>
      </c>
      <c r="B10" s="81"/>
      <c r="C10" s="184" t="s">
        <v>208</v>
      </c>
    </row>
    <row r="11" spans="1:3" ht="27" customHeight="1" x14ac:dyDescent="0.25">
      <c r="A11" s="196" t="s">
        <v>330</v>
      </c>
      <c r="B11" s="81"/>
      <c r="C11" s="183" t="s">
        <v>184</v>
      </c>
    </row>
    <row r="12" spans="1:3" ht="23.25" customHeight="1" x14ac:dyDescent="0.25">
      <c r="A12" s="344"/>
      <c r="B12" s="81"/>
      <c r="C12" s="183" t="s">
        <v>185</v>
      </c>
    </row>
    <row r="13" spans="1:3" ht="23.25" customHeight="1" x14ac:dyDescent="0.25">
      <c r="A13" s="168" t="s">
        <v>216</v>
      </c>
      <c r="B13" s="81"/>
      <c r="C13" s="184" t="s">
        <v>209</v>
      </c>
    </row>
    <row r="14" spans="1:3" ht="27" customHeight="1" x14ac:dyDescent="0.25">
      <c r="A14" s="196" t="s">
        <v>331</v>
      </c>
      <c r="B14" s="81"/>
    </row>
    <row r="15" spans="1:3" ht="27" customHeight="1" x14ac:dyDescent="0.25">
      <c r="A15" s="196" t="s">
        <v>332</v>
      </c>
      <c r="B15" s="81"/>
    </row>
    <row r="16" spans="1:3" ht="27" customHeight="1" x14ac:dyDescent="0.25">
      <c r="A16" s="196" t="s">
        <v>333</v>
      </c>
      <c r="B16" s="81"/>
      <c r="C16" s="189" t="s">
        <v>186</v>
      </c>
    </row>
    <row r="17" spans="1:3" ht="27" customHeight="1" x14ac:dyDescent="0.25">
      <c r="A17" s="196" t="s">
        <v>334</v>
      </c>
      <c r="B17" s="81"/>
      <c r="C17" s="190" t="s">
        <v>187</v>
      </c>
    </row>
    <row r="18" spans="1:3" ht="27" customHeight="1" x14ac:dyDescent="0.25">
      <c r="A18" s="169" t="s">
        <v>335</v>
      </c>
      <c r="B18" s="81"/>
      <c r="C18" s="190" t="s">
        <v>188</v>
      </c>
    </row>
    <row r="19" spans="1:3" ht="27" customHeight="1" x14ac:dyDescent="0.25">
      <c r="B19" s="81"/>
      <c r="C19" s="190" t="s">
        <v>189</v>
      </c>
    </row>
    <row r="20" spans="1:3" ht="27" customHeight="1" x14ac:dyDescent="0.25">
      <c r="B20" s="81"/>
      <c r="C20" s="190" t="s">
        <v>190</v>
      </c>
    </row>
    <row r="21" spans="1:3" ht="27" customHeight="1" x14ac:dyDescent="0.25">
      <c r="A21" s="176" t="s">
        <v>179</v>
      </c>
      <c r="B21" s="81"/>
    </row>
    <row r="22" spans="1:3" ht="27" customHeight="1" x14ac:dyDescent="0.25">
      <c r="A22" s="177" t="s">
        <v>180</v>
      </c>
      <c r="B22" s="81"/>
    </row>
    <row r="23" spans="1:3" ht="27" customHeight="1" x14ac:dyDescent="0.25">
      <c r="A23" s="178" t="s">
        <v>181</v>
      </c>
      <c r="B23" s="81"/>
    </row>
    <row r="24" spans="1:3" ht="27" customHeight="1" x14ac:dyDescent="0.25">
      <c r="A24" s="178" t="s">
        <v>300</v>
      </c>
    </row>
    <row r="25" spans="1:3" ht="21" x14ac:dyDescent="0.25">
      <c r="A25" s="178" t="s">
        <v>301</v>
      </c>
    </row>
  </sheetData>
  <mergeCells count="2">
    <mergeCell ref="A1:C1"/>
    <mergeCell ref="A2:C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0000FF"/>
  </sheetPr>
  <dimension ref="A1:L31"/>
  <sheetViews>
    <sheetView showGridLines="0" zoomScale="80" zoomScaleNormal="80" workbookViewId="0">
      <selection activeCell="R36" sqref="R36"/>
    </sheetView>
  </sheetViews>
  <sheetFormatPr defaultColWidth="9.28515625" defaultRowHeight="15" x14ac:dyDescent="0.2"/>
  <cols>
    <col min="1" max="1" width="64.5703125" style="61" customWidth="1"/>
    <col min="2" max="9" width="8.42578125" style="61" customWidth="1"/>
    <col min="10" max="16384" width="9.28515625" style="61"/>
  </cols>
  <sheetData>
    <row r="1" spans="1:12" ht="20.25" x14ac:dyDescent="0.3">
      <c r="A1" s="174" t="str">
        <f>+'Indice-Index'!A18</f>
        <v>1.8 Portabilità del numero mobile - Mobile number portability</v>
      </c>
      <c r="B1" s="175"/>
      <c r="C1" s="175"/>
      <c r="D1" s="175"/>
      <c r="E1" s="175"/>
      <c r="F1" s="175"/>
      <c r="G1" s="59"/>
      <c r="H1" s="59"/>
      <c r="I1" s="59"/>
      <c r="J1" s="60"/>
      <c r="K1" s="60"/>
      <c r="L1" s="60"/>
    </row>
    <row r="2" spans="1:12" x14ac:dyDescent="0.2">
      <c r="A2" s="60"/>
      <c r="B2" s="60"/>
      <c r="C2" s="60"/>
      <c r="D2" s="60"/>
      <c r="E2" s="60"/>
      <c r="F2" s="60"/>
      <c r="G2" s="60"/>
      <c r="H2" s="60"/>
      <c r="I2" s="60"/>
      <c r="J2" s="60"/>
      <c r="K2" s="60"/>
      <c r="L2" s="60"/>
    </row>
    <row r="3" spans="1:12" s="45" customFormat="1" ht="15.75" x14ac:dyDescent="0.25">
      <c r="A3" s="21"/>
      <c r="B3" s="25">
        <f>+'1.5'!B3</f>
        <v>42795</v>
      </c>
      <c r="C3" s="25">
        <f>+'1.5'!C3</f>
        <v>43160</v>
      </c>
      <c r="D3" s="25">
        <f>+'1.5'!D3</f>
        <v>43525</v>
      </c>
      <c r="E3" s="25" t="str">
        <f>+'1.5'!E3</f>
        <v>mar-20</v>
      </c>
      <c r="F3" s="25">
        <f>+'1.5'!F3</f>
        <v>44256</v>
      </c>
      <c r="G3" s="25"/>
      <c r="H3" s="25"/>
      <c r="J3" s="21"/>
      <c r="K3" s="21"/>
      <c r="L3" s="21"/>
    </row>
    <row r="4" spans="1:12" s="45" customFormat="1" ht="15.75" x14ac:dyDescent="0.25">
      <c r="A4" s="21"/>
      <c r="B4" s="25">
        <f>+'1.5'!B4</f>
        <v>42795</v>
      </c>
      <c r="C4" s="25">
        <f>+'1.5'!C4</f>
        <v>43160</v>
      </c>
      <c r="D4" s="25">
        <f>+'1.5'!D4</f>
        <v>43525</v>
      </c>
      <c r="E4" s="25">
        <f>+'1.5'!E4</f>
        <v>43891</v>
      </c>
      <c r="F4" s="25">
        <f>+'1.5'!F4</f>
        <v>44256</v>
      </c>
      <c r="G4" s="25"/>
      <c r="H4" s="25"/>
      <c r="J4" s="21"/>
      <c r="K4" s="21"/>
      <c r="L4" s="21"/>
    </row>
    <row r="5" spans="1:12" s="45" customFormat="1" ht="15.75" x14ac:dyDescent="0.25">
      <c r="A5" s="21"/>
      <c r="B5" s="13"/>
      <c r="C5" s="13"/>
      <c r="D5" s="13"/>
      <c r="E5" s="13"/>
      <c r="F5" s="21"/>
      <c r="G5" s="21"/>
      <c r="H5" s="21"/>
      <c r="J5" s="21"/>
      <c r="K5" s="21"/>
      <c r="L5" s="21"/>
    </row>
    <row r="6" spans="1:12" s="45" customFormat="1" ht="15.75" x14ac:dyDescent="0.25">
      <c r="A6" s="24" t="s">
        <v>41</v>
      </c>
      <c r="B6" s="38">
        <v>105.05085199999999</v>
      </c>
      <c r="C6" s="38">
        <v>120.53950999999999</v>
      </c>
      <c r="D6" s="38">
        <v>136.96779999999998</v>
      </c>
      <c r="E6" s="38">
        <v>149.40963200000002</v>
      </c>
      <c r="F6" s="51">
        <v>160.42511850000002</v>
      </c>
      <c r="G6" s="51"/>
      <c r="H6" s="51"/>
      <c r="J6" s="21"/>
      <c r="K6" s="21"/>
      <c r="L6" s="21"/>
    </row>
    <row r="7" spans="1:12" s="45" customFormat="1" ht="15.75" x14ac:dyDescent="0.25">
      <c r="A7" s="21" t="s">
        <v>42</v>
      </c>
      <c r="B7" s="39"/>
      <c r="C7" s="39"/>
      <c r="D7" s="39"/>
      <c r="E7" s="39"/>
      <c r="F7" s="50"/>
      <c r="G7" s="50"/>
      <c r="H7" s="50"/>
      <c r="I7" s="50"/>
      <c r="J7" s="21"/>
      <c r="K7" s="21"/>
      <c r="L7" s="21"/>
    </row>
    <row r="8" spans="1:12" s="45" customFormat="1" ht="10.5" customHeight="1" x14ac:dyDescent="0.25">
      <c r="A8" s="21"/>
      <c r="B8" s="40"/>
      <c r="C8" s="40"/>
      <c r="D8" s="40"/>
      <c r="E8" s="40"/>
      <c r="F8" s="40"/>
      <c r="G8" s="21"/>
      <c r="H8" s="21"/>
      <c r="I8" s="21"/>
      <c r="J8" s="21"/>
      <c r="K8" s="21"/>
      <c r="L8" s="21"/>
    </row>
    <row r="9" spans="1:12" s="45" customFormat="1" ht="15.75" x14ac:dyDescent="0.25">
      <c r="A9" s="6" t="s">
        <v>110</v>
      </c>
      <c r="B9" s="83">
        <v>7.5712613976454772</v>
      </c>
      <c r="C9" s="83">
        <v>8.3605323820789916</v>
      </c>
      <c r="D9" s="83">
        <v>7.1367005782878401</v>
      </c>
      <c r="E9" s="83">
        <v>7.5629915441363966</v>
      </c>
      <c r="F9" s="83">
        <v>6.2906256598764703</v>
      </c>
      <c r="G9" s="21"/>
      <c r="H9" s="21"/>
      <c r="I9" s="21"/>
      <c r="J9" s="21"/>
      <c r="K9" s="21"/>
      <c r="L9" s="21"/>
    </row>
    <row r="10" spans="1:12" s="45" customFormat="1" ht="15.75" x14ac:dyDescent="0.25">
      <c r="B10" s="5"/>
      <c r="C10" s="5"/>
      <c r="D10" s="5"/>
      <c r="E10" s="5"/>
      <c r="F10" s="5"/>
      <c r="G10" s="21"/>
      <c r="H10" s="21"/>
      <c r="I10" s="21"/>
      <c r="J10" s="21"/>
      <c r="K10" s="21"/>
      <c r="L10" s="21"/>
    </row>
    <row r="11" spans="1:12" s="45" customFormat="1" ht="15.75" x14ac:dyDescent="0.25">
      <c r="B11" s="5"/>
      <c r="C11" s="5"/>
      <c r="D11" s="5"/>
      <c r="E11" s="5"/>
      <c r="F11" s="5"/>
      <c r="G11" s="21"/>
      <c r="H11" s="21"/>
      <c r="I11" s="21"/>
      <c r="J11" s="21"/>
      <c r="K11" s="21"/>
      <c r="L11" s="21"/>
    </row>
    <row r="12" spans="1:12" s="45" customFormat="1" ht="15.75" x14ac:dyDescent="0.25">
      <c r="A12" s="82" t="s">
        <v>99</v>
      </c>
      <c r="B12" s="49">
        <f>+F3</f>
        <v>44256</v>
      </c>
      <c r="C12" s="38"/>
      <c r="D12" s="38"/>
      <c r="E12" s="38"/>
      <c r="F12" s="38"/>
      <c r="G12" s="21"/>
      <c r="H12" s="21"/>
      <c r="I12" s="21"/>
      <c r="J12" s="21"/>
      <c r="K12" s="21"/>
      <c r="L12" s="21"/>
    </row>
    <row r="13" spans="1:12" s="45" customFormat="1" ht="15.75" x14ac:dyDescent="0.25">
      <c r="B13" s="46">
        <f>+F4</f>
        <v>44256</v>
      </c>
      <c r="C13" s="38"/>
      <c r="D13" s="38"/>
      <c r="E13" s="38"/>
      <c r="F13" s="38"/>
      <c r="G13" s="21"/>
      <c r="H13" s="21"/>
      <c r="I13" s="21"/>
      <c r="J13" s="21"/>
      <c r="K13" s="21"/>
      <c r="L13" s="21"/>
    </row>
    <row r="14" spans="1:12" s="45" customFormat="1" ht="15.75" x14ac:dyDescent="0.25">
      <c r="A14" s="64" t="s">
        <v>54</v>
      </c>
      <c r="C14" s="13"/>
      <c r="D14" s="13"/>
      <c r="E14" s="13"/>
      <c r="F14" s="13"/>
      <c r="G14" s="21"/>
      <c r="H14" s="21"/>
      <c r="I14" s="21"/>
      <c r="J14" s="21"/>
      <c r="K14" s="21"/>
      <c r="L14" s="21"/>
    </row>
    <row r="15" spans="1:12" s="45" customFormat="1" ht="15.75" x14ac:dyDescent="0.25">
      <c r="A15" s="65" t="s">
        <v>67</v>
      </c>
      <c r="B15" s="51">
        <v>24.235593225955103</v>
      </c>
      <c r="C15" s="63"/>
      <c r="D15" s="63"/>
      <c r="E15" s="63"/>
      <c r="F15" s="63"/>
      <c r="G15" s="63"/>
      <c r="H15" s="63"/>
      <c r="I15" s="63"/>
      <c r="J15" s="63"/>
      <c r="K15" s="63"/>
      <c r="L15" s="63"/>
    </row>
    <row r="16" spans="1:12" s="45" customFormat="1" ht="15.75" x14ac:dyDescent="0.25">
      <c r="A16" s="65" t="s">
        <v>68</v>
      </c>
      <c r="B16" s="51">
        <v>19.670588312191214</v>
      </c>
      <c r="C16" s="63"/>
      <c r="D16" s="63"/>
      <c r="E16" s="63"/>
      <c r="F16" s="63"/>
      <c r="G16" s="63"/>
      <c r="H16" s="63"/>
      <c r="I16" s="63"/>
      <c r="J16" s="63"/>
      <c r="K16" s="63"/>
      <c r="L16" s="63"/>
    </row>
    <row r="17" spans="1:12" s="45" customFormat="1" ht="15.75" x14ac:dyDescent="0.25">
      <c r="A17" s="65" t="s">
        <v>8</v>
      </c>
      <c r="B17" s="51">
        <v>20.416365632148874</v>
      </c>
      <c r="C17" s="63"/>
      <c r="D17" s="63"/>
      <c r="E17" s="63"/>
      <c r="F17" s="63"/>
      <c r="G17" s="63"/>
      <c r="H17" s="63"/>
      <c r="I17" s="63"/>
      <c r="J17" s="63"/>
      <c r="K17" s="63"/>
      <c r="L17" s="63"/>
    </row>
    <row r="18" spans="1:12" s="45" customFormat="1" ht="15.75" x14ac:dyDescent="0.25">
      <c r="A18" s="65" t="s">
        <v>156</v>
      </c>
      <c r="B18" s="51">
        <v>10.964295585129168</v>
      </c>
      <c r="C18" s="63"/>
      <c r="D18" s="63"/>
      <c r="E18" s="63"/>
      <c r="F18" s="63"/>
      <c r="G18" s="63"/>
      <c r="H18" s="63"/>
      <c r="I18" s="63"/>
      <c r="J18" s="63"/>
      <c r="K18" s="63"/>
      <c r="L18" s="63"/>
    </row>
    <row r="19" spans="1:12" s="45" customFormat="1" ht="15.75" x14ac:dyDescent="0.25">
      <c r="A19" s="65" t="s">
        <v>13</v>
      </c>
      <c r="B19" s="57">
        <v>24.71315724457563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</row>
    <row r="20" spans="1:12" s="45" customFormat="1" ht="15" customHeight="1" x14ac:dyDescent="0.25">
      <c r="A20" s="6" t="s">
        <v>98</v>
      </c>
      <c r="B20" s="66">
        <f>SUM(B15:B19)</f>
        <v>99.999999999999986</v>
      </c>
      <c r="C20" s="21"/>
      <c r="D20" s="21"/>
      <c r="E20" s="21"/>
      <c r="F20" s="21"/>
      <c r="G20" s="21"/>
      <c r="H20" s="21"/>
      <c r="I20" s="21"/>
      <c r="J20" s="21"/>
      <c r="K20" s="21"/>
      <c r="L20" s="21"/>
    </row>
    <row r="21" spans="1:12" s="45" customFormat="1" ht="15.75" x14ac:dyDescent="0.25">
      <c r="A21" s="63"/>
      <c r="B21" s="63"/>
    </row>
    <row r="22" spans="1:12" s="45" customFormat="1" ht="15.75" x14ac:dyDescent="0.25">
      <c r="A22" s="64" t="s">
        <v>55</v>
      </c>
      <c r="B22" s="48"/>
    </row>
    <row r="23" spans="1:12" s="45" customFormat="1" ht="15.75" x14ac:dyDescent="0.25">
      <c r="A23" s="65" t="s">
        <v>67</v>
      </c>
      <c r="B23" s="51">
        <v>14.687535589099946</v>
      </c>
    </row>
    <row r="24" spans="1:12" s="45" customFormat="1" ht="15.75" x14ac:dyDescent="0.25">
      <c r="A24" s="65" t="s">
        <v>68</v>
      </c>
      <c r="B24" s="51">
        <v>17.738281464009766</v>
      </c>
    </row>
    <row r="25" spans="1:12" s="45" customFormat="1" ht="15.75" x14ac:dyDescent="0.25">
      <c r="A25" s="65" t="s">
        <v>8</v>
      </c>
      <c r="B25" s="51">
        <v>17.866900386106447</v>
      </c>
      <c r="G25" s="4"/>
    </row>
    <row r="26" spans="1:12" s="45" customFormat="1" ht="15.75" x14ac:dyDescent="0.25">
      <c r="A26" s="65" t="s">
        <v>156</v>
      </c>
      <c r="B26" s="51">
        <v>19.784773010252426</v>
      </c>
      <c r="G26" s="4"/>
    </row>
    <row r="27" spans="1:12" s="45" customFormat="1" ht="15.75" x14ac:dyDescent="0.25">
      <c r="A27" s="65" t="s">
        <v>13</v>
      </c>
      <c r="B27" s="57">
        <v>29.922509550531423</v>
      </c>
    </row>
    <row r="28" spans="1:12" s="45" customFormat="1" ht="15.75" x14ac:dyDescent="0.25">
      <c r="A28" s="6" t="s">
        <v>98</v>
      </c>
      <c r="B28" s="10">
        <f>SUM(B23:B27)</f>
        <v>100</v>
      </c>
    </row>
    <row r="29" spans="1:12" s="45" customFormat="1" ht="15.75" x14ac:dyDescent="0.25"/>
    <row r="30" spans="1:12" s="45" customFormat="1" ht="15.75" x14ac:dyDescent="0.25"/>
    <row r="31" spans="1:12" s="45" customFormat="1" ht="15.75" x14ac:dyDescent="0.25"/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0000"/>
  </sheetPr>
  <dimension ref="A1:J26"/>
  <sheetViews>
    <sheetView showGridLines="0" zoomScale="80" zoomScaleNormal="80" workbookViewId="0">
      <selection activeCell="I24" sqref="I24"/>
    </sheetView>
  </sheetViews>
  <sheetFormatPr defaultColWidth="9.28515625" defaultRowHeight="15.75" x14ac:dyDescent="0.25"/>
  <cols>
    <col min="1" max="1" width="50.7109375" style="45" customWidth="1"/>
    <col min="2" max="9" width="11.7109375" style="45" customWidth="1"/>
    <col min="10" max="10" width="11.7109375" style="45" bestFit="1" customWidth="1"/>
    <col min="11" max="16384" width="9.28515625" style="45"/>
  </cols>
  <sheetData>
    <row r="1" spans="1:10" ht="21" x14ac:dyDescent="0.35">
      <c r="A1" s="1" t="str">
        <f>'Indice-Index'!A22</f>
        <v xml:space="preserve">2.1 Media: TV </v>
      </c>
      <c r="B1" s="2"/>
      <c r="C1" s="2"/>
      <c r="D1" s="2"/>
      <c r="E1" s="2"/>
      <c r="F1" s="2"/>
      <c r="G1" s="2"/>
      <c r="H1" s="179"/>
      <c r="I1" s="179"/>
    </row>
    <row r="2" spans="1:10" ht="8.4499999999999993" customHeight="1" x14ac:dyDescent="0.25"/>
    <row r="3" spans="1:10" x14ac:dyDescent="0.25">
      <c r="A3" s="44" t="s">
        <v>88</v>
      </c>
      <c r="B3" s="9"/>
      <c r="C3" s="9"/>
      <c r="D3" s="9"/>
      <c r="E3" s="9"/>
    </row>
    <row r="4" spans="1:10" ht="8.4499999999999993" customHeight="1" x14ac:dyDescent="0.25">
      <c r="B4" s="11"/>
      <c r="C4" s="11"/>
      <c r="D4" s="11"/>
      <c r="E4" s="11"/>
      <c r="F4" s="11"/>
      <c r="G4" s="11"/>
      <c r="H4" s="54"/>
      <c r="I4" s="55"/>
      <c r="J4" s="55"/>
    </row>
    <row r="5" spans="1:10" x14ac:dyDescent="0.25">
      <c r="B5" s="212">
        <f>'1.1'!B4</f>
        <v>42795</v>
      </c>
      <c r="C5" s="212">
        <f>'1.1'!C4</f>
        <v>43160</v>
      </c>
      <c r="D5" s="212">
        <f>'1.1'!D4</f>
        <v>43525</v>
      </c>
      <c r="E5" s="212" t="str">
        <f>'1.1'!E4</f>
        <v>mar-20</v>
      </c>
      <c r="F5" s="212">
        <f>'1.1'!F4</f>
        <v>43983</v>
      </c>
      <c r="G5" s="212">
        <f>'1.1'!G4</f>
        <v>44075</v>
      </c>
      <c r="H5" s="212">
        <f>'1.1'!H4</f>
        <v>44166</v>
      </c>
      <c r="I5" s="212">
        <f>'1.1'!I4</f>
        <v>44256</v>
      </c>
    </row>
    <row r="6" spans="1:10" x14ac:dyDescent="0.25">
      <c r="B6" s="213">
        <f>'1.1'!B5</f>
        <v>42795</v>
      </c>
      <c r="C6" s="213">
        <f>'1.1'!C5</f>
        <v>43160</v>
      </c>
      <c r="D6" s="213">
        <f>'1.1'!D5</f>
        <v>43525</v>
      </c>
      <c r="E6" s="213">
        <f>'1.1'!E5</f>
        <v>43891</v>
      </c>
      <c r="F6" s="213" t="str">
        <f>'1.1'!F5</f>
        <v>june-20</v>
      </c>
      <c r="G6" s="213" t="str">
        <f>'1.1'!G5</f>
        <v>sept-20</v>
      </c>
      <c r="H6" s="213" t="str">
        <f>'1.1'!H5</f>
        <v>dec-20</v>
      </c>
      <c r="I6" s="213">
        <f>'1.1'!I5</f>
        <v>44256</v>
      </c>
    </row>
    <row r="7" spans="1:10" x14ac:dyDescent="0.25">
      <c r="A7" s="76" t="s">
        <v>80</v>
      </c>
      <c r="B7" s="115">
        <v>24.17</v>
      </c>
      <c r="C7" s="115">
        <v>24.07</v>
      </c>
      <c r="D7" s="115">
        <v>23.35</v>
      </c>
      <c r="E7" s="115">
        <v>25.590000000000003</v>
      </c>
      <c r="F7" s="115">
        <v>23.61</v>
      </c>
      <c r="G7" s="115">
        <v>24.32</v>
      </c>
      <c r="H7" s="110">
        <v>24.71</v>
      </c>
      <c r="I7" s="110">
        <v>24.9</v>
      </c>
    </row>
    <row r="8" spans="1:10" x14ac:dyDescent="0.25">
      <c r="A8" s="76" t="s">
        <v>81</v>
      </c>
      <c r="B8" s="115">
        <v>19.16</v>
      </c>
      <c r="C8" s="115">
        <v>19.61</v>
      </c>
      <c r="D8" s="115">
        <v>18.75</v>
      </c>
      <c r="E8" s="115">
        <v>21.28</v>
      </c>
      <c r="F8" s="115">
        <v>19.02</v>
      </c>
      <c r="G8" s="115">
        <v>18.670000000000002</v>
      </c>
      <c r="H8" s="110">
        <v>19.399999999999999</v>
      </c>
      <c r="I8" s="110">
        <v>19.47</v>
      </c>
    </row>
    <row r="9" spans="1:10" x14ac:dyDescent="0.25">
      <c r="A9" s="76" t="s">
        <v>82</v>
      </c>
      <c r="B9" s="115">
        <v>11.32</v>
      </c>
      <c r="C9" s="115">
        <v>12.24</v>
      </c>
      <c r="D9" s="115">
        <v>12.09</v>
      </c>
      <c r="E9" s="115">
        <v>16.82</v>
      </c>
      <c r="F9" s="115">
        <v>15.120000000000001</v>
      </c>
      <c r="G9" s="115">
        <v>14.44</v>
      </c>
      <c r="H9" s="110">
        <v>14.77</v>
      </c>
      <c r="I9" s="110">
        <v>15.329999999999998</v>
      </c>
    </row>
    <row r="10" spans="1:10" x14ac:dyDescent="0.25">
      <c r="A10" s="76" t="s">
        <v>83</v>
      </c>
      <c r="B10" s="115">
        <v>9.75</v>
      </c>
      <c r="C10" s="115">
        <v>10.93</v>
      </c>
      <c r="D10" s="115">
        <v>10.93</v>
      </c>
      <c r="E10" s="115">
        <v>13.530000000000001</v>
      </c>
      <c r="F10" s="115">
        <v>12.26</v>
      </c>
      <c r="G10" s="115">
        <v>12.31</v>
      </c>
      <c r="H10" s="110">
        <v>12.920000000000002</v>
      </c>
      <c r="I10" s="110">
        <v>13.3</v>
      </c>
    </row>
    <row r="11" spans="1:10" x14ac:dyDescent="0.25">
      <c r="A11" s="76" t="s">
        <v>84</v>
      </c>
      <c r="B11" s="115">
        <v>7.31</v>
      </c>
      <c r="C11" s="115">
        <v>7.6700000000000008</v>
      </c>
      <c r="D11" s="115">
        <v>6.660000000000001</v>
      </c>
      <c r="E11" s="115">
        <v>8.34</v>
      </c>
      <c r="F11" s="115">
        <v>7.3800000000000008</v>
      </c>
      <c r="G11" s="115">
        <v>7.51</v>
      </c>
      <c r="H11" s="110">
        <v>6.93</v>
      </c>
      <c r="I11" s="110">
        <v>6.3</v>
      </c>
    </row>
    <row r="12" spans="1:10" x14ac:dyDescent="0.25">
      <c r="A12" s="76" t="s">
        <v>85</v>
      </c>
      <c r="B12" s="115">
        <v>5.04</v>
      </c>
      <c r="C12" s="115">
        <v>5.48</v>
      </c>
      <c r="D12" s="115">
        <v>5.59</v>
      </c>
      <c r="E12" s="115">
        <v>5.92</v>
      </c>
      <c r="F12" s="115">
        <v>5.14</v>
      </c>
      <c r="G12" s="115">
        <v>5.04</v>
      </c>
      <c r="H12" s="115">
        <v>5.15</v>
      </c>
      <c r="I12" s="115">
        <v>5.37</v>
      </c>
    </row>
    <row r="13" spans="1:10" x14ac:dyDescent="0.25">
      <c r="A13" s="76" t="s">
        <v>86</v>
      </c>
      <c r="B13" s="115">
        <v>4.43</v>
      </c>
      <c r="C13" s="115">
        <v>4.9800000000000004</v>
      </c>
      <c r="D13" s="115">
        <v>5.27</v>
      </c>
      <c r="E13" s="115">
        <v>6.5299999999999994</v>
      </c>
      <c r="F13" s="115">
        <v>6.35</v>
      </c>
      <c r="G13" s="115">
        <v>5.88</v>
      </c>
      <c r="H13" s="115">
        <v>5.79</v>
      </c>
      <c r="I13" s="110">
        <v>5.6</v>
      </c>
    </row>
    <row r="14" spans="1:10" x14ac:dyDescent="0.25">
      <c r="A14" s="76" t="s">
        <v>87</v>
      </c>
      <c r="B14" s="115">
        <v>3.61</v>
      </c>
      <c r="C14" s="115">
        <v>4.21</v>
      </c>
      <c r="D14" s="115">
        <v>3.65</v>
      </c>
      <c r="E14" s="115">
        <v>4.0199999999999996</v>
      </c>
      <c r="F14" s="115">
        <v>3.6699999999999995</v>
      </c>
      <c r="G14" s="115">
        <v>3.45</v>
      </c>
      <c r="H14" s="115">
        <v>3.55</v>
      </c>
      <c r="I14" s="115">
        <v>3.6900000000000004</v>
      </c>
    </row>
    <row r="15" spans="1:10" ht="7.5" customHeight="1" x14ac:dyDescent="0.25">
      <c r="B15" s="67"/>
      <c r="C15" s="67"/>
      <c r="D15" s="67"/>
      <c r="E15" s="67"/>
      <c r="F15" s="67"/>
      <c r="G15" s="67"/>
      <c r="H15" s="67"/>
      <c r="I15" s="67"/>
    </row>
    <row r="16" spans="1:10" s="12" customFormat="1" x14ac:dyDescent="0.25">
      <c r="A16" s="44" t="s">
        <v>89</v>
      </c>
      <c r="D16" s="35"/>
      <c r="F16" s="45"/>
    </row>
    <row r="17" spans="1:9" s="12" customFormat="1" ht="7.5" customHeight="1" x14ac:dyDescent="0.25">
      <c r="F17" s="45"/>
    </row>
    <row r="18" spans="1:9" s="12" customFormat="1" x14ac:dyDescent="0.25">
      <c r="B18" s="211" t="str">
        <f>'1.1'!L4</f>
        <v>03/2021 (in %)</v>
      </c>
      <c r="C18" s="211"/>
      <c r="D18" s="211" t="str">
        <f>'1.1'!O4</f>
        <v>Var/Chg. vs 03/2020 (p.p.)</v>
      </c>
      <c r="G18" s="46"/>
      <c r="H18" s="18"/>
      <c r="I18" s="47"/>
    </row>
    <row r="19" spans="1:9" s="12" customFormat="1" x14ac:dyDescent="0.25">
      <c r="B19" s="211"/>
      <c r="D19" s="79"/>
      <c r="G19" s="46"/>
      <c r="H19" s="18"/>
      <c r="I19" s="47"/>
    </row>
    <row r="20" spans="1:9" x14ac:dyDescent="0.25">
      <c r="A20" s="76" t="s">
        <v>0</v>
      </c>
      <c r="B20" s="75">
        <v>37.5</v>
      </c>
      <c r="C20" s="149"/>
      <c r="D20" s="75">
        <v>1.3900000000000006</v>
      </c>
      <c r="G20" s="16"/>
      <c r="H20" s="19"/>
      <c r="I20" s="20"/>
    </row>
    <row r="21" spans="1:9" x14ac:dyDescent="0.25">
      <c r="A21" s="76" t="s">
        <v>1</v>
      </c>
      <c r="B21" s="75">
        <v>31.77</v>
      </c>
      <c r="C21" s="149"/>
      <c r="D21" s="75">
        <v>-0.34999999999999787</v>
      </c>
      <c r="F21" s="9"/>
      <c r="G21" s="9"/>
    </row>
    <row r="22" spans="1:9" x14ac:dyDescent="0.25">
      <c r="A22" s="76" t="s">
        <v>2</v>
      </c>
      <c r="B22" s="75">
        <v>7.04</v>
      </c>
      <c r="C22" s="149"/>
      <c r="D22" s="75">
        <v>-4.0000000000000036E-2</v>
      </c>
      <c r="F22" s="9"/>
      <c r="G22" s="9"/>
    </row>
    <row r="23" spans="1:9" x14ac:dyDescent="0.25">
      <c r="A23" s="76" t="s">
        <v>279</v>
      </c>
      <c r="B23" s="75">
        <v>5.8</v>
      </c>
      <c r="C23" s="149"/>
      <c r="D23" s="75">
        <v>-0.57000000000000028</v>
      </c>
    </row>
    <row r="24" spans="1:9" x14ac:dyDescent="0.25">
      <c r="A24" s="76" t="s">
        <v>280</v>
      </c>
      <c r="B24" s="75">
        <v>3.72</v>
      </c>
      <c r="C24" s="149"/>
      <c r="D24" s="75">
        <v>-0.60000000000000009</v>
      </c>
    </row>
    <row r="25" spans="1:9" x14ac:dyDescent="0.25">
      <c r="A25" s="116" t="s">
        <v>90</v>
      </c>
      <c r="B25" s="75">
        <v>14.170000000000002</v>
      </c>
      <c r="C25" s="76"/>
      <c r="D25" s="75">
        <v>0.17000000000000171</v>
      </c>
    </row>
    <row r="26" spans="1:9" x14ac:dyDescent="0.25">
      <c r="A26" s="117" t="s">
        <v>98</v>
      </c>
      <c r="B26" s="153">
        <f>+B20+B21+B22+B23+B24+B25</f>
        <v>100</v>
      </c>
      <c r="C26" s="118"/>
      <c r="D26" s="118">
        <f>+D20+D21+D22+D23+D24+D25</f>
        <v>3.9968028886505635E-15</v>
      </c>
    </row>
  </sheetData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FF0000"/>
  </sheetPr>
  <dimension ref="A1:N20"/>
  <sheetViews>
    <sheetView showGridLines="0" zoomScale="80" zoomScaleNormal="80" workbookViewId="0">
      <selection activeCell="A9" sqref="A9"/>
    </sheetView>
  </sheetViews>
  <sheetFormatPr defaultColWidth="9.28515625" defaultRowHeight="15.75" x14ac:dyDescent="0.25"/>
  <cols>
    <col min="1" max="1" width="77.140625" style="18" customWidth="1"/>
    <col min="2" max="2" width="14" style="18" customWidth="1"/>
    <col min="3" max="9" width="10.28515625" style="18" customWidth="1"/>
    <col min="10" max="14" width="10.7109375" style="18" bestFit="1" customWidth="1"/>
    <col min="15" max="16384" width="9.28515625" style="18"/>
  </cols>
  <sheetData>
    <row r="1" spans="1:14" ht="21" x14ac:dyDescent="0.35">
      <c r="A1" s="426" t="str">
        <f>'Indice-Index'!A23</f>
        <v>2.2 Media: Quotidiani - Newspapers</v>
      </c>
      <c r="B1" s="427"/>
      <c r="C1" s="427"/>
      <c r="D1" s="427"/>
      <c r="E1" s="427"/>
      <c r="F1" s="427"/>
      <c r="G1" s="180"/>
      <c r="H1" s="180"/>
      <c r="I1" s="180"/>
      <c r="J1" s="78"/>
      <c r="K1" s="78"/>
      <c r="L1" s="78"/>
      <c r="M1" s="78"/>
      <c r="N1" s="78"/>
    </row>
    <row r="2" spans="1:14" x14ac:dyDescent="0.25">
      <c r="A2" s="45"/>
      <c r="B2" s="45"/>
      <c r="C2" s="45"/>
      <c r="D2" s="45"/>
      <c r="E2" s="45"/>
      <c r="F2" s="45"/>
      <c r="G2" s="45"/>
      <c r="H2" s="45"/>
      <c r="I2" s="45"/>
    </row>
    <row r="3" spans="1:14" x14ac:dyDescent="0.25">
      <c r="A3" s="43"/>
      <c r="B3" s="276" t="str">
        <f>'2.1'!B18</f>
        <v>03/2021 (in %)</v>
      </c>
      <c r="C3" s="276"/>
      <c r="D3" s="162" t="str">
        <f>'2.1'!D18</f>
        <v>Var/Chg. vs 03/2020 (p.p.)</v>
      </c>
      <c r="E3" s="276"/>
      <c r="F3" s="45"/>
      <c r="G3" s="45"/>
      <c r="H3" s="45"/>
      <c r="I3" s="134"/>
    </row>
    <row r="4" spans="1:14" x14ac:dyDescent="0.25">
      <c r="A4" s="44" t="s">
        <v>169</v>
      </c>
      <c r="B4" s="277"/>
      <c r="C4" s="47"/>
      <c r="D4" s="278"/>
      <c r="E4" s="45"/>
      <c r="F4" s="45"/>
      <c r="G4" s="45"/>
      <c r="H4" s="45"/>
      <c r="I4" s="134"/>
    </row>
    <row r="5" spans="1:14" x14ac:dyDescent="0.25">
      <c r="A5" s="45" t="s">
        <v>199</v>
      </c>
      <c r="B5" s="135">
        <v>23.675236158989058</v>
      </c>
      <c r="C5" s="134"/>
      <c r="D5" s="142">
        <v>-2.1661502108002963</v>
      </c>
      <c r="F5" s="45"/>
      <c r="G5" s="45"/>
      <c r="H5" s="45"/>
      <c r="I5" s="134"/>
    </row>
    <row r="6" spans="1:14" x14ac:dyDescent="0.25">
      <c r="A6" s="45" t="s">
        <v>176</v>
      </c>
      <c r="B6" s="135">
        <v>16.307390370031467</v>
      </c>
      <c r="C6" s="134"/>
      <c r="D6" s="142">
        <v>0.48688221825404554</v>
      </c>
      <c r="F6" s="45"/>
      <c r="G6" s="45"/>
      <c r="H6" s="45"/>
      <c r="I6" s="134"/>
    </row>
    <row r="7" spans="1:14" x14ac:dyDescent="0.25">
      <c r="A7" s="45" t="s">
        <v>43</v>
      </c>
      <c r="B7" s="135">
        <v>9.3224815313365959</v>
      </c>
      <c r="C7" s="134"/>
      <c r="D7" s="135">
        <v>0.56084600609403523</v>
      </c>
      <c r="F7" s="45"/>
      <c r="G7" s="45"/>
      <c r="H7" s="45"/>
      <c r="I7" s="134"/>
    </row>
    <row r="8" spans="1:14" x14ac:dyDescent="0.25">
      <c r="A8" s="45" t="s">
        <v>91</v>
      </c>
      <c r="B8" s="135">
        <v>9.10618366450087</v>
      </c>
      <c r="C8" s="134"/>
      <c r="D8" s="142">
        <v>0.6319910513422986</v>
      </c>
      <c r="F8" s="45"/>
      <c r="G8" s="45"/>
      <c r="H8" s="45"/>
      <c r="I8" s="134"/>
    </row>
    <row r="9" spans="1:14" x14ac:dyDescent="0.25">
      <c r="A9" s="45" t="s">
        <v>387</v>
      </c>
      <c r="B9" s="136">
        <v>3.8865986011959452</v>
      </c>
      <c r="C9" s="134"/>
      <c r="D9" s="142">
        <v>0.17085041220937569</v>
      </c>
      <c r="F9" s="45"/>
      <c r="G9" s="45"/>
      <c r="H9" s="45"/>
      <c r="I9" s="134"/>
    </row>
    <row r="10" spans="1:14" x14ac:dyDescent="0.25">
      <c r="A10" s="45" t="s">
        <v>231</v>
      </c>
      <c r="B10" s="135">
        <v>5.3577658516371445</v>
      </c>
      <c r="C10" s="134"/>
      <c r="D10" s="142">
        <v>0.31558052290053418</v>
      </c>
      <c r="F10" s="45"/>
      <c r="G10" s="45"/>
      <c r="H10" s="45"/>
      <c r="I10" s="134"/>
    </row>
    <row r="11" spans="1:14" x14ac:dyDescent="0.25">
      <c r="A11" s="45" t="s">
        <v>90</v>
      </c>
      <c r="B11" s="135">
        <v>32.344343822308922</v>
      </c>
      <c r="C11" s="134"/>
      <c r="D11" s="142">
        <v>0</v>
      </c>
      <c r="F11" s="45"/>
      <c r="G11" s="45"/>
      <c r="H11" s="45"/>
      <c r="I11" s="134"/>
    </row>
    <row r="12" spans="1:14" x14ac:dyDescent="0.25">
      <c r="A12" s="6" t="s">
        <v>98</v>
      </c>
      <c r="B12" s="137">
        <f>SUM(B5:B11)</f>
        <v>100</v>
      </c>
      <c r="C12" s="137"/>
      <c r="D12" s="143"/>
      <c r="E12" s="45"/>
      <c r="F12" s="45"/>
      <c r="G12" s="45"/>
      <c r="H12" s="45"/>
      <c r="I12" s="134"/>
    </row>
    <row r="13" spans="1:14" x14ac:dyDescent="0.25">
      <c r="B13" s="45"/>
      <c r="C13" s="45"/>
      <c r="D13" s="45"/>
      <c r="E13" s="45"/>
      <c r="F13" s="43"/>
      <c r="G13" s="45"/>
      <c r="H13" s="45"/>
      <c r="I13" s="45"/>
    </row>
    <row r="14" spans="1:14" x14ac:dyDescent="0.25">
      <c r="B14" s="43"/>
      <c r="C14" s="43"/>
      <c r="D14" s="43"/>
      <c r="E14" s="43"/>
      <c r="F14" s="43"/>
      <c r="G14" s="43"/>
      <c r="H14" s="43"/>
      <c r="I14" s="45"/>
    </row>
    <row r="15" spans="1:14" x14ac:dyDescent="0.25">
      <c r="A15" s="34"/>
      <c r="B15" s="227">
        <f>'2.1'!B5</f>
        <v>42795</v>
      </c>
      <c r="C15" s="227">
        <f>'2.1'!C5</f>
        <v>43160</v>
      </c>
      <c r="D15" s="227">
        <f>'2.1'!D5</f>
        <v>43525</v>
      </c>
      <c r="E15" s="227" t="str">
        <f>'2.1'!E5</f>
        <v>mar-20</v>
      </c>
      <c r="F15" s="227">
        <f>'2.1'!F5</f>
        <v>43983</v>
      </c>
      <c r="G15" s="227">
        <f>'2.1'!G5</f>
        <v>44075</v>
      </c>
      <c r="H15" s="227">
        <f>'2.1'!H5</f>
        <v>44166</v>
      </c>
      <c r="I15" s="227">
        <f>'2.1'!I5</f>
        <v>44256</v>
      </c>
    </row>
    <row r="16" spans="1:14" x14ac:dyDescent="0.25">
      <c r="A16" s="44" t="s">
        <v>287</v>
      </c>
      <c r="B16" s="226">
        <f>'2.1'!B6</f>
        <v>42795</v>
      </c>
      <c r="C16" s="226">
        <f>'2.1'!C6</f>
        <v>43160</v>
      </c>
      <c r="D16" s="226">
        <f>'2.1'!D6</f>
        <v>43525</v>
      </c>
      <c r="E16" s="226">
        <f>'2.1'!E6</f>
        <v>43891</v>
      </c>
      <c r="F16" s="226" t="str">
        <f>'2.1'!F6</f>
        <v>june-20</v>
      </c>
      <c r="G16" s="226" t="str">
        <f>'2.1'!G6</f>
        <v>sept-20</v>
      </c>
      <c r="H16" s="226" t="str">
        <f>'2.1'!H6</f>
        <v>dec-20</v>
      </c>
      <c r="I16" s="226">
        <f>'2.1'!I6</f>
        <v>44256</v>
      </c>
    </row>
    <row r="17" spans="1:9" x14ac:dyDescent="0.25">
      <c r="A17" s="138" t="s">
        <v>286</v>
      </c>
      <c r="B17" s="139"/>
      <c r="C17" s="139"/>
      <c r="D17" s="139"/>
      <c r="E17" s="139"/>
      <c r="F17" s="139"/>
      <c r="G17" s="139"/>
      <c r="H17" s="139"/>
      <c r="I17" s="139"/>
    </row>
    <row r="18" spans="1:9" x14ac:dyDescent="0.25">
      <c r="A18" s="140" t="s">
        <v>170</v>
      </c>
      <c r="B18" s="155">
        <v>49969.368000000002</v>
      </c>
      <c r="C18" s="155">
        <v>46414.728999999999</v>
      </c>
      <c r="D18" s="155">
        <v>41608.116000000002</v>
      </c>
      <c r="E18" s="155">
        <v>32668.881000000001</v>
      </c>
      <c r="F18" s="155">
        <v>29471.891</v>
      </c>
      <c r="G18" s="155">
        <v>32353.243999999999</v>
      </c>
      <c r="H18" s="155">
        <v>30145.351999999999</v>
      </c>
      <c r="I18" s="155">
        <v>29045.135999999999</v>
      </c>
    </row>
    <row r="19" spans="1:9" x14ac:dyDescent="0.25">
      <c r="A19" s="140" t="s">
        <v>171</v>
      </c>
      <c r="B19" s="155">
        <v>5159.1490000000003</v>
      </c>
      <c r="C19" s="155">
        <v>4782.7190000000001</v>
      </c>
      <c r="D19" s="155">
        <v>4550.9319999999998</v>
      </c>
      <c r="E19" s="155">
        <v>4411.8990000000003</v>
      </c>
      <c r="F19" s="155">
        <v>4506.8580000000002</v>
      </c>
      <c r="G19" s="155">
        <v>4550.6109999999999</v>
      </c>
      <c r="H19" s="155">
        <v>4487.78</v>
      </c>
      <c r="I19" s="155">
        <v>4727.6620000000003</v>
      </c>
    </row>
    <row r="20" spans="1:9" x14ac:dyDescent="0.25">
      <c r="A20" s="141" t="s">
        <v>172</v>
      </c>
      <c r="B20" s="154">
        <v>55128.517</v>
      </c>
      <c r="C20" s="154">
        <v>51197.447999999997</v>
      </c>
      <c r="D20" s="154">
        <v>46159.048000000003</v>
      </c>
      <c r="E20" s="154">
        <v>37080.78</v>
      </c>
      <c r="F20" s="154">
        <v>33978.748999999996</v>
      </c>
      <c r="G20" s="154">
        <v>36903.854999999996</v>
      </c>
      <c r="H20" s="154">
        <v>34633.131999999998</v>
      </c>
      <c r="I20" s="154">
        <v>35184.506999999998</v>
      </c>
    </row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FF0000"/>
  </sheetPr>
  <dimension ref="A1:W20"/>
  <sheetViews>
    <sheetView showGridLines="0" zoomScale="80" zoomScaleNormal="80" workbookViewId="0"/>
  </sheetViews>
  <sheetFormatPr defaultColWidth="9.28515625" defaultRowHeight="15.75" x14ac:dyDescent="0.25"/>
  <cols>
    <col min="1" max="1" width="35.7109375" style="18" customWidth="1"/>
    <col min="2" max="7" width="12.28515625" style="18" customWidth="1"/>
    <col min="8" max="8" width="22" style="18" customWidth="1"/>
    <col min="9" max="9" width="15.7109375" style="18" customWidth="1"/>
    <col min="10" max="10" width="22.5703125" style="18" customWidth="1"/>
    <col min="11" max="17" width="14" style="18" customWidth="1"/>
    <col min="18" max="23" width="10.7109375" style="18" bestFit="1" customWidth="1"/>
    <col min="24" max="16384" width="9.28515625" style="18"/>
  </cols>
  <sheetData>
    <row r="1" spans="1:23" ht="21" x14ac:dyDescent="0.35">
      <c r="A1" s="22" t="str">
        <f>+'Indice-Index'!A24</f>
        <v>2.3 Media: Internet audience dei principali operatori  - Internet: active users of the main operators</v>
      </c>
      <c r="B1" s="181"/>
      <c r="C1" s="181"/>
      <c r="D1" s="181"/>
      <c r="E1" s="181"/>
      <c r="F1" s="181"/>
      <c r="G1" s="180"/>
      <c r="H1" s="180"/>
      <c r="I1" s="180"/>
      <c r="J1" s="180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  <c r="V1" s="78"/>
      <c r="W1" s="78"/>
    </row>
    <row r="2" spans="1:23" x14ac:dyDescent="0.25">
      <c r="A2" s="45"/>
      <c r="B2" s="45"/>
      <c r="C2" s="45"/>
      <c r="D2" s="45"/>
      <c r="E2" s="45"/>
      <c r="F2" s="45"/>
      <c r="G2" s="45"/>
      <c r="H2" s="45"/>
      <c r="I2" s="45"/>
      <c r="J2" s="45"/>
    </row>
    <row r="3" spans="1:23" x14ac:dyDescent="0.25">
      <c r="A3" s="44" t="s">
        <v>168</v>
      </c>
      <c r="B3" s="45"/>
      <c r="C3" s="45"/>
      <c r="D3" s="45"/>
      <c r="E3" s="45"/>
      <c r="F3" s="45"/>
      <c r="G3" s="45"/>
      <c r="H3" s="45"/>
      <c r="I3" s="45"/>
      <c r="J3" s="45"/>
    </row>
    <row r="4" spans="1:23" ht="31.5" customHeight="1" x14ac:dyDescent="0.25">
      <c r="A4" s="428" t="s">
        <v>197</v>
      </c>
      <c r="B4" s="428"/>
      <c r="C4" s="428"/>
      <c r="D4" s="428"/>
      <c r="E4" s="428"/>
      <c r="F4" s="45"/>
      <c r="G4" s="45"/>
      <c r="H4" s="428" t="s">
        <v>198</v>
      </c>
      <c r="I4" s="428"/>
      <c r="J4" s="428"/>
    </row>
    <row r="5" spans="1:23" x14ac:dyDescent="0.25">
      <c r="A5" s="12"/>
      <c r="B5" s="384">
        <f>'2.1'!C5</f>
        <v>43160</v>
      </c>
      <c r="C5" s="384">
        <f>'2.1'!D5</f>
        <v>43525</v>
      </c>
      <c r="D5" s="384" t="str">
        <f>'2.1'!E5</f>
        <v>mar-20</v>
      </c>
      <c r="E5" s="384">
        <f>'2.1'!I5</f>
        <v>44256</v>
      </c>
      <c r="F5" s="43"/>
      <c r="G5" s="45"/>
      <c r="H5" s="12"/>
      <c r="I5" s="156">
        <f>B5</f>
        <v>43160</v>
      </c>
      <c r="J5" s="156">
        <f>E5</f>
        <v>44256</v>
      </c>
    </row>
    <row r="6" spans="1:23" x14ac:dyDescent="0.25">
      <c r="A6" s="6"/>
      <c r="B6" s="385">
        <f>'2.1'!C6</f>
        <v>43160</v>
      </c>
      <c r="C6" s="385">
        <f>'2.1'!D6</f>
        <v>43525</v>
      </c>
      <c r="D6" s="385">
        <f>'2.1'!E6</f>
        <v>43891</v>
      </c>
      <c r="E6" s="385">
        <f>'2.1'!I6</f>
        <v>44256</v>
      </c>
      <c r="F6" s="43"/>
      <c r="G6" s="45"/>
      <c r="H6" s="157"/>
      <c r="I6" s="156">
        <f>B6</f>
        <v>43160</v>
      </c>
      <c r="J6" s="156">
        <f>E6</f>
        <v>44256</v>
      </c>
    </row>
    <row r="7" spans="1:23" x14ac:dyDescent="0.25">
      <c r="A7" s="76" t="s">
        <v>3</v>
      </c>
      <c r="B7" s="115">
        <v>32.231000000000002</v>
      </c>
      <c r="C7" s="115">
        <v>41.347999999999999</v>
      </c>
      <c r="D7" s="115">
        <v>43.959000000000003</v>
      </c>
      <c r="E7" s="115">
        <v>43.948</v>
      </c>
      <c r="F7" s="43"/>
      <c r="G7" s="45"/>
      <c r="H7" s="76" t="s">
        <v>3</v>
      </c>
      <c r="I7" s="242">
        <v>0.32997685185185183</v>
      </c>
      <c r="J7" s="240">
        <v>0.5368518518518518</v>
      </c>
    </row>
    <row r="8" spans="1:23" x14ac:dyDescent="0.25">
      <c r="A8" s="76" t="s">
        <v>4</v>
      </c>
      <c r="B8" s="115">
        <v>28.695</v>
      </c>
      <c r="C8" s="115">
        <v>37.616999999999997</v>
      </c>
      <c r="D8" s="115">
        <v>40.055999999999997</v>
      </c>
      <c r="E8" s="115">
        <v>39.707000000000001</v>
      </c>
      <c r="F8" s="43"/>
      <c r="G8" s="45"/>
      <c r="H8" s="76" t="s">
        <v>4</v>
      </c>
      <c r="I8" s="240">
        <v>1.0637037037037038</v>
      </c>
      <c r="J8" s="240">
        <v>1.045300925925926</v>
      </c>
    </row>
    <row r="9" spans="1:23" x14ac:dyDescent="0.25">
      <c r="A9" s="76" t="s">
        <v>302</v>
      </c>
      <c r="B9" s="115">
        <v>12.677</v>
      </c>
      <c r="C9" s="115">
        <v>25.311</v>
      </c>
      <c r="D9" s="115">
        <v>36.021999999999998</v>
      </c>
      <c r="E9" s="115">
        <v>34.247999999999998</v>
      </c>
      <c r="F9" s="43"/>
      <c r="G9" s="43"/>
      <c r="H9" s="76" t="s">
        <v>302</v>
      </c>
      <c r="I9" s="242">
        <v>1.4525462962962964E-2</v>
      </c>
      <c r="J9" s="241">
        <v>1.3946759259259258E-2</v>
      </c>
    </row>
    <row r="10" spans="1:23" x14ac:dyDescent="0.25">
      <c r="A10" s="76" t="s">
        <v>5</v>
      </c>
      <c r="B10" s="115">
        <v>24.234999999999999</v>
      </c>
      <c r="C10" s="115">
        <v>25.896999999999998</v>
      </c>
      <c r="D10" s="115">
        <v>34.603000000000002</v>
      </c>
      <c r="E10" s="115">
        <v>33.639000000000003</v>
      </c>
      <c r="F10" s="43"/>
      <c r="G10" s="43"/>
      <c r="H10" s="76" t="s">
        <v>5</v>
      </c>
      <c r="I10" s="242">
        <v>8.0983796296296304E-2</v>
      </c>
      <c r="J10" s="241">
        <v>7.6261574074074079E-2</v>
      </c>
    </row>
    <row r="11" spans="1:23" x14ac:dyDescent="0.25">
      <c r="A11" s="76" t="s">
        <v>6</v>
      </c>
      <c r="B11" s="115">
        <v>21.454000000000001</v>
      </c>
      <c r="C11" s="115">
        <v>30.832999999999998</v>
      </c>
      <c r="D11" s="115">
        <v>33.783999999999999</v>
      </c>
      <c r="E11" s="115">
        <v>33.411999999999999</v>
      </c>
      <c r="F11" s="43"/>
      <c r="G11" s="43"/>
      <c r="H11" s="76" t="s">
        <v>6</v>
      </c>
      <c r="I11" s="242">
        <v>4.4641203703703704E-2</v>
      </c>
      <c r="J11" s="241">
        <v>9.6712962962962959E-2</v>
      </c>
    </row>
    <row r="12" spans="1:23" x14ac:dyDescent="0.25">
      <c r="A12" s="76" t="s">
        <v>303</v>
      </c>
      <c r="B12" s="115">
        <v>15.718</v>
      </c>
      <c r="C12" s="115">
        <v>25.401</v>
      </c>
      <c r="D12" s="115">
        <v>36.103000000000002</v>
      </c>
      <c r="E12" s="115">
        <v>31.952000000000002</v>
      </c>
      <c r="F12" s="43"/>
      <c r="G12" s="43"/>
      <c r="H12" s="76" t="s">
        <v>303</v>
      </c>
      <c r="I12" s="242">
        <v>2.5046296296296299E-2</v>
      </c>
      <c r="J12" s="241">
        <v>1.5474537037037038E-2</v>
      </c>
    </row>
    <row r="13" spans="1:23" x14ac:dyDescent="0.25">
      <c r="A13" s="76" t="s">
        <v>1</v>
      </c>
      <c r="B13" s="115">
        <v>12.063000000000001</v>
      </c>
      <c r="C13" s="115">
        <v>20.128</v>
      </c>
      <c r="D13" s="115">
        <v>34.119999999999997</v>
      </c>
      <c r="E13" s="115">
        <v>30.524000000000001</v>
      </c>
      <c r="F13" s="43"/>
      <c r="G13" s="43"/>
      <c r="H13" s="76" t="s">
        <v>1</v>
      </c>
      <c r="I13" s="242">
        <v>2.1736111111111112E-2</v>
      </c>
      <c r="J13" s="241">
        <v>5.0219907407407414E-2</v>
      </c>
    </row>
    <row r="14" spans="1:23" x14ac:dyDescent="0.25">
      <c r="A14" s="76" t="s">
        <v>359</v>
      </c>
      <c r="B14" s="115">
        <v>4.1980000000000004</v>
      </c>
      <c r="C14" s="115">
        <v>17.684999999999999</v>
      </c>
      <c r="D14" s="115">
        <v>25.715</v>
      </c>
      <c r="E14" s="115">
        <v>28.497</v>
      </c>
      <c r="F14" s="43"/>
      <c r="G14" s="43"/>
      <c r="H14" s="76" t="s">
        <v>359</v>
      </c>
      <c r="I14" s="242">
        <v>3.7152777777777774E-3</v>
      </c>
      <c r="J14" s="241">
        <v>4.9074074074074072E-3</v>
      </c>
    </row>
    <row r="15" spans="1:23" x14ac:dyDescent="0.25">
      <c r="A15" s="76" t="s">
        <v>201</v>
      </c>
      <c r="B15" s="115">
        <v>17.04</v>
      </c>
      <c r="C15" s="115">
        <v>25.795000000000002</v>
      </c>
      <c r="D15" s="115">
        <v>31.161999999999999</v>
      </c>
      <c r="E15" s="115">
        <v>28.279</v>
      </c>
      <c r="F15" s="43"/>
      <c r="G15" s="43"/>
      <c r="H15" s="76" t="s">
        <v>201</v>
      </c>
      <c r="I15" s="242">
        <v>8.2523148148148148E-3</v>
      </c>
      <c r="J15" s="241">
        <v>1.3842592592592594E-2</v>
      </c>
    </row>
    <row r="16" spans="1:23" x14ac:dyDescent="0.25">
      <c r="A16" s="76" t="s">
        <v>200</v>
      </c>
      <c r="B16" s="115">
        <v>19.286999999999999</v>
      </c>
      <c r="C16" s="115">
        <v>25.510999999999999</v>
      </c>
      <c r="D16" s="115">
        <v>29.788</v>
      </c>
      <c r="E16" s="115">
        <v>27.972999999999999</v>
      </c>
      <c r="F16" s="43"/>
      <c r="G16" s="43"/>
      <c r="H16" s="76" t="s">
        <v>200</v>
      </c>
      <c r="I16" s="242">
        <v>8.0659722222222216E-2</v>
      </c>
      <c r="J16" s="241">
        <v>4.1631944444444451E-2</v>
      </c>
    </row>
    <row r="17" spans="1:10" x14ac:dyDescent="0.25">
      <c r="A17" s="45"/>
      <c r="B17" s="45"/>
      <c r="C17" s="45"/>
      <c r="D17" s="45"/>
      <c r="E17" s="45"/>
      <c r="F17" s="45"/>
      <c r="G17" s="45"/>
      <c r="H17" s="45"/>
      <c r="I17" s="45"/>
      <c r="J17" s="45"/>
    </row>
    <row r="18" spans="1:10" x14ac:dyDescent="0.25">
      <c r="B18" s="280"/>
      <c r="C18" s="280"/>
      <c r="D18" s="280"/>
      <c r="E18" s="280"/>
    </row>
    <row r="19" spans="1:10" x14ac:dyDescent="0.25">
      <c r="B19" s="280"/>
      <c r="C19" s="280"/>
      <c r="D19" s="280"/>
      <c r="E19" s="280"/>
    </row>
    <row r="20" spans="1:10" x14ac:dyDescent="0.25">
      <c r="B20" s="280"/>
      <c r="C20" s="280"/>
      <c r="D20" s="280"/>
      <c r="E20" s="280"/>
    </row>
  </sheetData>
  <mergeCells count="2">
    <mergeCell ref="A4:E4"/>
    <mergeCell ref="H4:J4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rgb="FFFF0000"/>
  </sheetPr>
  <dimension ref="A1:U16"/>
  <sheetViews>
    <sheetView showGridLines="0" zoomScale="80" zoomScaleNormal="80" workbookViewId="0">
      <selection activeCell="D13" sqref="D13"/>
    </sheetView>
  </sheetViews>
  <sheetFormatPr defaultColWidth="9.28515625" defaultRowHeight="15.75" x14ac:dyDescent="0.25"/>
  <cols>
    <col min="1" max="1" width="35.7109375" style="18" customWidth="1"/>
    <col min="2" max="7" width="12.28515625" style="18" customWidth="1"/>
    <col min="8" max="8" width="13.28515625" style="18" customWidth="1"/>
    <col min="9" max="9" width="11.7109375" style="18" customWidth="1"/>
    <col min="10" max="15" width="14" style="18" customWidth="1"/>
    <col min="16" max="21" width="10.7109375" style="18" bestFit="1" customWidth="1"/>
    <col min="22" max="16384" width="9.28515625" style="18"/>
  </cols>
  <sheetData>
    <row r="1" spans="1:21" ht="21" x14ac:dyDescent="0.35">
      <c r="A1" s="22" t="str">
        <f>'Indice-Index'!A25</f>
        <v>2.4 Media: Internet audience dei principali Social Network  - Internet: active users of the main social network</v>
      </c>
      <c r="B1" s="225"/>
      <c r="C1" s="225"/>
      <c r="D1" s="225"/>
      <c r="E1" s="225"/>
      <c r="F1" s="225"/>
      <c r="G1" s="180"/>
      <c r="H1" s="180"/>
      <c r="I1" s="180"/>
      <c r="J1" s="180"/>
      <c r="K1" s="78"/>
      <c r="L1" s="78"/>
      <c r="M1" s="78"/>
      <c r="N1" s="78"/>
      <c r="O1" s="78"/>
      <c r="P1" s="78"/>
      <c r="Q1" s="78"/>
      <c r="R1" s="78"/>
      <c r="S1" s="78"/>
      <c r="T1" s="78"/>
      <c r="U1" s="78"/>
    </row>
    <row r="2" spans="1:21" x14ac:dyDescent="0.25">
      <c r="A2" s="45"/>
      <c r="B2" s="45"/>
      <c r="C2" s="45"/>
      <c r="D2" s="45"/>
      <c r="E2" s="45"/>
      <c r="F2" s="45"/>
      <c r="G2" s="45"/>
      <c r="H2" s="45"/>
      <c r="I2" s="45"/>
    </row>
    <row r="3" spans="1:21" x14ac:dyDescent="0.25">
      <c r="A3" s="43"/>
      <c r="B3" s="43"/>
      <c r="C3" s="43"/>
      <c r="D3" s="43"/>
      <c r="E3" s="43"/>
      <c r="F3" s="43"/>
      <c r="G3" s="43"/>
      <c r="H3" s="43"/>
      <c r="I3" s="43"/>
    </row>
    <row r="4" spans="1:21" x14ac:dyDescent="0.25">
      <c r="A4" s="44" t="s">
        <v>206</v>
      </c>
      <c r="B4" s="45"/>
      <c r="C4" s="45"/>
      <c r="D4" s="45"/>
      <c r="E4" s="45"/>
      <c r="F4" s="45"/>
      <c r="G4" s="45"/>
      <c r="H4" s="45"/>
      <c r="I4" s="45"/>
    </row>
    <row r="5" spans="1:21" x14ac:dyDescent="0.25">
      <c r="A5" s="44" t="s">
        <v>202</v>
      </c>
      <c r="B5" s="77"/>
      <c r="C5" s="77"/>
      <c r="D5" s="77"/>
      <c r="E5" s="77"/>
      <c r="F5" s="77"/>
      <c r="G5" s="77"/>
      <c r="H5" s="77"/>
      <c r="I5" s="158"/>
    </row>
    <row r="6" spans="1:21" x14ac:dyDescent="0.25">
      <c r="A6" s="45"/>
      <c r="B6" s="133">
        <v>42795</v>
      </c>
      <c r="C6" s="133">
        <v>43160</v>
      </c>
      <c r="D6" s="133">
        <f>'2.1'!D5</f>
        <v>43525</v>
      </c>
      <c r="E6" s="133" t="str">
        <f>'2.1'!E5</f>
        <v>mar-20</v>
      </c>
      <c r="F6" s="133">
        <f>'2.1'!F5</f>
        <v>43983</v>
      </c>
      <c r="G6" s="133">
        <f>'2.1'!G5</f>
        <v>44075</v>
      </c>
      <c r="H6" s="133">
        <f>'2.1'!H5</f>
        <v>44166</v>
      </c>
      <c r="I6" s="133">
        <f>'2.1'!I5</f>
        <v>44256</v>
      </c>
    </row>
    <row r="7" spans="1:21" s="19" customFormat="1" x14ac:dyDescent="0.25">
      <c r="A7" s="17"/>
      <c r="B7" s="133">
        <v>42795</v>
      </c>
      <c r="C7" s="133">
        <f>'2.1'!C6</f>
        <v>43160</v>
      </c>
      <c r="D7" s="133">
        <f>'2.1'!D6</f>
        <v>43525</v>
      </c>
      <c r="E7" s="133">
        <f>'2.1'!E6</f>
        <v>43891</v>
      </c>
      <c r="F7" s="133" t="str">
        <f>'2.1'!F6</f>
        <v>june-20</v>
      </c>
      <c r="G7" s="133" t="str">
        <f>'2.1'!G6</f>
        <v>sept-20</v>
      </c>
      <c r="H7" s="133" t="str">
        <f>'2.1'!H6</f>
        <v>dec-20</v>
      </c>
      <c r="I7" s="133">
        <f>'2.1'!I6</f>
        <v>44256</v>
      </c>
    </row>
    <row r="8" spans="1:21" x14ac:dyDescent="0.25">
      <c r="A8" s="76" t="s">
        <v>4</v>
      </c>
      <c r="B8" s="115">
        <v>24.382000000000001</v>
      </c>
      <c r="C8" s="115">
        <v>27.065999999999999</v>
      </c>
      <c r="D8" s="115">
        <v>35.985999999999997</v>
      </c>
      <c r="E8" s="115">
        <v>38.42</v>
      </c>
      <c r="F8" s="115">
        <v>36.915999999999997</v>
      </c>
      <c r="G8" s="115">
        <v>36.090000000000003</v>
      </c>
      <c r="H8" s="115">
        <v>38.216000000000001</v>
      </c>
      <c r="I8" s="115">
        <v>35.948999999999998</v>
      </c>
      <c r="J8" s="281"/>
    </row>
    <row r="9" spans="1:21" x14ac:dyDescent="0.25">
      <c r="A9" s="76" t="s">
        <v>92</v>
      </c>
      <c r="B9" s="115">
        <v>12.268000000000001</v>
      </c>
      <c r="C9" s="115">
        <v>14.968999999999999</v>
      </c>
      <c r="D9" s="115">
        <v>25.184999999999999</v>
      </c>
      <c r="E9" s="115">
        <v>28.77</v>
      </c>
      <c r="F9" s="115">
        <v>27.742000000000001</v>
      </c>
      <c r="G9" s="115">
        <v>27.245999999999999</v>
      </c>
      <c r="H9" s="115">
        <v>29.577999999999999</v>
      </c>
      <c r="I9" s="115">
        <v>28.792000000000002</v>
      </c>
      <c r="J9" s="281"/>
    </row>
    <row r="10" spans="1:21" x14ac:dyDescent="0.25">
      <c r="A10" s="76" t="s">
        <v>162</v>
      </c>
      <c r="B10" s="115">
        <v>9.4469999999999992</v>
      </c>
      <c r="C10" s="115">
        <v>11.015000000000001</v>
      </c>
      <c r="D10" s="115">
        <v>17.721</v>
      </c>
      <c r="E10" s="115">
        <v>21.184000000000001</v>
      </c>
      <c r="F10" s="115">
        <v>18.593</v>
      </c>
      <c r="G10" s="115">
        <v>19.239000000000001</v>
      </c>
      <c r="H10" s="115">
        <v>19.158000000000001</v>
      </c>
      <c r="I10" s="115">
        <v>20.7</v>
      </c>
      <c r="J10" s="281"/>
    </row>
    <row r="11" spans="1:21" x14ac:dyDescent="0.25">
      <c r="A11" s="76" t="s">
        <v>94</v>
      </c>
      <c r="B11" s="115">
        <v>4.4550000000000001</v>
      </c>
      <c r="C11" s="115">
        <v>6.1040000000000001</v>
      </c>
      <c r="D11" s="115">
        <v>11.430999999999999</v>
      </c>
      <c r="E11" s="115">
        <v>14.920999999999999</v>
      </c>
      <c r="F11" s="115">
        <v>16.744</v>
      </c>
      <c r="G11" s="115">
        <v>16.443999999999999</v>
      </c>
      <c r="H11" s="115">
        <v>20.047999999999998</v>
      </c>
      <c r="I11" s="115">
        <v>18.006</v>
      </c>
      <c r="J11" s="281"/>
    </row>
    <row r="12" spans="1:21" x14ac:dyDescent="0.25">
      <c r="A12" s="76" t="s">
        <v>93</v>
      </c>
      <c r="B12" s="115">
        <v>7.1589999999999998</v>
      </c>
      <c r="C12" s="115">
        <v>7.8659999999999997</v>
      </c>
      <c r="D12" s="115">
        <v>10.337999999999999</v>
      </c>
      <c r="E12" s="115">
        <v>12.84</v>
      </c>
      <c r="F12" s="115">
        <v>10.037000000000001</v>
      </c>
      <c r="G12" s="115">
        <v>9.8960000000000008</v>
      </c>
      <c r="H12" s="115">
        <v>11.837</v>
      </c>
      <c r="I12" s="115">
        <v>11.243</v>
      </c>
      <c r="J12" s="281"/>
    </row>
    <row r="13" spans="1:21" x14ac:dyDescent="0.25">
      <c r="A13" s="76" t="s">
        <v>207</v>
      </c>
      <c r="B13" s="228"/>
      <c r="C13" s="228"/>
      <c r="D13" s="390">
        <v>0.98</v>
      </c>
      <c r="E13" s="115">
        <v>5.4459999999999997</v>
      </c>
      <c r="F13" s="115">
        <v>6.56</v>
      </c>
      <c r="G13" s="115">
        <v>6.532</v>
      </c>
      <c r="H13" s="115">
        <v>8.4930000000000003</v>
      </c>
      <c r="I13" s="115">
        <v>8.8670000000000009</v>
      </c>
      <c r="J13" s="281"/>
    </row>
    <row r="14" spans="1:21" x14ac:dyDescent="0.25">
      <c r="A14" s="76" t="s">
        <v>232</v>
      </c>
      <c r="B14" s="115">
        <v>1.169</v>
      </c>
      <c r="C14" s="115">
        <v>1.046</v>
      </c>
      <c r="D14" s="115">
        <v>3.431</v>
      </c>
      <c r="E14" s="115">
        <v>3.9020000000000001</v>
      </c>
      <c r="F14" s="115">
        <v>2.7829999999999999</v>
      </c>
      <c r="G14" s="115">
        <v>2.8519999999999999</v>
      </c>
      <c r="H14" s="115">
        <v>3.613</v>
      </c>
      <c r="I14" s="115">
        <v>3.282</v>
      </c>
      <c r="J14" s="281"/>
    </row>
    <row r="15" spans="1:21" x14ac:dyDescent="0.25">
      <c r="A15" s="45"/>
      <c r="B15" s="45"/>
      <c r="C15" s="45"/>
      <c r="D15" s="45"/>
      <c r="E15" s="45"/>
      <c r="F15" s="45"/>
      <c r="G15" s="45"/>
      <c r="H15" s="45"/>
      <c r="I15" s="45"/>
    </row>
    <row r="16" spans="1:21" x14ac:dyDescent="0.25">
      <c r="A16" s="45"/>
      <c r="B16" s="45"/>
      <c r="C16" s="45"/>
      <c r="D16" s="45"/>
      <c r="E16" s="45"/>
      <c r="F16" s="45"/>
      <c r="G16" s="45"/>
      <c r="H16" s="45"/>
      <c r="I16" s="45"/>
    </row>
  </sheetData>
  <pageMargins left="0.7" right="0.7" top="0.75" bottom="0.75" header="0.3" footer="0.3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0F8BC5-EB23-446D-BFF4-B0B1865DDB00}">
  <sheetPr>
    <tabColor rgb="FFFFC000"/>
  </sheetPr>
  <dimension ref="A1:R21"/>
  <sheetViews>
    <sheetView showGridLines="0" zoomScale="80" zoomScaleNormal="80" workbookViewId="0">
      <pane xSplit="1" ySplit="1" topLeftCell="B2" activePane="bottomRight" state="frozen"/>
      <selection activeCell="V13" sqref="V13"/>
      <selection pane="topRight" activeCell="V13" sqref="V13"/>
      <selection pane="bottomLeft" activeCell="V13" sqref="V13"/>
      <selection pane="bottomRight" activeCell="H26" sqref="H26"/>
    </sheetView>
  </sheetViews>
  <sheetFormatPr defaultColWidth="9.140625" defaultRowHeight="15" x14ac:dyDescent="0.25"/>
  <cols>
    <col min="1" max="1" width="91" style="80" customWidth="1"/>
    <col min="2" max="4" width="9.140625" style="80" customWidth="1"/>
    <col min="5" max="5" width="9.140625" style="317" customWidth="1"/>
    <col min="6" max="8" width="9.140625" style="80" customWidth="1"/>
    <col min="9" max="9" width="9.140625" style="317" customWidth="1"/>
    <col min="10" max="12" width="9.140625" style="80" customWidth="1"/>
    <col min="13" max="13" width="9.140625" style="317" customWidth="1"/>
    <col min="14" max="14" width="9.140625" style="80"/>
    <col min="15" max="16" width="9.140625" style="80" customWidth="1"/>
    <col min="17" max="17" width="9.140625" style="317" customWidth="1"/>
    <col min="18" max="16384" width="9.140625" style="80"/>
  </cols>
  <sheetData>
    <row r="1" spans="1:18" ht="23.25" x14ac:dyDescent="0.25">
      <c r="A1" s="406" t="s">
        <v>328</v>
      </c>
      <c r="B1" s="386" t="s">
        <v>304</v>
      </c>
      <c r="C1" s="387" t="s">
        <v>305</v>
      </c>
      <c r="D1" s="387" t="s">
        <v>306</v>
      </c>
      <c r="E1" s="388" t="s">
        <v>291</v>
      </c>
      <c r="F1" s="386" t="s">
        <v>307</v>
      </c>
      <c r="G1" s="387" t="s">
        <v>308</v>
      </c>
      <c r="H1" s="387" t="s">
        <v>309</v>
      </c>
      <c r="I1" s="388" t="s">
        <v>292</v>
      </c>
      <c r="J1" s="386" t="s">
        <v>310</v>
      </c>
      <c r="K1" s="387" t="s">
        <v>311</v>
      </c>
      <c r="L1" s="387" t="s">
        <v>312</v>
      </c>
      <c r="M1" s="388" t="s">
        <v>293</v>
      </c>
      <c r="N1" s="386" t="s">
        <v>313</v>
      </c>
      <c r="O1" s="387" t="s">
        <v>314</v>
      </c>
      <c r="P1" s="387" t="s">
        <v>315</v>
      </c>
      <c r="Q1" s="388" t="s">
        <v>294</v>
      </c>
      <c r="R1" s="389" t="s">
        <v>316</v>
      </c>
    </row>
    <row r="2" spans="1:18" s="317" customFormat="1" ht="18.75" x14ac:dyDescent="0.25"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</row>
    <row r="3" spans="1:18" ht="28.5" customHeight="1" x14ac:dyDescent="0.25">
      <c r="A3" s="345" t="s">
        <v>346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</row>
    <row r="4" spans="1:18" s="62" customFormat="1" ht="20.25" customHeight="1" x14ac:dyDescent="0.25">
      <c r="A4" s="319" t="s">
        <v>354</v>
      </c>
      <c r="B4" s="383">
        <f>+B5+B6</f>
        <v>669.49406208242408</v>
      </c>
      <c r="C4" s="400">
        <f t="shared" ref="C4:R4" si="0">+C5+C6</f>
        <v>648.68593392317348</v>
      </c>
      <c r="D4" s="400">
        <f t="shared" si="0"/>
        <v>581.47455138868088</v>
      </c>
      <c r="E4" s="400">
        <f t="shared" si="0"/>
        <v>703.48688974171864</v>
      </c>
      <c r="F4" s="383">
        <f t="shared" si="0"/>
        <v>654.39289809392733</v>
      </c>
      <c r="G4" s="400">
        <f t="shared" si="0"/>
        <v>633.38164917308472</v>
      </c>
      <c r="H4" s="400">
        <f t="shared" si="0"/>
        <v>591.88527715630107</v>
      </c>
      <c r="I4" s="400">
        <f t="shared" si="0"/>
        <v>688.18971011275744</v>
      </c>
      <c r="J4" s="383">
        <f t="shared" si="0"/>
        <v>637.56109826496879</v>
      </c>
      <c r="K4" s="400">
        <f t="shared" si="0"/>
        <v>646.53605640301839</v>
      </c>
      <c r="L4" s="400">
        <f t="shared" si="0"/>
        <v>546.19158215329617</v>
      </c>
      <c r="M4" s="400">
        <f t="shared" si="0"/>
        <v>612.18797650246142</v>
      </c>
      <c r="N4" s="383">
        <f t="shared" si="0"/>
        <v>501.10425680423805</v>
      </c>
      <c r="O4" s="400">
        <f t="shared" si="0"/>
        <v>383.49301108627128</v>
      </c>
      <c r="P4" s="400">
        <f t="shared" si="0"/>
        <v>432.13640350126423</v>
      </c>
      <c r="Q4" s="400">
        <f t="shared" si="0"/>
        <v>499.93682821315133</v>
      </c>
      <c r="R4" s="383">
        <f t="shared" si="0"/>
        <v>462.00706181691555</v>
      </c>
    </row>
    <row r="5" spans="1:18" s="62" customFormat="1" ht="20.25" customHeight="1" x14ac:dyDescent="0.25">
      <c r="A5" s="232" t="s">
        <v>348</v>
      </c>
      <c r="B5" s="382">
        <v>437.27362470019153</v>
      </c>
      <c r="C5" s="392">
        <v>421.50632606089823</v>
      </c>
      <c r="D5" s="392">
        <v>378.4249630021543</v>
      </c>
      <c r="E5" s="392">
        <v>461.20316439730101</v>
      </c>
      <c r="F5" s="382">
        <v>405.45076617768939</v>
      </c>
      <c r="G5" s="392">
        <v>391.96903988929893</v>
      </c>
      <c r="H5" s="392">
        <v>380.02490393024368</v>
      </c>
      <c r="I5" s="392">
        <v>440.01266684884223</v>
      </c>
      <c r="J5" s="382">
        <v>386.78080424692104</v>
      </c>
      <c r="K5" s="392">
        <v>394.4165969903849</v>
      </c>
      <c r="L5" s="392">
        <v>326.01621952381254</v>
      </c>
      <c r="M5" s="392">
        <v>383.39603035813127</v>
      </c>
      <c r="N5" s="382">
        <v>287.16246440937812</v>
      </c>
      <c r="O5" s="392">
        <v>223.66984543231402</v>
      </c>
      <c r="P5" s="392">
        <v>248.64564643457754</v>
      </c>
      <c r="Q5" s="392">
        <v>307.36119600814135</v>
      </c>
      <c r="R5" s="382">
        <v>263.9435109742758</v>
      </c>
    </row>
    <row r="6" spans="1:18" s="62" customFormat="1" ht="20.25" customHeight="1" x14ac:dyDescent="0.25">
      <c r="A6" s="272" t="s">
        <v>349</v>
      </c>
      <c r="B6" s="381">
        <v>232.22043738223257</v>
      </c>
      <c r="C6" s="397">
        <v>227.17960786227528</v>
      </c>
      <c r="D6" s="397">
        <v>203.04958838652661</v>
      </c>
      <c r="E6" s="397">
        <v>242.28372534441766</v>
      </c>
      <c r="F6" s="381">
        <v>248.94213191623791</v>
      </c>
      <c r="G6" s="397">
        <v>241.41260928378574</v>
      </c>
      <c r="H6" s="397">
        <v>211.86037322605733</v>
      </c>
      <c r="I6" s="397">
        <v>248.17704326391521</v>
      </c>
      <c r="J6" s="381">
        <v>250.78029401804775</v>
      </c>
      <c r="K6" s="397">
        <v>252.11945941263355</v>
      </c>
      <c r="L6" s="397">
        <v>220.17536262948363</v>
      </c>
      <c r="M6" s="397">
        <v>228.7919461443301</v>
      </c>
      <c r="N6" s="381">
        <v>213.94179239485993</v>
      </c>
      <c r="O6" s="397">
        <v>159.82316565395723</v>
      </c>
      <c r="P6" s="397">
        <v>183.49075706668668</v>
      </c>
      <c r="Q6" s="397">
        <v>192.57563220500998</v>
      </c>
      <c r="R6" s="381">
        <v>198.06355084263976</v>
      </c>
    </row>
    <row r="7" spans="1:18" s="62" customFormat="1" ht="20.25" customHeight="1" x14ac:dyDescent="0.25">
      <c r="A7" s="319" t="s">
        <v>355</v>
      </c>
      <c r="B7" s="383">
        <f>+B8+B9</f>
        <v>881.82924596575276</v>
      </c>
      <c r="C7" s="400">
        <f t="shared" ref="C7" si="1">+C8+C9</f>
        <v>818.3879187330142</v>
      </c>
      <c r="D7" s="400">
        <f t="shared" ref="D7" si="2">+D8+D9</f>
        <v>720.99395788956463</v>
      </c>
      <c r="E7" s="400">
        <f t="shared" ref="E7" si="3">+E8+E9</f>
        <v>871.43598039792062</v>
      </c>
      <c r="F7" s="383">
        <f t="shared" ref="F7" si="4">+F8+F9</f>
        <v>857.47207498827197</v>
      </c>
      <c r="G7" s="400">
        <f t="shared" ref="G7" si="5">+G8+G9</f>
        <v>790.17143409414314</v>
      </c>
      <c r="H7" s="400">
        <f t="shared" ref="H7" si="6">+H8+H9</f>
        <v>690.54722362732764</v>
      </c>
      <c r="I7" s="400">
        <f t="shared" ref="I7" si="7">+I8+I9</f>
        <v>835.79008474236446</v>
      </c>
      <c r="J7" s="383">
        <f t="shared" ref="J7" si="8">+J8+J9</f>
        <v>771.3779857498298</v>
      </c>
      <c r="K7" s="400">
        <f t="shared" ref="K7" si="9">+K8+K9</f>
        <v>759.64522446297701</v>
      </c>
      <c r="L7" s="400">
        <f t="shared" ref="L7" si="10">+L8+L9</f>
        <v>638.92869907999693</v>
      </c>
      <c r="M7" s="400">
        <f t="shared" ref="M7" si="11">+M8+M9</f>
        <v>704.70430543211876</v>
      </c>
      <c r="N7" s="383">
        <f t="shared" ref="N7" si="12">+N8+N9</f>
        <v>624.29100381272474</v>
      </c>
      <c r="O7" s="400">
        <f t="shared" ref="O7" si="13">+O8+O9</f>
        <v>535.13000012060468</v>
      </c>
      <c r="P7" s="400">
        <f t="shared" ref="P7" si="14">+P8+P9</f>
        <v>543.80710638512403</v>
      </c>
      <c r="Q7" s="400">
        <f t="shared" ref="Q7" si="15">+Q8+Q9</f>
        <v>612.45418587916015</v>
      </c>
      <c r="R7" s="383">
        <f t="shared" ref="R7" si="16">+R8+R9</f>
        <v>586.46987946729791</v>
      </c>
    </row>
    <row r="8" spans="1:18" s="62" customFormat="1" ht="20.25" customHeight="1" x14ac:dyDescent="0.25">
      <c r="A8" s="380" t="s">
        <v>348</v>
      </c>
      <c r="B8" s="382">
        <v>377.9859148896748</v>
      </c>
      <c r="C8" s="392">
        <v>350.25519965361298</v>
      </c>
      <c r="D8" s="392">
        <v>304.92906795149878</v>
      </c>
      <c r="E8" s="392">
        <v>393.2540541924896</v>
      </c>
      <c r="F8" s="382">
        <v>333.77938454483291</v>
      </c>
      <c r="G8" s="392">
        <v>303.69274179068208</v>
      </c>
      <c r="H8" s="392">
        <v>262.36405441982436</v>
      </c>
      <c r="I8" s="392">
        <v>368.71258222283888</v>
      </c>
      <c r="J8" s="382">
        <v>280.67298940165364</v>
      </c>
      <c r="K8" s="392">
        <v>293.54245772537405</v>
      </c>
      <c r="L8" s="392">
        <v>206.71273891062876</v>
      </c>
      <c r="M8" s="392">
        <v>260.63111378471757</v>
      </c>
      <c r="N8" s="382">
        <v>213.3003377677673</v>
      </c>
      <c r="O8" s="392">
        <v>191.73249016671505</v>
      </c>
      <c r="P8" s="392">
        <v>180.42108487443937</v>
      </c>
      <c r="Q8" s="392">
        <v>231.8620543640431</v>
      </c>
      <c r="R8" s="382">
        <v>194.67609999035588</v>
      </c>
    </row>
    <row r="9" spans="1:18" s="62" customFormat="1" ht="15.75" x14ac:dyDescent="0.25">
      <c r="A9" s="379" t="s">
        <v>349</v>
      </c>
      <c r="B9" s="381">
        <v>503.84333107607796</v>
      </c>
      <c r="C9" s="401">
        <v>468.13271907940123</v>
      </c>
      <c r="D9" s="401">
        <v>416.06488993806585</v>
      </c>
      <c r="E9" s="401">
        <v>478.18192620543101</v>
      </c>
      <c r="F9" s="402">
        <v>523.69269044343901</v>
      </c>
      <c r="G9" s="401">
        <v>486.47869230346106</v>
      </c>
      <c r="H9" s="401">
        <v>428.18316920750334</v>
      </c>
      <c r="I9" s="401">
        <v>467.07750251952558</v>
      </c>
      <c r="J9" s="402">
        <v>490.70499634817622</v>
      </c>
      <c r="K9" s="401">
        <v>466.10276673760296</v>
      </c>
      <c r="L9" s="401">
        <v>432.2159601693682</v>
      </c>
      <c r="M9" s="401">
        <v>444.07319164740119</v>
      </c>
      <c r="N9" s="402">
        <v>410.99066604495738</v>
      </c>
      <c r="O9" s="401">
        <v>343.39750995388965</v>
      </c>
      <c r="P9" s="401">
        <v>363.38602151068466</v>
      </c>
      <c r="Q9" s="401">
        <v>380.59213151511699</v>
      </c>
      <c r="R9" s="402">
        <v>391.79377947694206</v>
      </c>
    </row>
    <row r="10" spans="1:18" x14ac:dyDescent="0.25">
      <c r="A10" s="334"/>
      <c r="B10" s="335"/>
      <c r="C10" s="335"/>
      <c r="D10" s="335"/>
      <c r="E10" s="335"/>
      <c r="F10" s="335"/>
      <c r="G10" s="335"/>
      <c r="H10" s="335"/>
      <c r="I10" s="335"/>
      <c r="J10" s="335"/>
      <c r="K10" s="335"/>
      <c r="L10" s="335"/>
      <c r="M10" s="335"/>
      <c r="N10" s="335"/>
      <c r="O10" s="335"/>
      <c r="P10" s="335"/>
      <c r="Q10" s="335"/>
      <c r="R10" s="335"/>
    </row>
    <row r="11" spans="1:18" ht="28.5" customHeight="1" x14ac:dyDescent="0.25">
      <c r="A11" s="345" t="s">
        <v>347</v>
      </c>
      <c r="B11" s="335"/>
      <c r="C11" s="335"/>
      <c r="D11" s="335"/>
      <c r="E11" s="335"/>
      <c r="F11" s="335"/>
      <c r="G11" s="335"/>
      <c r="H11" s="335"/>
      <c r="I11" s="335"/>
      <c r="J11" s="335"/>
      <c r="K11" s="335"/>
      <c r="L11" s="335"/>
      <c r="M11" s="335"/>
      <c r="N11" s="335"/>
      <c r="O11" s="335"/>
      <c r="P11" s="335"/>
      <c r="Q11" s="335"/>
      <c r="R11" s="335"/>
    </row>
    <row r="12" spans="1:18" s="62" customFormat="1" ht="20.25" customHeight="1" x14ac:dyDescent="0.25">
      <c r="A12" s="319" t="s">
        <v>352</v>
      </c>
      <c r="B12" s="383">
        <f>+B13+B14</f>
        <v>865.7434816065138</v>
      </c>
      <c r="C12" s="400">
        <f t="shared" ref="C12" si="17">+C13+C14</f>
        <v>861.94022785740276</v>
      </c>
      <c r="D12" s="400">
        <f t="shared" ref="D12" si="18">+D13+D14</f>
        <v>813.82918940883224</v>
      </c>
      <c r="E12" s="400">
        <f t="shared" ref="E12" si="19">+E13+E14</f>
        <v>986.83749738527752</v>
      </c>
      <c r="F12" s="383">
        <f t="shared" ref="F12" si="20">+F13+F14</f>
        <v>944.42047458604679</v>
      </c>
      <c r="G12" s="400">
        <f t="shared" ref="G12" si="21">+G13+G14</f>
        <v>958.86082554895347</v>
      </c>
      <c r="H12" s="400">
        <f t="shared" ref="H12" si="22">+H13+H14</f>
        <v>875.69285454413546</v>
      </c>
      <c r="I12" s="400">
        <f t="shared" ref="I12" si="23">+I13+I14</f>
        <v>1086.0338625009767</v>
      </c>
      <c r="J12" s="383">
        <f t="shared" ref="J12" si="24">+J13+J14</f>
        <v>991.21363749107445</v>
      </c>
      <c r="K12" s="400">
        <f t="shared" ref="K12" si="25">+K13+K14</f>
        <v>1006.1856601500747</v>
      </c>
      <c r="L12" s="400">
        <f t="shared" ref="L12" si="26">+L13+L14</f>
        <v>968.82652285340464</v>
      </c>
      <c r="M12" s="400">
        <f t="shared" ref="M12" si="27">+M13+M14</f>
        <v>1205.2936919901117</v>
      </c>
      <c r="N12" s="383">
        <f t="shared" ref="N12" si="28">+N13+N14</f>
        <v>1021.0240112972658</v>
      </c>
      <c r="O12" s="400">
        <f t="shared" ref="O12" si="29">+O13+O14</f>
        <v>1176.4969123265173</v>
      </c>
      <c r="P12" s="400">
        <f t="shared" ref="P12" si="30">+P13+P14</f>
        <v>1168.1526627039671</v>
      </c>
      <c r="Q12" s="400">
        <f t="shared" ref="Q12" si="31">+Q13+Q14</f>
        <v>1708.1846230250576</v>
      </c>
      <c r="R12" s="383">
        <f t="shared" ref="R12" si="32">+R13+R14</f>
        <v>1448.5357007112207</v>
      </c>
    </row>
    <row r="13" spans="1:18" s="62" customFormat="1" ht="20.25" customHeight="1" x14ac:dyDescent="0.25">
      <c r="A13" s="232" t="s">
        <v>350</v>
      </c>
      <c r="B13" s="382">
        <v>534.3535824216367</v>
      </c>
      <c r="C13" s="392">
        <v>523.33523481741292</v>
      </c>
      <c r="D13" s="392">
        <v>497.02947832722163</v>
      </c>
      <c r="E13" s="392">
        <v>619.24993192480133</v>
      </c>
      <c r="F13" s="382">
        <v>592.28729941618553</v>
      </c>
      <c r="G13" s="392">
        <v>585.54604244858535</v>
      </c>
      <c r="H13" s="392">
        <v>547.31275353982005</v>
      </c>
      <c r="I13" s="392">
        <v>694.8992010714768</v>
      </c>
      <c r="J13" s="382">
        <v>634.11830050350306</v>
      </c>
      <c r="K13" s="392">
        <v>651.00759113685137</v>
      </c>
      <c r="L13" s="392">
        <v>634.99598612736486</v>
      </c>
      <c r="M13" s="392">
        <v>809.13287456040166</v>
      </c>
      <c r="N13" s="382">
        <v>698.28214454370755</v>
      </c>
      <c r="O13" s="392">
        <v>839.62645278551781</v>
      </c>
      <c r="P13" s="392">
        <v>808.04049108057802</v>
      </c>
      <c r="Q13" s="392">
        <v>1260.4775133689941</v>
      </c>
      <c r="R13" s="382">
        <v>1035.7479070566312</v>
      </c>
    </row>
    <row r="14" spans="1:18" s="62" customFormat="1" ht="20.25" customHeight="1" x14ac:dyDescent="0.25">
      <c r="A14" s="379" t="s">
        <v>351</v>
      </c>
      <c r="B14" s="381">
        <v>331.38989918487715</v>
      </c>
      <c r="C14" s="397">
        <v>338.60499303998984</v>
      </c>
      <c r="D14" s="397">
        <v>316.79971108161067</v>
      </c>
      <c r="E14" s="397">
        <v>367.58756546047618</v>
      </c>
      <c r="F14" s="381">
        <v>352.1331751698612</v>
      </c>
      <c r="G14" s="397">
        <v>373.31478310036812</v>
      </c>
      <c r="H14" s="397">
        <v>328.38010100431541</v>
      </c>
      <c r="I14" s="397">
        <v>391.13466142950006</v>
      </c>
      <c r="J14" s="381">
        <v>357.09533698757133</v>
      </c>
      <c r="K14" s="397">
        <v>355.17806901322331</v>
      </c>
      <c r="L14" s="397">
        <v>333.83053672603978</v>
      </c>
      <c r="M14" s="397">
        <v>396.16081742971005</v>
      </c>
      <c r="N14" s="381">
        <v>322.74186675355821</v>
      </c>
      <c r="O14" s="397">
        <v>336.87045954099949</v>
      </c>
      <c r="P14" s="397">
        <v>360.11217162338897</v>
      </c>
      <c r="Q14" s="397">
        <v>447.70710965606344</v>
      </c>
      <c r="R14" s="381">
        <v>412.78779365458951</v>
      </c>
    </row>
    <row r="15" spans="1:18" s="62" customFormat="1" ht="20.25" customHeight="1" x14ac:dyDescent="0.25">
      <c r="A15" s="319" t="s">
        <v>353</v>
      </c>
      <c r="B15" s="383">
        <f>+B16+B17</f>
        <v>109.73863406941864</v>
      </c>
      <c r="C15" s="400">
        <f t="shared" ref="C15" si="33">+C16+C17</f>
        <v>109.61526087942354</v>
      </c>
      <c r="D15" s="400">
        <f t="shared" ref="D15" si="34">+D16+D17</f>
        <v>106.63209821843336</v>
      </c>
      <c r="E15" s="400">
        <f t="shared" ref="E15" si="35">+E16+E17</f>
        <v>133.96417479085082</v>
      </c>
      <c r="F15" s="383">
        <f t="shared" ref="F15" si="36">+F16+F17</f>
        <v>123.37889366459196</v>
      </c>
      <c r="G15" s="400">
        <f t="shared" ref="G15" si="37">+G16+G17</f>
        <v>123.32312566909397</v>
      </c>
      <c r="H15" s="400">
        <f t="shared" ref="H15" si="38">+H16+H17</f>
        <v>120.67594887858039</v>
      </c>
      <c r="I15" s="400">
        <f t="shared" ref="I15" si="39">+I16+I17</f>
        <v>147.85638944338615</v>
      </c>
      <c r="J15" s="383">
        <f t="shared" ref="J15" si="40">+J16+J17</f>
        <v>138.76542646309645</v>
      </c>
      <c r="K15" s="400">
        <f t="shared" ref="K15" si="41">+K16+K17</f>
        <v>140.11634092008615</v>
      </c>
      <c r="L15" s="400">
        <f t="shared" ref="L15" si="42">+L16+L17</f>
        <v>141.48944661872682</v>
      </c>
      <c r="M15" s="400">
        <f t="shared" ref="M15" si="43">+M16+M17</f>
        <v>176.97363748438832</v>
      </c>
      <c r="N15" s="383">
        <f t="shared" ref="N15" si="44">+N16+N17</f>
        <v>164.76498480316883</v>
      </c>
      <c r="O15" s="400">
        <f t="shared" ref="O15" si="45">+O16+O17</f>
        <v>189.52199304862395</v>
      </c>
      <c r="P15" s="400">
        <f t="shared" ref="P15" si="46">+P16+P17</f>
        <v>185.79538912704217</v>
      </c>
      <c r="Q15" s="400">
        <f t="shared" ref="Q15" si="47">+Q16+Q17</f>
        <v>277.3950150767584</v>
      </c>
      <c r="R15" s="383">
        <f t="shared" ref="R15" si="48">+R16+R17</f>
        <v>264.44263809239703</v>
      </c>
    </row>
    <row r="16" spans="1:18" s="62" customFormat="1" ht="20.25" customHeight="1" x14ac:dyDescent="0.25">
      <c r="A16" s="232" t="s">
        <v>350</v>
      </c>
      <c r="B16" s="382">
        <v>91.213007888557016</v>
      </c>
      <c r="C16" s="392">
        <v>91.146946938219912</v>
      </c>
      <c r="D16" s="392">
        <v>88.297791289115636</v>
      </c>
      <c r="E16" s="392">
        <v>112.07951012005078</v>
      </c>
      <c r="F16" s="382">
        <v>102.56412539484003</v>
      </c>
      <c r="G16" s="392">
        <v>102.16626916947635</v>
      </c>
      <c r="H16" s="392">
        <v>101.03150886447951</v>
      </c>
      <c r="I16" s="392">
        <v>124.57911545373385</v>
      </c>
      <c r="J16" s="382">
        <v>117.39993877973966</v>
      </c>
      <c r="K16" s="392">
        <v>119.16187309870823</v>
      </c>
      <c r="L16" s="392">
        <v>120.7260924895147</v>
      </c>
      <c r="M16" s="392">
        <v>152.88469423920222</v>
      </c>
      <c r="N16" s="382">
        <v>144.03299079781883</v>
      </c>
      <c r="O16" s="392">
        <v>165.82760672022397</v>
      </c>
      <c r="P16" s="392">
        <v>161.20111722538834</v>
      </c>
      <c r="Q16" s="392">
        <v>246.46648250938384</v>
      </c>
      <c r="R16" s="382">
        <v>234.69243844873705</v>
      </c>
    </row>
    <row r="17" spans="1:18" s="62" customFormat="1" ht="20.25" customHeight="1" x14ac:dyDescent="0.25">
      <c r="A17" s="379" t="s">
        <v>351</v>
      </c>
      <c r="B17" s="381">
        <v>18.525626180861625</v>
      </c>
      <c r="C17" s="397">
        <v>18.468313941203625</v>
      </c>
      <c r="D17" s="397">
        <v>18.334306929317719</v>
      </c>
      <c r="E17" s="397">
        <v>21.884664670800031</v>
      </c>
      <c r="F17" s="381">
        <v>20.814768269751927</v>
      </c>
      <c r="G17" s="397">
        <v>21.156856499617618</v>
      </c>
      <c r="H17" s="397">
        <v>19.644440014100887</v>
      </c>
      <c r="I17" s="397">
        <v>23.277273989652315</v>
      </c>
      <c r="J17" s="381">
        <v>21.365487683356783</v>
      </c>
      <c r="K17" s="397">
        <v>20.954467821377921</v>
      </c>
      <c r="L17" s="397">
        <v>20.763354129212107</v>
      </c>
      <c r="M17" s="397">
        <v>24.088943245186105</v>
      </c>
      <c r="N17" s="381">
        <v>20.731994005350003</v>
      </c>
      <c r="O17" s="397">
        <v>23.694386328399997</v>
      </c>
      <c r="P17" s="397">
        <v>24.594271901653826</v>
      </c>
      <c r="Q17" s="397">
        <v>30.928532567374578</v>
      </c>
      <c r="R17" s="381">
        <v>29.750199643660004</v>
      </c>
    </row>
    <row r="19" spans="1:18" x14ac:dyDescent="0.25">
      <c r="B19" s="339"/>
      <c r="C19" s="339"/>
      <c r="D19" s="339"/>
      <c r="E19" s="340"/>
      <c r="F19" s="339"/>
      <c r="G19" s="339"/>
      <c r="H19" s="339"/>
      <c r="I19" s="340"/>
      <c r="J19" s="339"/>
      <c r="K19" s="339"/>
      <c r="L19" s="339"/>
      <c r="M19" s="340"/>
      <c r="N19" s="339"/>
      <c r="O19" s="339"/>
      <c r="P19" s="339"/>
      <c r="Q19" s="339"/>
      <c r="R19" s="339"/>
    </row>
    <row r="20" spans="1:18" x14ac:dyDescent="0.25">
      <c r="B20" s="340"/>
      <c r="C20" s="340"/>
      <c r="D20" s="340"/>
      <c r="E20" s="340"/>
      <c r="F20" s="340"/>
      <c r="G20" s="339"/>
      <c r="H20" s="339"/>
      <c r="I20" s="340"/>
      <c r="J20" s="339"/>
      <c r="K20" s="339"/>
      <c r="L20" s="339"/>
      <c r="M20" s="340"/>
      <c r="N20" s="339"/>
      <c r="O20" s="339"/>
      <c r="P20" s="339"/>
      <c r="Q20" s="340"/>
      <c r="R20" s="339"/>
    </row>
    <row r="21" spans="1:18" x14ac:dyDescent="0.25">
      <c r="B21" s="341"/>
      <c r="C21" s="341"/>
      <c r="D21" s="341"/>
      <c r="E21" s="341"/>
      <c r="F21" s="341"/>
    </row>
  </sheetData>
  <pageMargins left="0.7" right="0.7" top="0.75" bottom="0.75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C000"/>
  </sheetPr>
  <dimension ref="A1:E29"/>
  <sheetViews>
    <sheetView showGridLines="0" zoomScale="80" zoomScaleNormal="80" workbookViewId="0">
      <selection activeCell="E27" sqref="E27"/>
    </sheetView>
  </sheetViews>
  <sheetFormatPr defaultColWidth="9.28515625" defaultRowHeight="15.75" x14ac:dyDescent="0.25"/>
  <cols>
    <col min="1" max="1" width="60.5703125" style="7" customWidth="1"/>
    <col min="2" max="3" width="13.42578125" style="7" customWidth="1"/>
    <col min="4" max="4" width="1.28515625" style="45" customWidth="1"/>
    <col min="5" max="5" width="12.7109375" style="7" customWidth="1"/>
    <col min="6" max="7" width="9.28515625" style="7"/>
    <col min="8" max="8" width="9.28515625" style="7" customWidth="1"/>
    <col min="9" max="16384" width="9.28515625" style="7"/>
  </cols>
  <sheetData>
    <row r="1" spans="1:5" ht="21" x14ac:dyDescent="0.35">
      <c r="A1" s="185" t="str">
        <f>+'Indice-Index'!C8</f>
        <v xml:space="preserve">3.1 Andamento dei ricavi  - Revenues </v>
      </c>
      <c r="B1" s="186"/>
      <c r="C1" s="186"/>
      <c r="D1" s="186"/>
      <c r="E1" s="186"/>
    </row>
    <row r="3" spans="1:5" x14ac:dyDescent="0.25">
      <c r="B3" s="253" t="s">
        <v>360</v>
      </c>
      <c r="C3" s="253" t="s">
        <v>361</v>
      </c>
      <c r="D3" s="252"/>
      <c r="E3" s="428" t="s">
        <v>281</v>
      </c>
    </row>
    <row r="4" spans="1:5" x14ac:dyDescent="0.25">
      <c r="A4" s="6"/>
      <c r="B4" s="254"/>
      <c r="C4" s="254"/>
      <c r="D4" s="267"/>
      <c r="E4" s="429"/>
    </row>
    <row r="5" spans="1:5" x14ac:dyDescent="0.25">
      <c r="A5" s="6" t="s">
        <v>112</v>
      </c>
      <c r="B5" s="13"/>
      <c r="C5" s="13"/>
      <c r="D5" s="261"/>
      <c r="E5" s="13"/>
    </row>
    <row r="6" spans="1:5" x14ac:dyDescent="0.25">
      <c r="A6" s="232" t="s">
        <v>248</v>
      </c>
      <c r="B6" s="268">
        <v>287.16246440937812</v>
      </c>
      <c r="C6" s="268">
        <v>263.9435109742758</v>
      </c>
      <c r="D6" s="262"/>
      <c r="E6" s="200">
        <f t="shared" ref="E6:E12" si="0">(C6-B6)/B6*100</f>
        <v>-8.085650568175037</v>
      </c>
    </row>
    <row r="7" spans="1:5" x14ac:dyDescent="0.25">
      <c r="A7" s="272" t="s">
        <v>249</v>
      </c>
      <c r="B7" s="273">
        <v>214.49688134160004</v>
      </c>
      <c r="C7" s="273">
        <v>198.06355084263976</v>
      </c>
      <c r="D7" s="262"/>
      <c r="E7" s="256">
        <f t="shared" si="0"/>
        <v>-7.661337729563142</v>
      </c>
    </row>
    <row r="8" spans="1:5" s="45" customFormat="1" x14ac:dyDescent="0.25">
      <c r="A8" s="270" t="s">
        <v>255</v>
      </c>
      <c r="B8" s="271">
        <f>+B7+B6</f>
        <v>501.65934575097816</v>
      </c>
      <c r="C8" s="271">
        <f>+C7+C6</f>
        <v>462.00706181691555</v>
      </c>
      <c r="D8" s="263"/>
      <c r="E8" s="269">
        <f t="shared" si="0"/>
        <v>-7.9042251021365111</v>
      </c>
    </row>
    <row r="9" spans="1:5" s="45" customFormat="1" x14ac:dyDescent="0.25">
      <c r="A9" s="232" t="s">
        <v>247</v>
      </c>
      <c r="B9" s="268">
        <v>698.28214454370755</v>
      </c>
      <c r="C9" s="268">
        <v>1035.7479070566312</v>
      </c>
      <c r="D9" s="262"/>
      <c r="E9" s="200">
        <f t="shared" si="0"/>
        <v>48.327995374053373</v>
      </c>
    </row>
    <row r="10" spans="1:5" s="45" customFormat="1" x14ac:dyDescent="0.25">
      <c r="A10" s="272" t="s">
        <v>250</v>
      </c>
      <c r="B10" s="273">
        <v>322.74186675355821</v>
      </c>
      <c r="C10" s="273">
        <v>412.78779365458951</v>
      </c>
      <c r="D10" s="262"/>
      <c r="E10" s="256">
        <f t="shared" si="0"/>
        <v>27.900293137298259</v>
      </c>
    </row>
    <row r="11" spans="1:5" s="45" customFormat="1" x14ac:dyDescent="0.25">
      <c r="A11" s="270" t="s">
        <v>238</v>
      </c>
      <c r="B11" s="271">
        <f>+B10+B9</f>
        <v>1021.0240112972658</v>
      </c>
      <c r="C11" s="271">
        <f>+C10+C9</f>
        <v>1448.5357007112207</v>
      </c>
      <c r="D11" s="263"/>
      <c r="E11" s="269">
        <f t="shared" si="0"/>
        <v>41.870875188407993</v>
      </c>
    </row>
    <row r="12" spans="1:5" x14ac:dyDescent="0.25">
      <c r="A12" s="91" t="s">
        <v>109</v>
      </c>
      <c r="B12" s="93">
        <f>+B11+B8</f>
        <v>1522.683357048244</v>
      </c>
      <c r="C12" s="93">
        <f>+C11+C8</f>
        <v>1910.5427625281363</v>
      </c>
      <c r="D12" s="265"/>
      <c r="E12" s="255">
        <f t="shared" si="0"/>
        <v>25.472098561040717</v>
      </c>
    </row>
    <row r="13" spans="1:5" x14ac:dyDescent="0.25">
      <c r="D13" s="12"/>
    </row>
    <row r="14" spans="1:5" s="45" customFormat="1" x14ac:dyDescent="0.25">
      <c r="B14" s="249" t="str">
        <f>+C3</f>
        <v>3M21</v>
      </c>
      <c r="D14" s="12"/>
      <c r="E14" s="229"/>
    </row>
    <row r="15" spans="1:5" x14ac:dyDescent="0.25">
      <c r="A15" s="84" t="s">
        <v>269</v>
      </c>
      <c r="B15" s="249"/>
      <c r="D15" s="12"/>
      <c r="E15" s="58"/>
    </row>
    <row r="16" spans="1:5" x14ac:dyDescent="0.25">
      <c r="A16" s="76" t="s">
        <v>270</v>
      </c>
      <c r="B16" s="250">
        <v>11.085689894039438</v>
      </c>
      <c r="D16" s="12"/>
      <c r="E16" s="58"/>
    </row>
    <row r="17" spans="1:5" x14ac:dyDescent="0.25">
      <c r="A17" s="45" t="s">
        <v>275</v>
      </c>
      <c r="B17" s="251">
        <v>2.2543331716718034</v>
      </c>
      <c r="E17" s="58"/>
    </row>
    <row r="18" spans="1:5" x14ac:dyDescent="0.25">
      <c r="A18" s="76" t="s">
        <v>271</v>
      </c>
      <c r="B18" s="250">
        <v>25.71449452859499</v>
      </c>
      <c r="E18" s="58"/>
    </row>
    <row r="19" spans="1:5" x14ac:dyDescent="0.25">
      <c r="A19" s="45" t="s">
        <v>276</v>
      </c>
      <c r="B19" s="251">
        <v>35.117249997595351</v>
      </c>
      <c r="E19" s="58"/>
    </row>
    <row r="20" spans="1:5" s="45" customFormat="1" x14ac:dyDescent="0.25">
      <c r="A20" s="76" t="s">
        <v>111</v>
      </c>
      <c r="B20" s="250">
        <v>8.8155766780371057</v>
      </c>
    </row>
    <row r="21" spans="1:5" x14ac:dyDescent="0.25">
      <c r="A21" s="76" t="s">
        <v>272</v>
      </c>
      <c r="B21" s="250">
        <v>17.012655730061319</v>
      </c>
    </row>
    <row r="22" spans="1:5" x14ac:dyDescent="0.25">
      <c r="A22" s="91" t="s">
        <v>109</v>
      </c>
      <c r="B22" s="94">
        <f>SUM(B16:B21)</f>
        <v>100</v>
      </c>
      <c r="E22" s="58"/>
    </row>
    <row r="23" spans="1:5" x14ac:dyDescent="0.25">
      <c r="A23" s="56"/>
      <c r="B23" s="85"/>
      <c r="C23" s="154"/>
      <c r="D23" s="154"/>
      <c r="E23" s="58"/>
    </row>
    <row r="24" spans="1:5" x14ac:dyDescent="0.25">
      <c r="A24" s="84" t="s">
        <v>237</v>
      </c>
      <c r="B24" s="248"/>
      <c r="E24" s="58"/>
    </row>
    <row r="25" spans="1:5" x14ac:dyDescent="0.25">
      <c r="A25" s="71" t="s">
        <v>251</v>
      </c>
      <c r="B25" s="246">
        <v>0.70350870986448599</v>
      </c>
    </row>
    <row r="26" spans="1:5" x14ac:dyDescent="0.25">
      <c r="A26" s="71" t="s">
        <v>252</v>
      </c>
      <c r="B26" s="246">
        <v>70.799589663761125</v>
      </c>
    </row>
    <row r="27" spans="1:5" x14ac:dyDescent="0.25">
      <c r="A27" s="71" t="s">
        <v>253</v>
      </c>
      <c r="B27" s="246">
        <v>0.35089418584188625</v>
      </c>
    </row>
    <row r="28" spans="1:5" x14ac:dyDescent="0.25">
      <c r="A28" s="71" t="s">
        <v>254</v>
      </c>
      <c r="B28" s="246">
        <v>28.146007440532507</v>
      </c>
    </row>
    <row r="29" spans="1:5" x14ac:dyDescent="0.25">
      <c r="A29" s="91" t="s">
        <v>109</v>
      </c>
      <c r="B29" s="94">
        <f>SUM(B25:B28)</f>
        <v>100</v>
      </c>
    </row>
  </sheetData>
  <mergeCells count="1">
    <mergeCell ref="E3:E4"/>
  </mergeCells>
  <phoneticPr fontId="33" type="noConversion"/>
  <pageMargins left="0.7" right="0.7" top="0.75" bottom="0.75" header="0.3" footer="0.3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rgb="FFFFC000"/>
  </sheetPr>
  <dimension ref="A1:J26"/>
  <sheetViews>
    <sheetView showGridLines="0" zoomScale="80" zoomScaleNormal="80" workbookViewId="0">
      <selection activeCell="E37" sqref="E37"/>
    </sheetView>
  </sheetViews>
  <sheetFormatPr defaultColWidth="9.28515625" defaultRowHeight="15.75" x14ac:dyDescent="0.25"/>
  <cols>
    <col min="1" max="1" width="61.28515625" style="45" customWidth="1"/>
    <col min="2" max="6" width="11.28515625" style="45" customWidth="1"/>
    <col min="7" max="7" width="2" style="45" customWidth="1"/>
    <col min="8" max="9" width="11.5703125" style="45" customWidth="1"/>
    <col min="10" max="16384" width="9.28515625" style="45"/>
  </cols>
  <sheetData>
    <row r="1" spans="1:10" ht="21" x14ac:dyDescent="0.35">
      <c r="A1" s="185" t="str">
        <f>'Indice-Index'!C9</f>
        <v>3.2 Trend storico dei ricavi  - Revenues  trend</v>
      </c>
      <c r="B1" s="186"/>
      <c r="C1" s="186"/>
      <c r="D1" s="186"/>
      <c r="E1" s="186"/>
      <c r="F1" s="186"/>
      <c r="G1" s="186"/>
      <c r="H1" s="186"/>
      <c r="I1" s="186"/>
      <c r="J1" s="15"/>
    </row>
    <row r="3" spans="1:10" x14ac:dyDescent="0.25">
      <c r="A3" s="430" t="s">
        <v>119</v>
      </c>
      <c r="B3" s="403" t="s">
        <v>371</v>
      </c>
      <c r="C3" s="403" t="s">
        <v>372</v>
      </c>
      <c r="D3" s="403" t="s">
        <v>373</v>
      </c>
      <c r="E3" s="403" t="s">
        <v>374</v>
      </c>
      <c r="F3" s="403" t="s">
        <v>375</v>
      </c>
      <c r="H3" s="122" t="s">
        <v>155</v>
      </c>
      <c r="I3" s="122" t="s">
        <v>155</v>
      </c>
    </row>
    <row r="4" spans="1:10" x14ac:dyDescent="0.25">
      <c r="A4" s="430"/>
      <c r="B4" s="122" t="s">
        <v>150</v>
      </c>
      <c r="C4" s="123"/>
      <c r="D4" s="122"/>
      <c r="E4" s="122" t="s">
        <v>151</v>
      </c>
      <c r="F4" s="122" t="s">
        <v>152</v>
      </c>
      <c r="G4" s="43"/>
      <c r="H4" s="131" t="s">
        <v>154</v>
      </c>
      <c r="I4" s="131" t="s">
        <v>153</v>
      </c>
    </row>
    <row r="5" spans="1:10" x14ac:dyDescent="0.25">
      <c r="H5" s="18"/>
      <c r="I5" s="18"/>
    </row>
    <row r="6" spans="1:10" x14ac:dyDescent="0.25">
      <c r="A6" s="232" t="s">
        <v>248</v>
      </c>
      <c r="B6" s="233">
        <v>1801.6067032856674</v>
      </c>
      <c r="C6" s="233">
        <v>1666.5852196380429</v>
      </c>
      <c r="D6" s="233">
        <v>1598.7874149153058</v>
      </c>
      <c r="E6" s="233">
        <v>1390.9913112817067</v>
      </c>
      <c r="F6" s="233">
        <v>1043.6201988493087</v>
      </c>
      <c r="H6" s="150">
        <f t="shared" ref="H6:H11" si="0">(F6-B6)/B6*100</f>
        <v>-42.072806626106917</v>
      </c>
      <c r="I6" s="150">
        <f t="shared" ref="I6:I11" si="1">(F6-E6)/E6*100</f>
        <v>-24.97291748805522</v>
      </c>
    </row>
    <row r="7" spans="1:10" x14ac:dyDescent="0.25">
      <c r="A7" s="234" t="s">
        <v>249</v>
      </c>
      <c r="B7" s="235">
        <v>878.33849291911622</v>
      </c>
      <c r="C7" s="235">
        <v>921.45505350945746</v>
      </c>
      <c r="D7" s="235">
        <v>952.2303197918061</v>
      </c>
      <c r="E7" s="235">
        <v>915.02856058130715</v>
      </c>
      <c r="F7" s="235">
        <v>733.95310576829365</v>
      </c>
      <c r="H7" s="236">
        <f t="shared" si="0"/>
        <v>-16.438467437646345</v>
      </c>
      <c r="I7" s="236">
        <f t="shared" si="1"/>
        <v>-19.789049502233937</v>
      </c>
    </row>
    <row r="8" spans="1:10" x14ac:dyDescent="0.25">
      <c r="A8" s="243" t="s">
        <v>255</v>
      </c>
      <c r="B8" s="244">
        <f>B7+B6</f>
        <v>2679.9451962047838</v>
      </c>
      <c r="C8" s="244">
        <f>C7+C6</f>
        <v>2588.0402731475006</v>
      </c>
      <c r="D8" s="244">
        <f>D7+D6</f>
        <v>2551.0177347071121</v>
      </c>
      <c r="E8" s="244">
        <f>E7+E6</f>
        <v>2306.0198718630136</v>
      </c>
      <c r="F8" s="244">
        <f>F7+F6</f>
        <v>1777.5733046176024</v>
      </c>
      <c r="G8" s="245"/>
      <c r="H8" s="311">
        <f t="shared" si="0"/>
        <v>-33.671281519677315</v>
      </c>
      <c r="I8" s="311">
        <f t="shared" si="1"/>
        <v>-22.915958951320039</v>
      </c>
    </row>
    <row r="9" spans="1:10" x14ac:dyDescent="0.25">
      <c r="A9" s="232" t="s">
        <v>256</v>
      </c>
      <c r="B9" s="233">
        <v>1981.0844960439288</v>
      </c>
      <c r="C9" s="233">
        <v>2231.9019444856212</v>
      </c>
      <c r="D9" s="233">
        <v>2461.8762975633854</v>
      </c>
      <c r="E9" s="233">
        <v>2793.4185963683258</v>
      </c>
      <c r="F9" s="233">
        <v>3943.8923642917216</v>
      </c>
      <c r="H9" s="150">
        <f t="shared" si="0"/>
        <v>99.077443297717338</v>
      </c>
      <c r="I9" s="150">
        <f t="shared" si="1"/>
        <v>41.185154613744842</v>
      </c>
    </row>
    <row r="10" spans="1:10" x14ac:dyDescent="0.25">
      <c r="A10" s="234" t="s">
        <v>257</v>
      </c>
      <c r="B10" s="235">
        <v>1348.9595719383531</v>
      </c>
      <c r="C10" s="235">
        <v>1375.1254447519379</v>
      </c>
      <c r="D10" s="235">
        <v>1449.9248825217549</v>
      </c>
      <c r="E10" s="235">
        <v>1407.9112899225313</v>
      </c>
      <c r="F10" s="235">
        <v>1557.4775344750415</v>
      </c>
      <c r="H10" s="237">
        <f t="shared" si="0"/>
        <v>15.457688048950482</v>
      </c>
      <c r="I10" s="237">
        <f t="shared" si="1"/>
        <v>10.623271908043289</v>
      </c>
    </row>
    <row r="11" spans="1:10" x14ac:dyDescent="0.25">
      <c r="A11" s="243" t="s">
        <v>238</v>
      </c>
      <c r="B11" s="244">
        <f>+B10+B9</f>
        <v>3330.0440679822818</v>
      </c>
      <c r="C11" s="244">
        <f>+C10+C9</f>
        <v>3607.027389237559</v>
      </c>
      <c r="D11" s="244">
        <f>+D10+D9</f>
        <v>3911.80118008514</v>
      </c>
      <c r="E11" s="244">
        <f>+E10+E9</f>
        <v>4201.3298862908568</v>
      </c>
      <c r="F11" s="244">
        <f>+F10+F9</f>
        <v>5501.3698987667631</v>
      </c>
      <c r="G11" s="245"/>
      <c r="H11" s="312">
        <f t="shared" si="0"/>
        <v>65.204117016388807</v>
      </c>
      <c r="I11" s="312">
        <f t="shared" si="1"/>
        <v>30.94353568183255</v>
      </c>
    </row>
    <row r="12" spans="1:10" ht="4.9000000000000004" customHeight="1" x14ac:dyDescent="0.25">
      <c r="A12" s="91"/>
      <c r="B12" s="128"/>
      <c r="C12" s="128"/>
      <c r="D12" s="128"/>
      <c r="E12" s="128"/>
      <c r="F12" s="128"/>
      <c r="H12" s="150"/>
      <c r="I12" s="150"/>
    </row>
    <row r="13" spans="1:10" x14ac:dyDescent="0.25">
      <c r="A13" s="91" t="s">
        <v>258</v>
      </c>
      <c r="B13" s="92">
        <f>+B11+B8</f>
        <v>6009.9892641870656</v>
      </c>
      <c r="C13" s="92">
        <f>+C11+C8</f>
        <v>6195.0676623850595</v>
      </c>
      <c r="D13" s="92">
        <f>+D11+D8</f>
        <v>6462.8189147922521</v>
      </c>
      <c r="E13" s="92">
        <f>+E11+E8</f>
        <v>6507.3497581538704</v>
      </c>
      <c r="F13" s="92">
        <f>+F11+F8</f>
        <v>7278.9432033843659</v>
      </c>
      <c r="H13" s="88">
        <f>(F13-B13)/B13*100</f>
        <v>21.114079966146893</v>
      </c>
      <c r="I13" s="88">
        <f>(F13-E13)/E13*100</f>
        <v>11.857261003431848</v>
      </c>
    </row>
    <row r="14" spans="1:10" x14ac:dyDescent="0.25">
      <c r="B14" s="9"/>
      <c r="C14" s="9"/>
      <c r="D14" s="9"/>
      <c r="E14" s="9"/>
      <c r="F14" s="9"/>
      <c r="H14" s="18"/>
      <c r="I14" s="18"/>
    </row>
    <row r="15" spans="1:10" x14ac:dyDescent="0.25">
      <c r="B15" s="9"/>
      <c r="C15" s="9"/>
      <c r="D15" s="9"/>
      <c r="E15" s="9"/>
      <c r="F15" s="9"/>
      <c r="H15" s="18"/>
      <c r="I15" s="18"/>
    </row>
    <row r="16" spans="1:10" x14ac:dyDescent="0.25">
      <c r="A16" s="430" t="s">
        <v>120</v>
      </c>
      <c r="B16" s="252" t="s">
        <v>304</v>
      </c>
      <c r="C16" s="252" t="s">
        <v>307</v>
      </c>
      <c r="D16" s="252" t="s">
        <v>310</v>
      </c>
      <c r="E16" s="252" t="s">
        <v>313</v>
      </c>
      <c r="F16" s="252" t="s">
        <v>316</v>
      </c>
      <c r="H16" s="122" t="s">
        <v>155</v>
      </c>
      <c r="I16" s="122" t="s">
        <v>155</v>
      </c>
    </row>
    <row r="17" spans="1:9" x14ac:dyDescent="0.25">
      <c r="A17" s="430"/>
      <c r="B17" s="252" t="s">
        <v>362</v>
      </c>
      <c r="C17" s="252" t="s">
        <v>363</v>
      </c>
      <c r="D17" s="252" t="s">
        <v>364</v>
      </c>
      <c r="E17" s="252" t="s">
        <v>365</v>
      </c>
      <c r="F17" s="252" t="s">
        <v>376</v>
      </c>
      <c r="H17" s="131" t="s">
        <v>154</v>
      </c>
      <c r="I17" s="131" t="s">
        <v>153</v>
      </c>
    </row>
    <row r="18" spans="1:9" x14ac:dyDescent="0.25">
      <c r="B18" s="257" t="s">
        <v>150</v>
      </c>
      <c r="C18" s="274"/>
      <c r="D18" s="257"/>
      <c r="E18" s="257" t="s">
        <v>151</v>
      </c>
      <c r="F18" s="257" t="s">
        <v>152</v>
      </c>
      <c r="H18" s="18"/>
      <c r="I18" s="18"/>
    </row>
    <row r="19" spans="1:9" x14ac:dyDescent="0.25">
      <c r="A19" s="232" t="s">
        <v>248</v>
      </c>
      <c r="B19" s="233">
        <v>437.27362470019153</v>
      </c>
      <c r="C19" s="233">
        <v>405.45076617768939</v>
      </c>
      <c r="D19" s="233">
        <v>386.78080424692104</v>
      </c>
      <c r="E19" s="233">
        <v>287.16246440937812</v>
      </c>
      <c r="F19" s="233">
        <v>263.9435109742758</v>
      </c>
      <c r="H19" s="150">
        <f t="shared" ref="H19:H24" si="2">(F19-B19)/B19*100</f>
        <v>-39.638821994982273</v>
      </c>
      <c r="I19" s="150">
        <f t="shared" ref="I19:I24" si="3">(F19-E19)/E19*100</f>
        <v>-8.085650568175037</v>
      </c>
    </row>
    <row r="20" spans="1:9" x14ac:dyDescent="0.25">
      <c r="A20" s="234" t="s">
        <v>249</v>
      </c>
      <c r="B20" s="235">
        <v>232.22043738223257</v>
      </c>
      <c r="C20" s="235">
        <v>248.94213191623791</v>
      </c>
      <c r="D20" s="235">
        <v>250.78029401804775</v>
      </c>
      <c r="E20" s="235">
        <v>213.94179239485993</v>
      </c>
      <c r="F20" s="235">
        <v>198.06355084263976</v>
      </c>
      <c r="H20" s="236">
        <f t="shared" si="2"/>
        <v>-14.708820173037102</v>
      </c>
      <c r="I20" s="236">
        <f t="shared" si="3"/>
        <v>-7.42175774750668</v>
      </c>
    </row>
    <row r="21" spans="1:9" x14ac:dyDescent="0.25">
      <c r="A21" s="243" t="s">
        <v>255</v>
      </c>
      <c r="B21" s="244">
        <f>B20+B19</f>
        <v>669.49406208242408</v>
      </c>
      <c r="C21" s="244">
        <f>C20+C19</f>
        <v>654.39289809392733</v>
      </c>
      <c r="D21" s="244">
        <f>D20+D19</f>
        <v>637.56109826496879</v>
      </c>
      <c r="E21" s="244">
        <f>E20+E19</f>
        <v>501.10425680423805</v>
      </c>
      <c r="F21" s="244">
        <f>F20+F19</f>
        <v>462.00706181691555</v>
      </c>
      <c r="G21" s="245"/>
      <c r="H21" s="311">
        <f t="shared" si="2"/>
        <v>-30.991611728434414</v>
      </c>
      <c r="I21" s="311">
        <f t="shared" si="3"/>
        <v>-7.8022077155485539</v>
      </c>
    </row>
    <row r="22" spans="1:9" x14ac:dyDescent="0.25">
      <c r="A22" s="232" t="s">
        <v>256</v>
      </c>
      <c r="B22" s="233">
        <v>534.3535824216367</v>
      </c>
      <c r="C22" s="233">
        <v>592.28729941618553</v>
      </c>
      <c r="D22" s="233">
        <v>634.11830050350306</v>
      </c>
      <c r="E22" s="233">
        <v>698.28214454370755</v>
      </c>
      <c r="F22" s="233">
        <v>1035.7479070566312</v>
      </c>
      <c r="H22" s="150">
        <f t="shared" si="2"/>
        <v>93.831938463428259</v>
      </c>
      <c r="I22" s="150">
        <f t="shared" si="3"/>
        <v>48.327995374053373</v>
      </c>
    </row>
    <row r="23" spans="1:9" x14ac:dyDescent="0.25">
      <c r="A23" s="234" t="s">
        <v>259</v>
      </c>
      <c r="B23" s="235">
        <v>331.38989918487715</v>
      </c>
      <c r="C23" s="235">
        <v>352.1331751698612</v>
      </c>
      <c r="D23" s="235">
        <v>357.09533698757133</v>
      </c>
      <c r="E23" s="235">
        <v>322.74186675355821</v>
      </c>
      <c r="F23" s="235">
        <v>412.78779365458951</v>
      </c>
      <c r="H23" s="237">
        <f t="shared" si="2"/>
        <v>24.562575585413896</v>
      </c>
      <c r="I23" s="237">
        <f t="shared" si="3"/>
        <v>27.900293137298259</v>
      </c>
    </row>
    <row r="24" spans="1:9" x14ac:dyDescent="0.25">
      <c r="A24" s="243" t="s">
        <v>238</v>
      </c>
      <c r="B24" s="244">
        <f>+B23+B22</f>
        <v>865.7434816065138</v>
      </c>
      <c r="C24" s="244">
        <f>+C23+C22</f>
        <v>944.42047458604679</v>
      </c>
      <c r="D24" s="244">
        <f>+D23+D22</f>
        <v>991.21363749107445</v>
      </c>
      <c r="E24" s="244">
        <f>+E23+E22</f>
        <v>1021.0240112972658</v>
      </c>
      <c r="F24" s="244">
        <f>+F23+F22</f>
        <v>1448.5357007112207</v>
      </c>
      <c r="G24" s="245"/>
      <c r="H24" s="312">
        <f t="shared" si="2"/>
        <v>67.316962990382621</v>
      </c>
      <c r="I24" s="312">
        <f t="shared" si="3"/>
        <v>41.870875188407993</v>
      </c>
    </row>
    <row r="25" spans="1:9" ht="3.4" customHeight="1" x14ac:dyDescent="0.25">
      <c r="A25" s="91"/>
      <c r="B25" s="128"/>
      <c r="C25" s="128"/>
      <c r="D25" s="128"/>
      <c r="E25" s="128"/>
      <c r="F25" s="128"/>
      <c r="H25" s="150"/>
      <c r="I25" s="150"/>
    </row>
    <row r="26" spans="1:9" x14ac:dyDescent="0.25">
      <c r="A26" s="91" t="s">
        <v>258</v>
      </c>
      <c r="B26" s="92">
        <f>+B24+B21</f>
        <v>1535.2375436889379</v>
      </c>
      <c r="C26" s="92">
        <f>+C24+C21</f>
        <v>1598.8133726799742</v>
      </c>
      <c r="D26" s="92">
        <f>+D24+D21</f>
        <v>1628.7747357560434</v>
      </c>
      <c r="E26" s="92">
        <f>+E24+E21</f>
        <v>1522.1282681015039</v>
      </c>
      <c r="F26" s="92">
        <f>+F24+F21</f>
        <v>1910.5427625281363</v>
      </c>
      <c r="H26" s="88">
        <f>(F26-B26)/B26*100</f>
        <v>24.446068322260945</v>
      </c>
      <c r="I26" s="88">
        <f>(F26-E26)/E26*100</f>
        <v>25.517855660816807</v>
      </c>
    </row>
  </sheetData>
  <mergeCells count="2">
    <mergeCell ref="A3:A4"/>
    <mergeCell ref="A16:A17"/>
  </mergeCells>
  <phoneticPr fontId="31" type="noConversion"/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rgb="FFFFC000"/>
  </sheetPr>
  <dimension ref="A1:I30"/>
  <sheetViews>
    <sheetView showGridLines="0" zoomScale="80" zoomScaleNormal="80" workbookViewId="0">
      <selection activeCell="C14" sqref="C14"/>
    </sheetView>
  </sheetViews>
  <sheetFormatPr defaultColWidth="9.28515625" defaultRowHeight="15.75" x14ac:dyDescent="0.25"/>
  <cols>
    <col min="1" max="1" width="57.140625" style="45" customWidth="1"/>
    <col min="2" max="3" width="13.42578125" style="45" customWidth="1"/>
    <col min="4" max="4" width="1.85546875" style="12" customWidth="1"/>
    <col min="5" max="5" width="9.85546875" style="45" customWidth="1"/>
    <col min="6" max="6" width="35.28515625" style="45" customWidth="1"/>
    <col min="7" max="8" width="13.42578125" style="45" customWidth="1"/>
    <col min="9" max="16384" width="9.28515625" style="45"/>
  </cols>
  <sheetData>
    <row r="1" spans="1:9" ht="21" x14ac:dyDescent="0.35">
      <c r="A1" s="185" t="str">
        <f>+'Indice-Index'!C10</f>
        <v xml:space="preserve">3.3 Andamento dei volumi - Volumes </v>
      </c>
      <c r="B1" s="186"/>
      <c r="C1" s="186"/>
      <c r="D1" s="186"/>
      <c r="E1" s="186"/>
      <c r="F1" s="15"/>
      <c r="G1" s="15"/>
      <c r="H1" s="15"/>
      <c r="I1" s="15"/>
    </row>
    <row r="3" spans="1:9" x14ac:dyDescent="0.25">
      <c r="B3" s="25" t="str">
        <f>+'3.1'!B3</f>
        <v>3M20</v>
      </c>
      <c r="C3" s="25" t="str">
        <f>+'3.1'!C3</f>
        <v>3M21</v>
      </c>
      <c r="D3" s="260"/>
      <c r="E3" s="428" t="s">
        <v>281</v>
      </c>
    </row>
    <row r="4" spans="1:9" x14ac:dyDescent="0.25">
      <c r="A4" s="6"/>
      <c r="B4" s="25"/>
      <c r="C4" s="25"/>
      <c r="D4" s="260"/>
      <c r="E4" s="429"/>
    </row>
    <row r="5" spans="1:9" x14ac:dyDescent="0.25">
      <c r="A5" s="6" t="s">
        <v>113</v>
      </c>
      <c r="B5" s="90"/>
      <c r="C5" s="13"/>
      <c r="D5" s="261"/>
      <c r="E5" s="18"/>
    </row>
    <row r="6" spans="1:9" x14ac:dyDescent="0.25">
      <c r="A6" s="232" t="s">
        <v>248</v>
      </c>
      <c r="B6" s="268">
        <v>213.30033776776733</v>
      </c>
      <c r="C6" s="268">
        <v>194.67609999035588</v>
      </c>
      <c r="D6" s="262"/>
      <c r="E6" s="150">
        <f t="shared" ref="E6:E11" si="0">(C6-B6)/B6*100</f>
        <v>-8.7314619246823497</v>
      </c>
    </row>
    <row r="7" spans="1:9" x14ac:dyDescent="0.25">
      <c r="A7" s="272" t="s">
        <v>249</v>
      </c>
      <c r="B7" s="273">
        <v>410.77394304495743</v>
      </c>
      <c r="C7" s="273">
        <v>391.79377947694201</v>
      </c>
      <c r="D7" s="262"/>
      <c r="E7" s="237">
        <f t="shared" si="0"/>
        <v>-4.6205860642767531</v>
      </c>
    </row>
    <row r="8" spans="1:9" x14ac:dyDescent="0.25">
      <c r="A8" s="270" t="s">
        <v>255</v>
      </c>
      <c r="B8" s="271">
        <f>+B7+B6</f>
        <v>624.07428081272474</v>
      </c>
      <c r="C8" s="271">
        <f>+C7+C6</f>
        <v>586.46987946729791</v>
      </c>
      <c r="D8" s="263"/>
      <c r="E8" s="292">
        <f t="shared" si="0"/>
        <v>-6.0256290799959009</v>
      </c>
    </row>
    <row r="9" spans="1:9" ht="14.1" customHeight="1" x14ac:dyDescent="0.25">
      <c r="A9" s="232" t="s">
        <v>260</v>
      </c>
      <c r="B9" s="268">
        <v>144.0329907978188</v>
      </c>
      <c r="C9" s="268">
        <v>234.69243844873705</v>
      </c>
      <c r="D9" s="262"/>
      <c r="E9" s="150">
        <f t="shared" si="0"/>
        <v>62.943529221147841</v>
      </c>
    </row>
    <row r="10" spans="1:9" x14ac:dyDescent="0.25">
      <c r="A10" s="272" t="s">
        <v>261</v>
      </c>
      <c r="B10" s="273">
        <v>20.731994005350003</v>
      </c>
      <c r="C10" s="273">
        <v>29.75019964366</v>
      </c>
      <c r="D10" s="262"/>
      <c r="E10" s="237">
        <f t="shared" si="0"/>
        <v>43.498978612393962</v>
      </c>
    </row>
    <row r="11" spans="1:9" x14ac:dyDescent="0.25">
      <c r="A11" s="270" t="s">
        <v>238</v>
      </c>
      <c r="B11" s="271">
        <f>+B10+B9</f>
        <v>164.7649848031688</v>
      </c>
      <c r="C11" s="271">
        <f>+C10+C9</f>
        <v>264.44263809239703</v>
      </c>
      <c r="D11" s="263"/>
      <c r="E11" s="292">
        <f t="shared" si="0"/>
        <v>60.496866739195184</v>
      </c>
    </row>
    <row r="12" spans="1:9" x14ac:dyDescent="0.25">
      <c r="A12" s="6"/>
      <c r="B12" s="41"/>
      <c r="C12" s="41"/>
      <c r="D12" s="238"/>
      <c r="E12" s="58"/>
    </row>
    <row r="13" spans="1:9" x14ac:dyDescent="0.25">
      <c r="C13" s="45">
        <f>C10/C11</f>
        <v>0.11250152342401452</v>
      </c>
      <c r="D13" s="264"/>
    </row>
    <row r="14" spans="1:9" x14ac:dyDescent="0.25">
      <c r="B14" s="90" t="str">
        <f>C3</f>
        <v>3M21</v>
      </c>
      <c r="D14" s="264"/>
    </row>
    <row r="15" spans="1:9" x14ac:dyDescent="0.25">
      <c r="A15" s="84" t="s">
        <v>262</v>
      </c>
      <c r="B15" s="90"/>
      <c r="D15" s="264"/>
    </row>
    <row r="16" spans="1:9" x14ac:dyDescent="0.25">
      <c r="A16" s="76" t="s">
        <v>270</v>
      </c>
      <c r="B16" s="246">
        <v>2.3282295132769861</v>
      </c>
      <c r="D16" s="258"/>
    </row>
    <row r="17" spans="1:5" x14ac:dyDescent="0.25">
      <c r="A17" s="76" t="s">
        <v>273</v>
      </c>
      <c r="B17" s="247">
        <v>0.26445701022340107</v>
      </c>
      <c r="D17" s="258"/>
    </row>
    <row r="18" spans="1:5" x14ac:dyDescent="0.25">
      <c r="A18" s="76" t="s">
        <v>271</v>
      </c>
      <c r="B18" s="246">
        <v>26.019087425067113</v>
      </c>
      <c r="D18" s="258"/>
    </row>
    <row r="19" spans="1:5" x14ac:dyDescent="0.25">
      <c r="A19" s="76" t="s">
        <v>274</v>
      </c>
      <c r="B19" s="247">
        <v>65.906121064380201</v>
      </c>
      <c r="D19" s="258"/>
    </row>
    <row r="20" spans="1:5" x14ac:dyDescent="0.25">
      <c r="A20" s="76" t="s">
        <v>111</v>
      </c>
      <c r="B20" s="246">
        <v>3.5882322221678997</v>
      </c>
      <c r="D20" s="258"/>
    </row>
    <row r="21" spans="1:5" x14ac:dyDescent="0.25">
      <c r="A21" s="76" t="s">
        <v>272</v>
      </c>
      <c r="B21" s="246">
        <v>1.893872764884396</v>
      </c>
      <c r="D21" s="258"/>
    </row>
    <row r="22" spans="1:5" x14ac:dyDescent="0.25">
      <c r="A22" s="91" t="s">
        <v>114</v>
      </c>
      <c r="B22" s="94">
        <f>SUM(B16:B21)</f>
        <v>100</v>
      </c>
      <c r="D22" s="259"/>
    </row>
    <row r="23" spans="1:5" x14ac:dyDescent="0.25">
      <c r="A23" s="56"/>
      <c r="B23" s="85"/>
      <c r="D23" s="265"/>
      <c r="E23" s="58"/>
    </row>
    <row r="24" spans="1:5" x14ac:dyDescent="0.25">
      <c r="B24" s="291" t="str">
        <f>B14</f>
        <v>3M21</v>
      </c>
      <c r="D24" s="266"/>
      <c r="E24" s="58"/>
    </row>
    <row r="25" spans="1:5" x14ac:dyDescent="0.25">
      <c r="A25" s="84" t="s">
        <v>237</v>
      </c>
      <c r="B25" s="248"/>
      <c r="D25" s="258"/>
      <c r="E25" s="58"/>
    </row>
    <row r="26" spans="1:5" x14ac:dyDescent="0.25">
      <c r="A26" s="71" t="s">
        <v>251</v>
      </c>
      <c r="B26" s="246">
        <v>0.39590532737433132</v>
      </c>
      <c r="D26" s="258"/>
      <c r="E26" s="58"/>
    </row>
    <row r="27" spans="1:5" x14ac:dyDescent="0.25">
      <c r="A27" s="71" t="s">
        <v>252</v>
      </c>
      <c r="B27" s="246">
        <v>88.353942330224214</v>
      </c>
      <c r="D27" s="258"/>
      <c r="E27" s="58"/>
    </row>
    <row r="28" spans="1:5" x14ac:dyDescent="0.25">
      <c r="A28" s="71" t="s">
        <v>253</v>
      </c>
      <c r="B28" s="246">
        <v>7.7002710859680551E-2</v>
      </c>
      <c r="D28" s="258"/>
    </row>
    <row r="29" spans="1:5" x14ac:dyDescent="0.25">
      <c r="A29" s="71" t="s">
        <v>254</v>
      </c>
      <c r="B29" s="246">
        <v>11.173149631541769</v>
      </c>
      <c r="D29" s="259"/>
    </row>
    <row r="30" spans="1:5" x14ac:dyDescent="0.25">
      <c r="A30" s="91" t="s">
        <v>114</v>
      </c>
      <c r="B30" s="94">
        <f>+B28+B27+B26+B29</f>
        <v>100</v>
      </c>
    </row>
  </sheetData>
  <mergeCells count="1">
    <mergeCell ref="E3:E4"/>
  </mergeCells>
  <pageMargins left="0.7" right="0.7" top="0.75" bottom="0.75" header="0.3" footer="0.3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rgb="FFFFC000"/>
  </sheetPr>
  <dimension ref="A1:I22"/>
  <sheetViews>
    <sheetView showGridLines="0" zoomScale="80" zoomScaleNormal="80" workbookViewId="0">
      <selection activeCell="A2" sqref="A2"/>
    </sheetView>
  </sheetViews>
  <sheetFormatPr defaultColWidth="9.28515625" defaultRowHeight="15.75" x14ac:dyDescent="0.25"/>
  <cols>
    <col min="1" max="1" width="63.42578125" style="45" customWidth="1"/>
    <col min="2" max="6" width="10.42578125" style="45" customWidth="1"/>
    <col min="7" max="7" width="5.5703125" style="45" customWidth="1"/>
    <col min="8" max="9" width="14.42578125" style="45" customWidth="1"/>
    <col min="10" max="16384" width="9.28515625" style="45"/>
  </cols>
  <sheetData>
    <row r="1" spans="1:9" ht="21" x14ac:dyDescent="0.35">
      <c r="A1" s="185" t="str">
        <f>'Indice-Index'!C11</f>
        <v>3.4 Trend storico dei volumi  - Volumes  trend</v>
      </c>
      <c r="B1" s="185"/>
      <c r="C1" s="186"/>
      <c r="D1" s="186"/>
      <c r="E1" s="186"/>
      <c r="F1" s="186"/>
      <c r="G1" s="186"/>
      <c r="H1" s="186"/>
      <c r="I1" s="186"/>
    </row>
    <row r="3" spans="1:9" x14ac:dyDescent="0.25">
      <c r="A3" s="430" t="s">
        <v>144</v>
      </c>
      <c r="B3" s="121" t="str">
        <f>+'3.2'!B3</f>
        <v>2016/17</v>
      </c>
      <c r="C3" s="121" t="str">
        <f>+'3.2'!C3</f>
        <v>2017/18</v>
      </c>
      <c r="D3" s="121" t="str">
        <f>+'3.2'!D3</f>
        <v>2018/19</v>
      </c>
      <c r="E3" s="121" t="str">
        <f>+'3.2'!E3</f>
        <v>2019/20</v>
      </c>
      <c r="F3" s="121" t="str">
        <f>+'3.2'!F3</f>
        <v>2020/21</v>
      </c>
      <c r="H3" s="122" t="s">
        <v>155</v>
      </c>
      <c r="I3" s="122" t="s">
        <v>155</v>
      </c>
    </row>
    <row r="4" spans="1:9" x14ac:dyDescent="0.25">
      <c r="A4" s="430"/>
      <c r="B4" s="257" t="s">
        <v>150</v>
      </c>
      <c r="C4" s="274"/>
      <c r="D4" s="257"/>
      <c r="E4" s="257" t="s">
        <v>151</v>
      </c>
      <c r="F4" s="257" t="s">
        <v>152</v>
      </c>
      <c r="G4" s="43"/>
      <c r="H4" s="131" t="s">
        <v>154</v>
      </c>
      <c r="I4" s="131" t="s">
        <v>153</v>
      </c>
    </row>
    <row r="5" spans="1:9" x14ac:dyDescent="0.25">
      <c r="H5" s="18"/>
      <c r="I5" s="18"/>
    </row>
    <row r="6" spans="1:9" x14ac:dyDescent="0.25">
      <c r="A6" s="232" t="s">
        <v>248</v>
      </c>
      <c r="B6" s="233">
        <v>1592.9674341867317</v>
      </c>
      <c r="C6" s="233">
        <v>1382.2177063424342</v>
      </c>
      <c r="D6" s="233">
        <v>1215.442367834999</v>
      </c>
      <c r="E6" s="233">
        <v>974.18664818848765</v>
      </c>
      <c r="F6" s="233">
        <v>798.69172939555347</v>
      </c>
      <c r="H6" s="150">
        <f t="shared" ref="H6:H11" si="0">(F6-B6)/B6*100</f>
        <v>-49.861389991107075</v>
      </c>
      <c r="I6" s="150">
        <f t="shared" ref="I6:I11" si="1">(F6-E6)/E6*100</f>
        <v>-18.014506677880384</v>
      </c>
    </row>
    <row r="7" spans="1:9" x14ac:dyDescent="0.25">
      <c r="A7" s="234" t="s">
        <v>249</v>
      </c>
      <c r="B7" s="235">
        <v>1922.4584393811351</v>
      </c>
      <c r="C7" s="235">
        <v>1886.0722256663371</v>
      </c>
      <c r="D7" s="235">
        <v>1872.4443603786663</v>
      </c>
      <c r="E7" s="235">
        <v>1753.3825845993297</v>
      </c>
      <c r="F7" s="235">
        <v>1479.1694424566333</v>
      </c>
      <c r="H7" s="236">
        <f t="shared" si="0"/>
        <v>-23.058443701243416</v>
      </c>
      <c r="I7" s="236">
        <f t="shared" si="1"/>
        <v>-15.63909351850655</v>
      </c>
    </row>
    <row r="8" spans="1:9" x14ac:dyDescent="0.25">
      <c r="A8" s="313" t="s">
        <v>255</v>
      </c>
      <c r="B8" s="314">
        <f>B7+B6</f>
        <v>3515.4258735678668</v>
      </c>
      <c r="C8" s="314">
        <f>C7+C6</f>
        <v>3268.2899320087713</v>
      </c>
      <c r="D8" s="314">
        <f>D7+D6</f>
        <v>3087.8867282136653</v>
      </c>
      <c r="E8" s="314">
        <f>E7+E6</f>
        <v>2727.5692327878173</v>
      </c>
      <c r="F8" s="314">
        <f>F7+F6</f>
        <v>2277.861171852187</v>
      </c>
      <c r="G8" s="315"/>
      <c r="H8" s="316">
        <f t="shared" si="0"/>
        <v>-35.203834363876204</v>
      </c>
      <c r="I8" s="316">
        <f t="shared" si="1"/>
        <v>-16.487503067923555</v>
      </c>
    </row>
    <row r="9" spans="1:9" x14ac:dyDescent="0.25">
      <c r="A9" s="232" t="s">
        <v>264</v>
      </c>
      <c r="B9" s="233">
        <v>318.56929010568115</v>
      </c>
      <c r="C9" s="233">
        <v>394.08837374222639</v>
      </c>
      <c r="D9" s="233">
        <v>445.17683226742935</v>
      </c>
      <c r="E9" s="233">
        <v>536.80565062524397</v>
      </c>
      <c r="F9" s="233">
        <v>808.18764490373314</v>
      </c>
      <c r="H9" s="150">
        <f t="shared" si="0"/>
        <v>153.69289194059718</v>
      </c>
      <c r="I9" s="150">
        <f t="shared" si="1"/>
        <v>50.55498092510711</v>
      </c>
    </row>
    <row r="10" spans="1:9" x14ac:dyDescent="0.25">
      <c r="A10" s="234" t="s">
        <v>263</v>
      </c>
      <c r="B10" s="235">
        <v>70.311112131260344</v>
      </c>
      <c r="C10" s="235">
        <v>79.502053811073296</v>
      </c>
      <c r="D10" s="235">
        <v>85.444058186727602</v>
      </c>
      <c r="E10" s="235">
        <v>86.53875920112614</v>
      </c>
      <c r="F10" s="235">
        <v>108.96739044108841</v>
      </c>
      <c r="H10" s="237">
        <f t="shared" si="0"/>
        <v>54.97890324599414</v>
      </c>
      <c r="I10" s="237">
        <f t="shared" si="1"/>
        <v>25.917440285728532</v>
      </c>
    </row>
    <row r="11" spans="1:9" x14ac:dyDescent="0.25">
      <c r="A11" s="313" t="s">
        <v>238</v>
      </c>
      <c r="B11" s="314">
        <f>+B10+B9</f>
        <v>388.88040223694151</v>
      </c>
      <c r="C11" s="314">
        <f>+C10+C9</f>
        <v>473.59042755329972</v>
      </c>
      <c r="D11" s="314">
        <f>+D10+D9</f>
        <v>530.62089045415701</v>
      </c>
      <c r="E11" s="314">
        <f>+E10+E9</f>
        <v>623.34440982637011</v>
      </c>
      <c r="F11" s="314">
        <f>+F10+F9</f>
        <v>917.1550353448215</v>
      </c>
      <c r="G11" s="315"/>
      <c r="H11" s="316">
        <f t="shared" si="0"/>
        <v>135.84501303462619</v>
      </c>
      <c r="I11" s="316">
        <f t="shared" si="1"/>
        <v>47.134556897733482</v>
      </c>
    </row>
    <row r="12" spans="1:9" x14ac:dyDescent="0.25">
      <c r="A12" s="56"/>
      <c r="B12" s="238"/>
      <c r="C12" s="238"/>
      <c r="D12" s="238"/>
      <c r="E12" s="238"/>
      <c r="F12" s="238"/>
      <c r="H12" s="208"/>
      <c r="I12" s="208"/>
    </row>
    <row r="13" spans="1:9" x14ac:dyDescent="0.25">
      <c r="A13" s="56"/>
      <c r="B13" s="238"/>
      <c r="C13" s="238"/>
      <c r="D13" s="238"/>
      <c r="E13" s="238"/>
      <c r="F13" s="238"/>
      <c r="H13" s="208"/>
      <c r="I13" s="208"/>
    </row>
    <row r="14" spans="1:9" x14ac:dyDescent="0.25">
      <c r="A14" s="430" t="s">
        <v>145</v>
      </c>
      <c r="B14" s="259" t="str">
        <f>+'3.2'!B16</f>
        <v>1T17</v>
      </c>
      <c r="C14" s="259" t="str">
        <f>+'3.2'!C16</f>
        <v>1T18</v>
      </c>
      <c r="D14" s="259" t="str">
        <f>+'3.2'!D16</f>
        <v>1T19</v>
      </c>
      <c r="E14" s="259" t="str">
        <f>+'3.2'!E16</f>
        <v>1T20</v>
      </c>
      <c r="F14" s="259" t="str">
        <f>+'3.2'!F16</f>
        <v>1T21</v>
      </c>
      <c r="H14" s="122" t="s">
        <v>155</v>
      </c>
      <c r="I14" s="122" t="s">
        <v>155</v>
      </c>
    </row>
    <row r="15" spans="1:9" x14ac:dyDescent="0.25">
      <c r="A15" s="430"/>
      <c r="B15" s="259" t="str">
        <f>+'3.2'!B17</f>
        <v>1Q17</v>
      </c>
      <c r="C15" s="259" t="str">
        <f>+'3.2'!C17</f>
        <v>1Q18</v>
      </c>
      <c r="D15" s="259" t="str">
        <f>+'3.2'!D17</f>
        <v>1Q19</v>
      </c>
      <c r="E15" s="259" t="str">
        <f>+'3.2'!E17</f>
        <v>1Q20</v>
      </c>
      <c r="F15" s="259" t="str">
        <f>+'3.2'!F17</f>
        <v>1Q21</v>
      </c>
      <c r="H15" s="131" t="s">
        <v>154</v>
      </c>
      <c r="I15" s="131" t="s">
        <v>153</v>
      </c>
    </row>
    <row r="16" spans="1:9" x14ac:dyDescent="0.25">
      <c r="B16" s="257" t="s">
        <v>150</v>
      </c>
      <c r="C16" s="274"/>
      <c r="D16" s="257"/>
      <c r="E16" s="257" t="s">
        <v>151</v>
      </c>
      <c r="F16" s="257" t="s">
        <v>152</v>
      </c>
      <c r="H16" s="18"/>
      <c r="I16" s="18"/>
    </row>
    <row r="17" spans="1:9" x14ac:dyDescent="0.25">
      <c r="A17" s="232" t="s">
        <v>248</v>
      </c>
      <c r="B17" s="233">
        <v>377.9859148896748</v>
      </c>
      <c r="C17" s="233">
        <v>333.77938454483291</v>
      </c>
      <c r="D17" s="233">
        <v>280.67298940165364</v>
      </c>
      <c r="E17" s="233">
        <v>213.3003377677673</v>
      </c>
      <c r="F17" s="233">
        <v>194.67609999035588</v>
      </c>
      <c r="H17" s="150">
        <f t="shared" ref="H17:H22" si="2">(F17-B17)/B17*100</f>
        <v>-48.496467111168087</v>
      </c>
      <c r="I17" s="150">
        <f t="shared" ref="I17:I22" si="3">(F17-E17)/E17*100</f>
        <v>-8.7314619246823373</v>
      </c>
    </row>
    <row r="18" spans="1:9" x14ac:dyDescent="0.25">
      <c r="A18" s="234" t="s">
        <v>249</v>
      </c>
      <c r="B18" s="235">
        <v>503.84333107607796</v>
      </c>
      <c r="C18" s="235">
        <v>523.69269044343901</v>
      </c>
      <c r="D18" s="235">
        <v>490.70499634817622</v>
      </c>
      <c r="E18" s="235">
        <v>410.99066604495738</v>
      </c>
      <c r="F18" s="235">
        <v>391.79377947694206</v>
      </c>
      <c r="H18" s="236">
        <f t="shared" si="2"/>
        <v>-22.238966894694681</v>
      </c>
      <c r="I18" s="236">
        <f t="shared" si="3"/>
        <v>-4.6708813980499038</v>
      </c>
    </row>
    <row r="19" spans="1:9" x14ac:dyDescent="0.25">
      <c r="A19" s="313" t="s">
        <v>255</v>
      </c>
      <c r="B19" s="314">
        <f>B18+B17</f>
        <v>881.82924596575276</v>
      </c>
      <c r="C19" s="314">
        <f>C18+C17</f>
        <v>857.47207498827197</v>
      </c>
      <c r="D19" s="314">
        <f>D18+D17</f>
        <v>771.3779857498298</v>
      </c>
      <c r="E19" s="314">
        <f>E18+E17</f>
        <v>624.29100381272474</v>
      </c>
      <c r="F19" s="314">
        <f>F18+F17</f>
        <v>586.46987946729791</v>
      </c>
      <c r="G19" s="315"/>
      <c r="H19" s="316">
        <f t="shared" si="2"/>
        <v>-33.493940901788328</v>
      </c>
      <c r="I19" s="316">
        <f t="shared" si="3"/>
        <v>-6.0582523397650041</v>
      </c>
    </row>
    <row r="20" spans="1:9" x14ac:dyDescent="0.25">
      <c r="A20" s="232" t="s">
        <v>264</v>
      </c>
      <c r="B20" s="233">
        <v>91.213007888557016</v>
      </c>
      <c r="C20" s="233">
        <v>102.56412539484003</v>
      </c>
      <c r="D20" s="233">
        <v>117.39993877973966</v>
      </c>
      <c r="E20" s="233">
        <v>144.03299079781883</v>
      </c>
      <c r="F20" s="233">
        <v>234.69243844873705</v>
      </c>
      <c r="H20" s="150">
        <f>(F20-B20)/B20*100</f>
        <v>157.30150104849247</v>
      </c>
      <c r="I20" s="150">
        <f t="shared" si="3"/>
        <v>62.943529221147813</v>
      </c>
    </row>
    <row r="21" spans="1:9" x14ac:dyDescent="0.25">
      <c r="A21" s="234" t="s">
        <v>263</v>
      </c>
      <c r="B21" s="235">
        <v>18.525626180861625</v>
      </c>
      <c r="C21" s="235">
        <v>20.814768269751927</v>
      </c>
      <c r="D21" s="235">
        <v>21.365487683356783</v>
      </c>
      <c r="E21" s="235">
        <v>20.731994005350003</v>
      </c>
      <c r="F21" s="235">
        <v>29.750199643660004</v>
      </c>
      <c r="H21" s="237">
        <f t="shared" si="2"/>
        <v>60.589441637304617</v>
      </c>
      <c r="I21" s="237">
        <f t="shared" si="3"/>
        <v>43.498978612393984</v>
      </c>
    </row>
    <row r="22" spans="1:9" x14ac:dyDescent="0.25">
      <c r="A22" s="313" t="s">
        <v>238</v>
      </c>
      <c r="B22" s="314">
        <f>+B21+B20</f>
        <v>109.73863406941864</v>
      </c>
      <c r="C22" s="314">
        <f>+C21+C20</f>
        <v>123.37889366459196</v>
      </c>
      <c r="D22" s="314">
        <f>+D21+D20</f>
        <v>138.76542646309645</v>
      </c>
      <c r="E22" s="314">
        <f>+E21+E20</f>
        <v>164.76498480316883</v>
      </c>
      <c r="F22" s="314">
        <f>+F21+F20</f>
        <v>264.44263809239703</v>
      </c>
      <c r="G22" s="315"/>
      <c r="H22" s="316">
        <f t="shared" si="2"/>
        <v>140.97496778127882</v>
      </c>
      <c r="I22" s="316">
        <f t="shared" si="3"/>
        <v>60.496866739195163</v>
      </c>
    </row>
  </sheetData>
  <mergeCells count="2">
    <mergeCell ref="A3:A4"/>
    <mergeCell ref="A14:A15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FEEE6E-BE1A-4AEA-AEFB-3B84E3FCBF6C}">
  <sheetPr>
    <tabColor rgb="FF0000FF"/>
  </sheetPr>
  <dimension ref="A1:AL47"/>
  <sheetViews>
    <sheetView showGridLines="0" zoomScale="90" zoomScaleNormal="90" workbookViewId="0">
      <pane xSplit="1" ySplit="2" topLeftCell="B3" activePane="bottomRight" state="frozen"/>
      <selection pane="topRight" activeCell="B1" sqref="B1"/>
      <selection pane="bottomLeft" activeCell="A3" sqref="A3"/>
      <selection pane="bottomRight" activeCell="U4" sqref="U4"/>
    </sheetView>
  </sheetViews>
  <sheetFormatPr defaultColWidth="9.140625" defaultRowHeight="15" x14ac:dyDescent="0.25"/>
  <cols>
    <col min="1" max="1" width="91.28515625" style="80" customWidth="1"/>
    <col min="2" max="4" width="9.140625" style="80" customWidth="1"/>
    <col min="5" max="5" width="9.140625" style="317" customWidth="1"/>
    <col min="6" max="8" width="9.140625" style="80" customWidth="1"/>
    <col min="9" max="9" width="9.140625" style="317" customWidth="1"/>
    <col min="10" max="12" width="9.140625" style="80" customWidth="1"/>
    <col min="13" max="13" width="9.140625" style="317" customWidth="1"/>
    <col min="14" max="14" width="9.140625" style="80"/>
    <col min="15" max="16" width="9.140625" style="80" customWidth="1"/>
    <col min="17" max="17" width="9.140625" style="317" customWidth="1"/>
    <col min="18" max="16384" width="9.140625" style="80"/>
  </cols>
  <sheetData>
    <row r="1" spans="1:38" ht="23.25" x14ac:dyDescent="0.25">
      <c r="A1" s="406" t="str">
        <f>'Indice-Index'!A6</f>
        <v>Principali indicatori/Serie storica - Main indicators/Time series</v>
      </c>
      <c r="B1" s="386" t="s">
        <v>304</v>
      </c>
      <c r="C1" s="387" t="s">
        <v>305</v>
      </c>
      <c r="D1" s="387" t="s">
        <v>306</v>
      </c>
      <c r="E1" s="388" t="s">
        <v>291</v>
      </c>
      <c r="F1" s="386" t="s">
        <v>307</v>
      </c>
      <c r="G1" s="387" t="s">
        <v>308</v>
      </c>
      <c r="H1" s="387" t="s">
        <v>309</v>
      </c>
      <c r="I1" s="388" t="s">
        <v>292</v>
      </c>
      <c r="J1" s="386" t="s">
        <v>310</v>
      </c>
      <c r="K1" s="387" t="s">
        <v>311</v>
      </c>
      <c r="L1" s="387" t="s">
        <v>312</v>
      </c>
      <c r="M1" s="388" t="s">
        <v>293</v>
      </c>
      <c r="N1" s="386" t="s">
        <v>313</v>
      </c>
      <c r="O1" s="387" t="s">
        <v>314</v>
      </c>
      <c r="P1" s="387" t="s">
        <v>315</v>
      </c>
      <c r="Q1" s="388" t="s">
        <v>294</v>
      </c>
      <c r="R1" s="389" t="s">
        <v>316</v>
      </c>
    </row>
    <row r="2" spans="1:38" s="317" customFormat="1" ht="18.75" customHeight="1" x14ac:dyDescent="0.25"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  <c r="P2" s="318"/>
      <c r="Q2" s="318"/>
      <c r="R2" s="318"/>
    </row>
    <row r="3" spans="1:38" ht="28.5" customHeight="1" x14ac:dyDescent="0.25">
      <c r="A3" s="293" t="s">
        <v>317</v>
      </c>
      <c r="B3" s="318"/>
      <c r="C3" s="318"/>
      <c r="D3" s="318"/>
      <c r="E3" s="318"/>
      <c r="F3" s="318"/>
      <c r="G3" s="318"/>
      <c r="H3" s="318"/>
      <c r="I3" s="318"/>
      <c r="J3" s="318"/>
      <c r="K3" s="318"/>
      <c r="L3" s="318"/>
      <c r="M3" s="318"/>
      <c r="N3" s="318"/>
      <c r="O3" s="318"/>
      <c r="P3" s="318"/>
      <c r="Q3" s="318"/>
      <c r="R3" s="318"/>
    </row>
    <row r="4" spans="1:38" s="62" customFormat="1" ht="20.25" customHeight="1" x14ac:dyDescent="0.25">
      <c r="A4" s="319" t="s">
        <v>318</v>
      </c>
      <c r="B4" s="320">
        <f>[1]Dati!AY205/1000</f>
        <v>20.418184999999998</v>
      </c>
      <c r="C4" s="321">
        <f>[1]Dati!AZ205/1000</f>
        <v>20.500947999999998</v>
      </c>
      <c r="D4" s="321">
        <f>[1]Dati!BA205/1000</f>
        <v>20.557238000000002</v>
      </c>
      <c r="E4" s="321">
        <f>[1]Dati!BB205/1000</f>
        <v>20.651575885322742</v>
      </c>
      <c r="F4" s="320">
        <f>[1]Dati!BC205/1000</f>
        <v>20.682008199999999</v>
      </c>
      <c r="G4" s="321">
        <f>[1]Dati!BD205/1000</f>
        <v>20.579824200000004</v>
      </c>
      <c r="H4" s="321">
        <f>[1]Dati!BE205/1000</f>
        <v>20.533255600000004</v>
      </c>
      <c r="I4" s="321">
        <f>[1]Dati!BF205/1000</f>
        <v>20.342188199999999</v>
      </c>
      <c r="J4" s="320">
        <f>[1]Dati!BG205/1000</f>
        <v>20.192511</v>
      </c>
      <c r="K4" s="321">
        <f>[1]Dati!BH205/1000</f>
        <v>19.961343880000001</v>
      </c>
      <c r="L4" s="321">
        <f>[1]Dati!BI205/1000</f>
        <v>19.854769879999999</v>
      </c>
      <c r="M4" s="321">
        <f>[1]Dati!BJ205/1000</f>
        <v>19.638985420000001</v>
      </c>
      <c r="N4" s="320">
        <f>[1]Dati!BK205/1000</f>
        <v>19.497019872202564</v>
      </c>
      <c r="O4" s="321">
        <f>[1]Dati!BL205/1000</f>
        <v>19.603674986857349</v>
      </c>
      <c r="P4" s="321">
        <f>[1]Dati!BM205/1000</f>
        <v>19.487451564000004</v>
      </c>
      <c r="Q4" s="321">
        <f>[1]Dati!BN205/1000</f>
        <v>19.810326399207145</v>
      </c>
      <c r="R4" s="320">
        <f>[1]Dati!BO205/1000</f>
        <v>19.946854338000001</v>
      </c>
    </row>
    <row r="5" spans="1:38" s="62" customFormat="1" ht="20.25" customHeight="1" x14ac:dyDescent="0.25">
      <c r="A5" s="391" t="s">
        <v>377</v>
      </c>
      <c r="B5" s="393">
        <f>+B6+B7+B8+B9</f>
        <v>100</v>
      </c>
      <c r="C5" s="396">
        <f t="shared" ref="C5:R5" si="0">+C6+C7+C8+C9</f>
        <v>100.00000000000001</v>
      </c>
      <c r="D5" s="396">
        <f t="shared" si="0"/>
        <v>99.999999999999986</v>
      </c>
      <c r="E5" s="396">
        <f t="shared" si="0"/>
        <v>100</v>
      </c>
      <c r="F5" s="393">
        <f t="shared" si="0"/>
        <v>100.00000000000001</v>
      </c>
      <c r="G5" s="396">
        <f t="shared" si="0"/>
        <v>99.999999999999986</v>
      </c>
      <c r="H5" s="396">
        <f t="shared" si="0"/>
        <v>99.999999999999986</v>
      </c>
      <c r="I5" s="396">
        <f t="shared" si="0"/>
        <v>99.999999999999986</v>
      </c>
      <c r="J5" s="393">
        <f t="shared" si="0"/>
        <v>99.999999999999986</v>
      </c>
      <c r="K5" s="396">
        <f t="shared" si="0"/>
        <v>99.999999999999986</v>
      </c>
      <c r="L5" s="396">
        <f t="shared" si="0"/>
        <v>100</v>
      </c>
      <c r="M5" s="396">
        <f t="shared" si="0"/>
        <v>100</v>
      </c>
      <c r="N5" s="393">
        <f t="shared" si="0"/>
        <v>100</v>
      </c>
      <c r="O5" s="396">
        <f t="shared" si="0"/>
        <v>100</v>
      </c>
      <c r="P5" s="396">
        <f t="shared" si="0"/>
        <v>100</v>
      </c>
      <c r="Q5" s="396">
        <f t="shared" si="0"/>
        <v>100.00000000000001</v>
      </c>
      <c r="R5" s="393">
        <f t="shared" si="0"/>
        <v>99.999999999999986</v>
      </c>
    </row>
    <row r="6" spans="1:38" s="62" customFormat="1" ht="20.25" customHeight="1" x14ac:dyDescent="0.25">
      <c r="A6" s="368" t="s">
        <v>319</v>
      </c>
      <c r="B6" s="394">
        <f>[1]Dati!AY211</f>
        <v>80.99774294336153</v>
      </c>
      <c r="C6" s="395">
        <f>[1]Dati!AZ211</f>
        <v>78.390028597701928</v>
      </c>
      <c r="D6" s="395">
        <f>[1]Dati!BA211</f>
        <v>75.970949988514974</v>
      </c>
      <c r="E6" s="395">
        <f>[1]Dati!BB211</f>
        <v>72.141622909215428</v>
      </c>
      <c r="F6" s="394">
        <f>[1]Dati!BC211</f>
        <v>68.39573248017571</v>
      </c>
      <c r="G6" s="395">
        <f>[1]Dati!BD211</f>
        <v>64.893489226210193</v>
      </c>
      <c r="H6" s="395">
        <f>[1]Dati!BE211</f>
        <v>61.718683324625822</v>
      </c>
      <c r="I6" s="395">
        <f>[1]Dati!BF211</f>
        <v>57.785990791295497</v>
      </c>
      <c r="J6" s="394">
        <f>[1]Dati!BG211</f>
        <v>54.328869747799068</v>
      </c>
      <c r="K6" s="395">
        <f>[1]Dati!BH211</f>
        <v>51.502178720043169</v>
      </c>
      <c r="L6" s="395">
        <f>[1]Dati!BI211</f>
        <v>49.477123428639807</v>
      </c>
      <c r="M6" s="395">
        <f>[1]Dati!BJ211</f>
        <v>46.947588191651093</v>
      </c>
      <c r="N6" s="394">
        <f>[1]Dati!BK211</f>
        <v>44.200652491956724</v>
      </c>
      <c r="O6" s="395">
        <f>[1]Dati!BL211</f>
        <v>41.292563794425988</v>
      </c>
      <c r="P6" s="395">
        <f>[1]Dati!BM211</f>
        <v>39.026329199706531</v>
      </c>
      <c r="Q6" s="395">
        <f>[1]Dati!BN211</f>
        <v>35.908297807171422</v>
      </c>
      <c r="R6" s="394">
        <f>[1]Dati!BO211</f>
        <v>33.129053273382361</v>
      </c>
    </row>
    <row r="7" spans="1:38" s="62" customFormat="1" ht="20.25" customHeight="1" x14ac:dyDescent="0.25">
      <c r="A7" s="368" t="s">
        <v>320</v>
      </c>
      <c r="B7" s="394">
        <f>[1]Dati!AY212</f>
        <v>12.286993187690289</v>
      </c>
      <c r="C7" s="395">
        <f>[1]Dati!AZ212</f>
        <v>14.605124602042796</v>
      </c>
      <c r="D7" s="395">
        <f>[1]Dati!BA212</f>
        <v>16.718948333428841</v>
      </c>
      <c r="E7" s="395">
        <f>[1]Dati!BB212</f>
        <v>19.920445891607603</v>
      </c>
      <c r="F7" s="394">
        <f>[1]Dati!BC212</f>
        <v>23.139261689297655</v>
      </c>
      <c r="G7" s="395">
        <f>[1]Dati!BD212</f>
        <v>26.092234548825733</v>
      </c>
      <c r="H7" s="395">
        <f>[1]Dati!BE212</f>
        <v>28.690594004001973</v>
      </c>
      <c r="I7" s="395">
        <f>[1]Dati!BF212</f>
        <v>31.805545875344915</v>
      </c>
      <c r="J7" s="394">
        <f>[1]Dati!BG212</f>
        <v>34.639456182542133</v>
      </c>
      <c r="K7" s="395">
        <f>[1]Dati!BH212</f>
        <v>36.845890959121135</v>
      </c>
      <c r="L7" s="395">
        <f>[1]Dati!BI212</f>
        <v>38.29001316030363</v>
      </c>
      <c r="M7" s="395">
        <f>[1]Dati!BJ212</f>
        <v>39.950958932989522</v>
      </c>
      <c r="N7" s="394">
        <f>[1]Dati!BK212</f>
        <v>41.743687257577626</v>
      </c>
      <c r="O7" s="395">
        <f>[1]Dati!BL212</f>
        <v>43.860497033861719</v>
      </c>
      <c r="P7" s="395">
        <f>[1]Dati!BM212</f>
        <v>45.278555130832395</v>
      </c>
      <c r="Q7" s="395">
        <f>[1]Dati!BN212</f>
        <v>46.998110034203997</v>
      </c>
      <c r="R7" s="394">
        <f>[1]Dati!BO212</f>
        <v>48.216847814833628</v>
      </c>
      <c r="U7" s="399"/>
      <c r="V7" s="399"/>
      <c r="W7" s="399"/>
      <c r="X7" s="399"/>
      <c r="Y7" s="399"/>
      <c r="Z7" s="399"/>
      <c r="AA7" s="399"/>
      <c r="AB7" s="399"/>
      <c r="AC7" s="399"/>
      <c r="AD7" s="399"/>
      <c r="AE7" s="399"/>
      <c r="AF7" s="399"/>
      <c r="AG7" s="399"/>
      <c r="AH7" s="399"/>
      <c r="AI7" s="399"/>
      <c r="AJ7" s="399"/>
      <c r="AK7" s="399"/>
      <c r="AL7" s="399"/>
    </row>
    <row r="8" spans="1:38" s="62" customFormat="1" ht="20.25" customHeight="1" x14ac:dyDescent="0.25">
      <c r="A8" s="368" t="s">
        <v>321</v>
      </c>
      <c r="B8" s="394">
        <f>[1]Dati!AY213</f>
        <v>2.2710588624796966</v>
      </c>
      <c r="C8" s="395">
        <f>[1]Dati!AZ213</f>
        <v>2.3973476738734232</v>
      </c>
      <c r="D8" s="395">
        <f>[1]Dati!BA213</f>
        <v>2.5364545567843302</v>
      </c>
      <c r="E8" s="395">
        <f>[1]Dati!BB213</f>
        <v>2.839167764138784</v>
      </c>
      <c r="F8" s="394">
        <f>[1]Dati!BC213</f>
        <v>3.1368820364359005</v>
      </c>
      <c r="G8" s="395">
        <f>[1]Dati!BD213</f>
        <v>3.465652539442003</v>
      </c>
      <c r="H8" s="395">
        <f>[1]Dati!BE213</f>
        <v>3.8430369512372895</v>
      </c>
      <c r="I8" s="395">
        <f>[1]Dati!BF213</f>
        <v>4.348569540812723</v>
      </c>
      <c r="J8" s="394">
        <f>[1]Dati!BG213</f>
        <v>4.8702016306936766</v>
      </c>
      <c r="K8" s="395">
        <f>[1]Dati!BH213</f>
        <v>5.2998429682881643</v>
      </c>
      <c r="L8" s="395">
        <f>[1]Dati!BI213</f>
        <v>5.7109394208702851</v>
      </c>
      <c r="M8" s="395">
        <f>[1]Dati!BJ213</f>
        <v>6.3658757988934838</v>
      </c>
      <c r="N8" s="394">
        <f>[1]Dati!BK213</f>
        <v>7.0069112159561717</v>
      </c>
      <c r="O8" s="395">
        <f>[1]Dati!BL213</f>
        <v>7.5973137777349233</v>
      </c>
      <c r="P8" s="395">
        <f>[1]Dati!BM213</f>
        <v>8.2942557095866327</v>
      </c>
      <c r="Q8" s="395">
        <f>[1]Dati!BN213</f>
        <v>9.3253052107548555</v>
      </c>
      <c r="R8" s="394">
        <f>[1]Dati!BO213</f>
        <v>10.598929045029456</v>
      </c>
      <c r="U8" s="399"/>
      <c r="V8" s="399"/>
      <c r="W8" s="399"/>
      <c r="X8" s="399"/>
      <c r="Y8" s="399"/>
      <c r="Z8" s="399"/>
      <c r="AA8" s="399"/>
      <c r="AB8" s="399"/>
      <c r="AC8" s="399"/>
      <c r="AD8" s="399"/>
      <c r="AE8" s="399"/>
      <c r="AF8" s="399"/>
      <c r="AG8" s="399"/>
      <c r="AH8" s="399"/>
      <c r="AI8" s="399"/>
      <c r="AJ8" s="399"/>
      <c r="AK8" s="399"/>
      <c r="AL8" s="399"/>
    </row>
    <row r="9" spans="1:38" s="62" customFormat="1" ht="20.25" customHeight="1" x14ac:dyDescent="0.25">
      <c r="A9" s="367" t="s">
        <v>322</v>
      </c>
      <c r="B9" s="381">
        <f>[1]Dati!AY214</f>
        <v>4.4442050064684988</v>
      </c>
      <c r="C9" s="397">
        <f>[1]Dati!AZ214</f>
        <v>4.6074991263818639</v>
      </c>
      <c r="D9" s="397">
        <f>[1]Dati!BA214</f>
        <v>4.7736471212718357</v>
      </c>
      <c r="E9" s="397">
        <f>[1]Dati!BB214</f>
        <v>5.0987634350381876</v>
      </c>
      <c r="F9" s="381">
        <f>[1]Dati!BC214</f>
        <v>5.3281237940907493</v>
      </c>
      <c r="G9" s="397">
        <f>[1]Dati!BD214</f>
        <v>5.5486236855220552</v>
      </c>
      <c r="H9" s="397">
        <f>[1]Dati!BE214</f>
        <v>5.7476857201348999</v>
      </c>
      <c r="I9" s="397">
        <f>[1]Dati!BF214</f>
        <v>6.0598937925468599</v>
      </c>
      <c r="J9" s="381">
        <f>[1]Dati!BG214</f>
        <v>6.1614724389651192</v>
      </c>
      <c r="K9" s="397">
        <f>[1]Dati!BH214</f>
        <v>6.3520873525475281</v>
      </c>
      <c r="L9" s="397">
        <f>[1]Dati!BI214</f>
        <v>6.5219239901862816</v>
      </c>
      <c r="M9" s="397">
        <f>[1]Dati!BJ214</f>
        <v>6.7355770764658986</v>
      </c>
      <c r="N9" s="381">
        <f>[1]Dati!BK214</f>
        <v>7.0487490345094823</v>
      </c>
      <c r="O9" s="397">
        <f>[1]Dati!BL214</f>
        <v>7.2496253939773689</v>
      </c>
      <c r="P9" s="397">
        <f>[1]Dati!BM214</f>
        <v>7.4008599598744329</v>
      </c>
      <c r="Q9" s="397">
        <f>[1]Dati!BN214</f>
        <v>7.7682869478697292</v>
      </c>
      <c r="R9" s="381">
        <f>[1]Dati!BO214</f>
        <v>8.0551698667545555</v>
      </c>
      <c r="U9" s="399"/>
      <c r="V9" s="399"/>
      <c r="W9" s="399"/>
      <c r="X9" s="399"/>
      <c r="Y9" s="399"/>
      <c r="Z9" s="399"/>
      <c r="AA9" s="399"/>
      <c r="AB9" s="399"/>
      <c r="AC9" s="399"/>
      <c r="AD9" s="399"/>
      <c r="AE9" s="399"/>
      <c r="AF9" s="399"/>
      <c r="AG9" s="399"/>
      <c r="AH9" s="399"/>
      <c r="AI9" s="399"/>
      <c r="AJ9" s="399"/>
      <c r="AK9" s="399"/>
      <c r="AL9" s="399"/>
    </row>
    <row r="10" spans="1:38" s="62" customFormat="1" ht="11.25" customHeight="1" x14ac:dyDescent="0.25">
      <c r="A10" s="325"/>
      <c r="B10" s="326"/>
      <c r="C10" s="326"/>
      <c r="D10" s="326"/>
      <c r="E10" s="326"/>
      <c r="F10" s="326"/>
      <c r="G10" s="326"/>
      <c r="H10" s="326"/>
      <c r="I10" s="326"/>
      <c r="J10" s="326"/>
      <c r="K10" s="326"/>
      <c r="L10" s="326"/>
      <c r="M10" s="326"/>
      <c r="N10" s="326"/>
      <c r="O10" s="326"/>
      <c r="P10" s="326"/>
      <c r="Q10" s="326"/>
      <c r="R10" s="326"/>
    </row>
    <row r="11" spans="1:38" s="62" customFormat="1" ht="20.25" customHeight="1" x14ac:dyDescent="0.25">
      <c r="A11" s="327" t="s">
        <v>323</v>
      </c>
      <c r="B11" s="320">
        <f>[1]Dati!AY310/1000</f>
        <v>15.940374</v>
      </c>
      <c r="C11" s="321">
        <f>[1]Dati!AZ310/1000</f>
        <v>16.09629</v>
      </c>
      <c r="D11" s="321">
        <f>[1]Dati!BA310/1000</f>
        <v>16.324597000000001</v>
      </c>
      <c r="E11" s="321">
        <f>[1]Dati!BB310/1000</f>
        <v>16.584179798818006</v>
      </c>
      <c r="F11" s="320">
        <f>[1]Dati!BC310/1000</f>
        <v>16.812880314014087</v>
      </c>
      <c r="G11" s="321">
        <f>[1]Dati!BD310/1000</f>
        <v>16.94446052</v>
      </c>
      <c r="H11" s="321">
        <f>[1]Dati!BE310/1000</f>
        <v>17.079043343482851</v>
      </c>
      <c r="I11" s="321">
        <f>[1]Dati!BF310/1000</f>
        <v>17.153118518348837</v>
      </c>
      <c r="J11" s="320">
        <f>[1]Dati!BG310/1000</f>
        <v>17.141450177084376</v>
      </c>
      <c r="K11" s="321">
        <f>[1]Dati!BH310/1000</f>
        <v>17.268656441815075</v>
      </c>
      <c r="L11" s="321">
        <f>[1]Dati!BI310/1000</f>
        <v>17.492455120609137</v>
      </c>
      <c r="M11" s="321">
        <f>[1]Dati!BJ310/1000</f>
        <v>17.595968932696461</v>
      </c>
      <c r="N11" s="320">
        <f>[1]Dati!BK310/1000</f>
        <v>17.677901819431899</v>
      </c>
      <c r="O11" s="321">
        <f>[1]Dati!BL310/1000</f>
        <v>17.803012634584672</v>
      </c>
      <c r="P11" s="321">
        <f>[1]Dati!BM310/1000</f>
        <v>17.854836775113288</v>
      </c>
      <c r="Q11" s="321">
        <f>[1]Dati!BN310/1000</f>
        <v>18.128787017102876</v>
      </c>
      <c r="R11" s="320">
        <f>[1]Dati!BO310/1000</f>
        <v>18.373210579851694</v>
      </c>
    </row>
    <row r="12" spans="1:38" s="62" customFormat="1" ht="20.25" customHeight="1" x14ac:dyDescent="0.25">
      <c r="A12" s="328" t="s">
        <v>324</v>
      </c>
      <c r="B12" s="323">
        <f>[1]Dati!AY313/1000</f>
        <v>12.041352000000002</v>
      </c>
      <c r="C12" s="324">
        <f>[1]Dati!AZ313/1000</f>
        <v>11.644568999999999</v>
      </c>
      <c r="D12" s="324">
        <f>[1]Dati!BA313/1000</f>
        <v>11.377200999999999</v>
      </c>
      <c r="E12" s="324">
        <f>[1]Dati!BB313/1000</f>
        <v>10.823242414501305</v>
      </c>
      <c r="F12" s="323">
        <f>[1]Dati!BC313/1000</f>
        <v>10.26862032</v>
      </c>
      <c r="G12" s="324">
        <f>[1]Dati!BD313/1000</f>
        <v>9.7044393199999988</v>
      </c>
      <c r="H12" s="324">
        <f>[1]Dati!BE313/1000</f>
        <v>9.2041013199999995</v>
      </c>
      <c r="I12" s="324">
        <f>[1]Dati!BF313/1000</f>
        <v>8.5511543200000002</v>
      </c>
      <c r="J12" s="323">
        <f>[1]Dati!BG313/1000</f>
        <v>7.9057311768201242</v>
      </c>
      <c r="K12" s="324">
        <f>[1]Dati!BH313/1000</f>
        <v>7.5745246653201246</v>
      </c>
      <c r="L12" s="324">
        <f>[1]Dati!BI313/1000</f>
        <v>7.4477732400000001</v>
      </c>
      <c r="M12" s="324">
        <f>[1]Dati!BJ313/1000</f>
        <v>7.1615175852705582</v>
      </c>
      <c r="N12" s="323">
        <f>[1]Dati!BK313/1000</f>
        <v>6.7833006035333092</v>
      </c>
      <c r="O12" s="324">
        <f>[1]Dati!BL313/1000</f>
        <v>6.2785406488695052</v>
      </c>
      <c r="P12" s="324">
        <f>[1]Dati!BM313/1000</f>
        <v>5.9574981175333077</v>
      </c>
      <c r="Q12" s="324">
        <f>[1]Dati!BN313/1000</f>
        <v>5.4184376178957319</v>
      </c>
      <c r="R12" s="323">
        <f>[1]Dati!BO313/1000</f>
        <v>5.021707661873454</v>
      </c>
    </row>
    <row r="13" spans="1:38" s="62" customFormat="1" ht="20.25" customHeight="1" x14ac:dyDescent="0.25">
      <c r="A13" s="322" t="s">
        <v>320</v>
      </c>
      <c r="B13" s="323">
        <f>+[1]Dati!AY324/1000</f>
        <v>2.5087809999999999</v>
      </c>
      <c r="C13" s="324">
        <f>+[1]Dati!AZ324/1000</f>
        <v>2.994189</v>
      </c>
      <c r="D13" s="324">
        <f>+[1]Dati!BA324/1000</f>
        <v>3.4369540000000001</v>
      </c>
      <c r="E13" s="324">
        <f>+[1]Dati!BB324/1000</f>
        <v>4.1138860000000008</v>
      </c>
      <c r="F13" s="323">
        <f>+[1]Dati!BC324/1000</f>
        <v>4.7856639999999997</v>
      </c>
      <c r="G13" s="324">
        <f>+[1]Dati!BD324/1000</f>
        <v>5.3697359999999996</v>
      </c>
      <c r="H13" s="324">
        <f>+[1]Dati!BE324/1000</f>
        <v>5.8911130000000007</v>
      </c>
      <c r="I13" s="324">
        <f>+[1]Dati!BF324/1000</f>
        <v>6.4699440000000008</v>
      </c>
      <c r="J13" s="323">
        <f>+[1]Dati!BG324/1000</f>
        <v>6.9945760000000003</v>
      </c>
      <c r="K13" s="324">
        <f>+[1]Dati!BH324/1000</f>
        <v>7.3549350000000002</v>
      </c>
      <c r="L13" s="324">
        <f>+[1]Dati!BI324/1000</f>
        <v>7.6023940000000003</v>
      </c>
      <c r="M13" s="324">
        <f>+[1]Dati!BJ324/1000</f>
        <v>7.8459629999999994</v>
      </c>
      <c r="N13" s="323">
        <f>+[1]Dati!BK324/1000</f>
        <v>8.138774999999999</v>
      </c>
      <c r="O13" s="324">
        <f>+[1]Dati!BL324/1000</f>
        <v>8.5982692861384606</v>
      </c>
      <c r="P13" s="324">
        <f>+[1]Dati!BM324/1000</f>
        <v>8.823636500000001</v>
      </c>
      <c r="Q13" s="324">
        <f>+[1]Dati!BN324/1000</f>
        <v>9.310478999234336</v>
      </c>
      <c r="R13" s="323">
        <f>+[1]Dati!BO324/1000</f>
        <v>9.6177443999999994</v>
      </c>
    </row>
    <row r="14" spans="1:38" s="62" customFormat="1" ht="20.25" customHeight="1" x14ac:dyDescent="0.25">
      <c r="A14" s="322" t="s">
        <v>321</v>
      </c>
      <c r="B14" s="323">
        <f>+[1]Dati!AY335/1000</f>
        <v>0.46370899999999998</v>
      </c>
      <c r="C14" s="324">
        <f>+[1]Dati!AZ335/1000</f>
        <v>0.491479</v>
      </c>
      <c r="D14" s="324">
        <f>+[1]Dati!BA335/1000</f>
        <v>0.52142499999999992</v>
      </c>
      <c r="E14" s="324">
        <f>+[1]Dati!BB335/1000</f>
        <v>0.58633288532274197</v>
      </c>
      <c r="F14" s="323">
        <f>+[1]Dati!BC335/1000</f>
        <v>0.64877019999999996</v>
      </c>
      <c r="G14" s="324">
        <f>+[1]Dati!BD335/1000</f>
        <v>0.7132252</v>
      </c>
      <c r="H14" s="324">
        <f>+[1]Dati!BE335/1000</f>
        <v>0.78910060000000015</v>
      </c>
      <c r="I14" s="324">
        <f>+[1]Dati!BF335/1000</f>
        <v>0.8845942</v>
      </c>
      <c r="J14" s="323">
        <f>+[1]Dati!BG335/1000</f>
        <v>0.98341600000000007</v>
      </c>
      <c r="K14" s="324">
        <f>+[1]Dati!BH335/1000</f>
        <v>1.0579198799999998</v>
      </c>
      <c r="L14" s="324">
        <f>+[1]Dati!BI335/1000</f>
        <v>1.1338938799999998</v>
      </c>
      <c r="M14" s="324">
        <f>+[1]Dati!BJ335/1000</f>
        <v>1.2501934199999998</v>
      </c>
      <c r="N14" s="323">
        <f>+[1]Dati!BK335/1000</f>
        <v>1.3661388722025649</v>
      </c>
      <c r="O14" s="324">
        <f>+[1]Dati!BL335/1000</f>
        <v>1.4893527007188885</v>
      </c>
      <c r="P14" s="324">
        <f>+[1]Dati!BM335/1000</f>
        <v>1.6163390639999997</v>
      </c>
      <c r="Q14" s="324">
        <f>+[1]Dati!BN335/1000</f>
        <v>1.8473733999728086</v>
      </c>
      <c r="R14" s="323">
        <f>+[1]Dati!BO335/1000</f>
        <v>2.1141529380000001</v>
      </c>
    </row>
    <row r="15" spans="1:38" s="62" customFormat="1" ht="20.25" customHeight="1" x14ac:dyDescent="0.25">
      <c r="A15" s="322" t="s">
        <v>322</v>
      </c>
      <c r="B15" s="323">
        <f>[1]Dati!AY347/1000</f>
        <v>0.90742600000000007</v>
      </c>
      <c r="C15" s="324">
        <f>[1]Dati!AZ347/1000</f>
        <v>0.944581</v>
      </c>
      <c r="D15" s="324">
        <f>[1]Dati!BA347/1000</f>
        <v>0.98133000000000004</v>
      </c>
      <c r="E15" s="324">
        <f>[1]Dati!BB347/1000</f>
        <v>1.052975</v>
      </c>
      <c r="F15" s="323">
        <f>[1]Dati!BC347/1000</f>
        <v>1.101963</v>
      </c>
      <c r="G15" s="324">
        <f>[1]Dati!BD347/1000</f>
        <v>1.1418969999999999</v>
      </c>
      <c r="H15" s="324">
        <f>[1]Dati!BE347/1000</f>
        <v>1.1801869999999999</v>
      </c>
      <c r="I15" s="324">
        <f>[1]Dati!BF347/1000</f>
        <v>1.232715</v>
      </c>
      <c r="J15" s="323">
        <f>[1]Dati!BG347/1000</f>
        <v>1.244156</v>
      </c>
      <c r="K15" s="324">
        <f>[1]Dati!BH347/1000</f>
        <v>1.267962</v>
      </c>
      <c r="L15" s="324">
        <f>[1]Dati!BI347/1000</f>
        <v>1.294913</v>
      </c>
      <c r="M15" s="324">
        <f>[1]Dati!BJ347/1000</f>
        <v>1.3227990000000001</v>
      </c>
      <c r="N15" s="323">
        <f>[1]Dati!BK347/1000</f>
        <v>1.374296</v>
      </c>
      <c r="O15" s="324">
        <f>[1]Dati!BL347/1000</f>
        <v>1.4211929999999999</v>
      </c>
      <c r="P15" s="324">
        <f>[1]Dati!BM347/1000</f>
        <v>1.442239</v>
      </c>
      <c r="Q15" s="324">
        <f>[1]Dati!BN347/1000</f>
        <v>1.538923</v>
      </c>
      <c r="R15" s="323">
        <f>[1]Dati!BO347/1000</f>
        <v>1.6067529999999999</v>
      </c>
    </row>
    <row r="16" spans="1:38" s="326" customFormat="1" ht="6.75" customHeight="1" x14ac:dyDescent="0.25">
      <c r="A16" s="398"/>
      <c r="B16" s="329"/>
      <c r="C16" s="329"/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</row>
    <row r="17" spans="1:18" s="333" customFormat="1" ht="20.25" customHeight="1" x14ac:dyDescent="0.25">
      <c r="A17" s="330" t="s">
        <v>325</v>
      </c>
      <c r="B17" s="331">
        <f>[1]Dati!AY358/1000</f>
        <v>1.9105999999998971E-2</v>
      </c>
      <c r="C17" s="332">
        <f>[1]Dati!AZ358/1000</f>
        <v>2.1472000000001459E-2</v>
      </c>
      <c r="D17" s="332">
        <f>[1]Dati!BA358/1000</f>
        <v>7.6870000000004669E-3</v>
      </c>
      <c r="E17" s="332">
        <f>[1]Dati!BB358/1000</f>
        <v>7.7434989939608838E-3</v>
      </c>
      <c r="F17" s="331">
        <f>[1]Dati!BC358/1000</f>
        <v>7.8627940140847848E-3</v>
      </c>
      <c r="G17" s="332">
        <f>[1]Dati!BD358/1000</f>
        <v>1.5163000000005013E-2</v>
      </c>
      <c r="H17" s="332">
        <f>[1]Dati!BE358/1000</f>
        <v>1.4541423482851768E-2</v>
      </c>
      <c r="I17" s="332">
        <f>[1]Dati!BF358/1000</f>
        <v>1.4710998348834209E-2</v>
      </c>
      <c r="J17" s="331">
        <f>[1]Dati!BG358/1000</f>
        <v>1.3570690571833438E-2</v>
      </c>
      <c r="K17" s="332">
        <f>[1]Dati!BH358/1000</f>
        <v>1.3314896494948698E-2</v>
      </c>
      <c r="L17" s="332">
        <f>[1]Dati!BI358/1000</f>
        <v>1.3481000609134071E-2</v>
      </c>
      <c r="M17" s="332">
        <f>[1]Dati!BJ358/1000</f>
        <v>1.5495502155349413E-2</v>
      </c>
      <c r="N17" s="331">
        <f>[1]Dati!BK358/1000</f>
        <v>1.5391343696025843E-2</v>
      </c>
      <c r="O17" s="332">
        <f>[1]Dati!BL358/1000</f>
        <v>1.565699992420241E-2</v>
      </c>
      <c r="P17" s="332">
        <f>[1]Dati!BM358/1000</f>
        <v>1.5115093579975564E-2</v>
      </c>
      <c r="Q17" s="332">
        <f>[1]Dati!BN358/1000</f>
        <v>1.3574000000000979E-2</v>
      </c>
      <c r="R17" s="331">
        <f>[1]Dati!BO358/1000</f>
        <v>1.2852579978236236E-2</v>
      </c>
    </row>
    <row r="18" spans="1:18" s="366" customFormat="1" ht="9.75" customHeight="1" x14ac:dyDescent="0.25">
      <c r="A18" s="365"/>
      <c r="B18" s="332"/>
      <c r="C18" s="332"/>
      <c r="D18" s="332"/>
      <c r="E18" s="332"/>
      <c r="F18" s="332"/>
      <c r="G18" s="332"/>
      <c r="H18" s="332"/>
      <c r="I18" s="332"/>
      <c r="J18" s="332"/>
      <c r="K18" s="332"/>
      <c r="L18" s="332"/>
      <c r="M18" s="332"/>
      <c r="N18" s="332"/>
      <c r="O18" s="332"/>
      <c r="P18" s="332"/>
      <c r="Q18" s="332"/>
      <c r="R18" s="332"/>
    </row>
    <row r="19" spans="1:18" s="62" customFormat="1" ht="20.25" customHeight="1" x14ac:dyDescent="0.25">
      <c r="A19" s="414" t="s">
        <v>344</v>
      </c>
      <c r="B19" s="415"/>
      <c r="C19" s="415"/>
      <c r="D19" s="415"/>
      <c r="E19" s="416"/>
      <c r="F19" s="416"/>
      <c r="G19" s="321">
        <f>+[1]Dati!BD483/1000</f>
        <v>14.056363106462657</v>
      </c>
      <c r="H19" s="417"/>
      <c r="I19" s="321">
        <f>+[1]Dati!BF483/1000</f>
        <v>14.252817893693658</v>
      </c>
      <c r="J19" s="417"/>
      <c r="K19" s="321">
        <f>+[1]Dati!BH483/1000</f>
        <v>14.325407420346608</v>
      </c>
      <c r="L19" s="417"/>
      <c r="M19" s="321">
        <f>+[1]Dati!BJ483/1000</f>
        <v>14.643424380509051</v>
      </c>
      <c r="N19" s="417"/>
      <c r="O19" s="321">
        <f>+[1]Dati!BL483/1000</f>
        <v>14.870041480078607</v>
      </c>
      <c r="P19" s="417"/>
      <c r="Q19" s="321">
        <f>+[1]Dati!BN483/1000</f>
        <v>15.31191105963989</v>
      </c>
      <c r="R19" s="416"/>
    </row>
    <row r="20" spans="1:18" s="62" customFormat="1" ht="20.25" customHeight="1" x14ac:dyDescent="0.25">
      <c r="A20" s="346" t="s">
        <v>343</v>
      </c>
      <c r="B20" s="357"/>
      <c r="C20" s="357"/>
      <c r="D20" s="357"/>
      <c r="E20" s="358"/>
      <c r="F20" s="358"/>
      <c r="G20" s="378">
        <f>+G21+G22+G23</f>
        <v>100</v>
      </c>
      <c r="H20" s="369"/>
      <c r="I20" s="378">
        <f>+I21+I22+I23</f>
        <v>100.00000000000001</v>
      </c>
      <c r="J20" s="369"/>
      <c r="K20" s="378">
        <f>+K21+K22+K23</f>
        <v>100</v>
      </c>
      <c r="L20" s="369"/>
      <c r="M20" s="378">
        <f>+M21+M22+M23</f>
        <v>100</v>
      </c>
      <c r="N20" s="369"/>
      <c r="O20" s="378">
        <f>+O21+O22+O23</f>
        <v>100</v>
      </c>
      <c r="P20" s="369"/>
      <c r="Q20" s="378">
        <f>+Q21+Q22+Q23</f>
        <v>100</v>
      </c>
      <c r="R20" s="358"/>
    </row>
    <row r="21" spans="1:18" s="353" customFormat="1" ht="20.25" customHeight="1" x14ac:dyDescent="0.25">
      <c r="A21" s="359" t="s">
        <v>340</v>
      </c>
      <c r="B21" s="360"/>
      <c r="C21" s="360"/>
      <c r="D21" s="360"/>
      <c r="E21" s="361"/>
      <c r="F21" s="361"/>
      <c r="G21" s="370">
        <f>+[1]Dati!$BD$508</f>
        <v>59.38649098274675</v>
      </c>
      <c r="H21" s="371"/>
      <c r="I21" s="370">
        <f>+[1]Dati!$BF$508</f>
        <v>51.507916937537992</v>
      </c>
      <c r="J21" s="372"/>
      <c r="K21" s="370">
        <f>+[1]Dati!BH508</f>
        <v>46.200882360633081</v>
      </c>
      <c r="L21" s="371"/>
      <c r="M21" s="370">
        <f>+[1]Dati!BJ508</f>
        <v>42.45118365808414</v>
      </c>
      <c r="N21" s="371"/>
      <c r="O21" s="370">
        <f>+[1]Dati!BL508</f>
        <v>35.179435832641673</v>
      </c>
      <c r="P21" s="371"/>
      <c r="Q21" s="370">
        <f>+[1]Dati!BN508</f>
        <v>29.578218253551441</v>
      </c>
      <c r="R21" s="362"/>
    </row>
    <row r="22" spans="1:18" s="353" customFormat="1" ht="20.25" customHeight="1" x14ac:dyDescent="0.25">
      <c r="A22" s="359" t="s">
        <v>341</v>
      </c>
      <c r="B22" s="360"/>
      <c r="C22" s="360"/>
      <c r="D22" s="360"/>
      <c r="E22" s="361"/>
      <c r="F22" s="361"/>
      <c r="G22" s="370">
        <f>+[1]Dati!$BD$509</f>
        <v>13.312773763667153</v>
      </c>
      <c r="H22" s="371"/>
      <c r="I22" s="370">
        <f>+[1]Dati!$BF$509</f>
        <v>16.368059336740608</v>
      </c>
      <c r="J22" s="372"/>
      <c r="K22" s="370">
        <f>+[1]Dati!BH509</f>
        <v>16.345046944186258</v>
      </c>
      <c r="L22" s="371"/>
      <c r="M22" s="370">
        <f>+[1]Dati!BJ509</f>
        <v>16.18350486983018</v>
      </c>
      <c r="N22" s="371"/>
      <c r="O22" s="370">
        <f>+[1]Dati!BL509</f>
        <v>16.569545786644525</v>
      </c>
      <c r="P22" s="371"/>
      <c r="Q22" s="370">
        <f>+[1]Dati!BN509</f>
        <v>16.466571069407376</v>
      </c>
      <c r="R22" s="362"/>
    </row>
    <row r="23" spans="1:18" s="353" customFormat="1" ht="20.25" customHeight="1" x14ac:dyDescent="0.25">
      <c r="A23" s="418" t="s">
        <v>342</v>
      </c>
      <c r="B23" s="354"/>
      <c r="C23" s="354"/>
      <c r="D23" s="354"/>
      <c r="E23" s="355"/>
      <c r="F23" s="355"/>
      <c r="G23" s="373">
        <f>+[1]Dati!$BD$510</f>
        <v>27.300735253586094</v>
      </c>
      <c r="H23" s="374"/>
      <c r="I23" s="373">
        <f>+[1]Dati!$BF$510</f>
        <v>32.124023725721415</v>
      </c>
      <c r="J23" s="375"/>
      <c r="K23" s="373">
        <f>+[1]Dati!BH510</f>
        <v>37.454070695180661</v>
      </c>
      <c r="L23" s="374"/>
      <c r="M23" s="373">
        <f>+[1]Dati!BJ510</f>
        <v>41.365311472085686</v>
      </c>
      <c r="N23" s="374"/>
      <c r="O23" s="373">
        <f>+[1]Dati!BL510</f>
        <v>48.251018380713795</v>
      </c>
      <c r="P23" s="374"/>
      <c r="Q23" s="373">
        <f>+[1]Dati!BN510</f>
        <v>53.955210677041187</v>
      </c>
      <c r="R23" s="356"/>
    </row>
    <row r="24" spans="1:18" s="413" customFormat="1" ht="9.75" customHeight="1" x14ac:dyDescent="0.25">
      <c r="A24" s="408"/>
      <c r="B24" s="409"/>
      <c r="C24" s="409"/>
      <c r="D24" s="409"/>
      <c r="E24" s="410"/>
      <c r="F24" s="410"/>
      <c r="G24" s="373"/>
      <c r="H24" s="373"/>
      <c r="I24" s="373"/>
      <c r="J24" s="411"/>
      <c r="K24" s="373"/>
      <c r="L24" s="373"/>
      <c r="M24" s="373"/>
      <c r="N24" s="373"/>
      <c r="O24" s="373"/>
      <c r="P24" s="373"/>
      <c r="Q24" s="373"/>
      <c r="R24" s="412"/>
    </row>
    <row r="25" spans="1:18" s="62" customFormat="1" ht="20.25" customHeight="1" x14ac:dyDescent="0.25">
      <c r="A25" s="414" t="s">
        <v>345</v>
      </c>
      <c r="B25" s="415"/>
      <c r="C25" s="415"/>
      <c r="D25" s="415"/>
      <c r="E25" s="416"/>
      <c r="F25" s="416"/>
      <c r="G25" s="321">
        <f>+[1]Dati!BD512/1000</f>
        <v>2.8880974135373387</v>
      </c>
      <c r="H25" s="417"/>
      <c r="I25" s="321">
        <f>+[1]Dati!BF512/1000</f>
        <v>2.9003006246551819</v>
      </c>
      <c r="J25" s="417"/>
      <c r="K25" s="321">
        <f>+[1]Dati!BH512/1000</f>
        <v>2.9432490214684668</v>
      </c>
      <c r="L25" s="417"/>
      <c r="M25" s="321">
        <f>+[1]Dati!BJ512/1000</f>
        <v>2.9525445521874083</v>
      </c>
      <c r="N25" s="417"/>
      <c r="O25" s="321">
        <f>+[1]Dati!BL512/1000</f>
        <v>2.9329711545060664</v>
      </c>
      <c r="P25" s="417"/>
      <c r="Q25" s="321">
        <f>+[1]Dati!BN512/1000</f>
        <v>2.8168759574629827</v>
      </c>
      <c r="R25" s="415"/>
    </row>
    <row r="26" spans="1:18" s="62" customFormat="1" ht="20.25" customHeight="1" x14ac:dyDescent="0.25">
      <c r="A26" s="352" t="s">
        <v>343</v>
      </c>
      <c r="B26" s="357"/>
      <c r="C26" s="357"/>
      <c r="D26" s="357"/>
      <c r="E26" s="358"/>
      <c r="F26" s="358"/>
      <c r="G26" s="378">
        <f>+G27+G28+G29</f>
        <v>100</v>
      </c>
      <c r="H26" s="369"/>
      <c r="I26" s="378">
        <f>+I27+I28+I29</f>
        <v>100</v>
      </c>
      <c r="J26" s="369"/>
      <c r="K26" s="378">
        <f>+K27+K28+K29</f>
        <v>100</v>
      </c>
      <c r="L26" s="369"/>
      <c r="M26" s="378">
        <f>+M27+M28+M29</f>
        <v>100</v>
      </c>
      <c r="N26" s="369"/>
      <c r="O26" s="378">
        <f>+O27+O28+O29</f>
        <v>100</v>
      </c>
      <c r="P26" s="369"/>
      <c r="Q26" s="378">
        <f>+Q27+Q28+Q29</f>
        <v>100</v>
      </c>
      <c r="R26" s="357"/>
    </row>
    <row r="27" spans="1:18" s="353" customFormat="1" ht="20.25" customHeight="1" x14ac:dyDescent="0.25">
      <c r="A27" s="359" t="s">
        <v>340</v>
      </c>
      <c r="B27" s="360"/>
      <c r="C27" s="360"/>
      <c r="D27" s="360"/>
      <c r="E27" s="361"/>
      <c r="F27" s="361"/>
      <c r="G27" s="370">
        <f>+[1]Dati!BD537</f>
        <v>69.968775149550993</v>
      </c>
      <c r="H27" s="371"/>
      <c r="I27" s="370">
        <f>+[1]Dati!BF537</f>
        <v>65.153439244982408</v>
      </c>
      <c r="J27" s="371"/>
      <c r="K27" s="370">
        <f>+[1]Dati!BH537</f>
        <v>57.330854424864533</v>
      </c>
      <c r="L27" s="371"/>
      <c r="M27" s="370">
        <f>+[1]Dati!BJ537</f>
        <v>52.461357575327675</v>
      </c>
      <c r="N27" s="371"/>
      <c r="O27" s="370">
        <f>+[1]Dati!BL537</f>
        <v>48.90139999401201</v>
      </c>
      <c r="P27" s="371"/>
      <c r="Q27" s="370">
        <f>+[1]Dati!BN537</f>
        <v>42.941157656625585</v>
      </c>
      <c r="R27" s="362"/>
    </row>
    <row r="28" spans="1:18" s="353" customFormat="1" ht="20.25" customHeight="1" x14ac:dyDescent="0.25">
      <c r="A28" s="359" t="s">
        <v>341</v>
      </c>
      <c r="B28" s="360"/>
      <c r="C28" s="360"/>
      <c r="D28" s="360"/>
      <c r="E28" s="361"/>
      <c r="F28" s="361"/>
      <c r="G28" s="370">
        <f>+[1]Dati!BD538</f>
        <v>12.982141301729468</v>
      </c>
      <c r="H28" s="371"/>
      <c r="I28" s="370">
        <f>+[1]Dati!BF538</f>
        <v>14.0080175671769</v>
      </c>
      <c r="J28" s="371"/>
      <c r="K28" s="370">
        <f>+[1]Dati!BH538</f>
        <v>15.412573957879941</v>
      </c>
      <c r="L28" s="371"/>
      <c r="M28" s="370">
        <f>+[1]Dati!BJ538</f>
        <v>11.556835002459916</v>
      </c>
      <c r="N28" s="371"/>
      <c r="O28" s="370">
        <f>+[1]Dati!BL538</f>
        <v>11.766704052074321</v>
      </c>
      <c r="P28" s="371"/>
      <c r="Q28" s="370">
        <f>+[1]Dati!BN538</f>
        <v>11.979269320846841</v>
      </c>
      <c r="R28" s="362"/>
    </row>
    <row r="29" spans="1:18" s="353" customFormat="1" ht="20.25" customHeight="1" x14ac:dyDescent="0.25">
      <c r="A29" s="363" t="s">
        <v>342</v>
      </c>
      <c r="B29" s="354"/>
      <c r="C29" s="354"/>
      <c r="D29" s="354"/>
      <c r="E29" s="355"/>
      <c r="F29" s="355"/>
      <c r="G29" s="376">
        <f>+[1]Dati!BD539</f>
        <v>17.04908354871953</v>
      </c>
      <c r="H29" s="377"/>
      <c r="I29" s="376">
        <f>+[1]Dati!BF539</f>
        <v>20.838543187840681</v>
      </c>
      <c r="J29" s="377"/>
      <c r="K29" s="376">
        <f>+[1]Dati!BH539</f>
        <v>27.256571617255531</v>
      </c>
      <c r="L29" s="377"/>
      <c r="M29" s="376">
        <f>+[1]Dati!BJ539</f>
        <v>35.981807422212405</v>
      </c>
      <c r="N29" s="377"/>
      <c r="O29" s="376">
        <f>+[1]Dati!BL539</f>
        <v>39.331895953913666</v>
      </c>
      <c r="P29" s="377"/>
      <c r="Q29" s="376">
        <f>+[1]Dati!BN539</f>
        <v>45.079573022527583</v>
      </c>
      <c r="R29" s="364"/>
    </row>
    <row r="30" spans="1:18" x14ac:dyDescent="0.25">
      <c r="G30" s="407"/>
      <c r="H30" s="407"/>
      <c r="I30" s="407"/>
      <c r="J30" s="407"/>
      <c r="K30" s="407"/>
      <c r="L30" s="407"/>
      <c r="M30" s="407"/>
      <c r="N30" s="407"/>
      <c r="O30" s="407"/>
      <c r="P30" s="407"/>
      <c r="Q30" s="407"/>
      <c r="R30" s="407"/>
    </row>
    <row r="31" spans="1:18" ht="28.5" customHeight="1" x14ac:dyDescent="0.25">
      <c r="A31" s="293" t="s">
        <v>326</v>
      </c>
      <c r="B31" s="335"/>
      <c r="C31" s="335"/>
      <c r="D31" s="335"/>
      <c r="E31" s="335"/>
      <c r="F31" s="335"/>
      <c r="G31" s="335"/>
      <c r="H31" s="335"/>
      <c r="I31" s="335"/>
      <c r="J31" s="335"/>
      <c r="K31" s="335"/>
      <c r="L31" s="335"/>
      <c r="M31" s="335"/>
      <c r="N31" s="335"/>
      <c r="O31" s="335"/>
      <c r="P31" s="335"/>
      <c r="Q31" s="335"/>
      <c r="R31" s="335"/>
    </row>
    <row r="32" spans="1:18" s="62" customFormat="1" ht="20.25" customHeight="1" x14ac:dyDescent="0.25">
      <c r="A32" s="322" t="s">
        <v>382</v>
      </c>
      <c r="B32" s="323">
        <f>[1]Dati!AY551/1000</f>
        <v>98.08828638</v>
      </c>
      <c r="C32" s="324">
        <f>[1]Dati!AZ551/1000</f>
        <v>98.993536785039282</v>
      </c>
      <c r="D32" s="324">
        <f>[1]Dati!BA551/1000</f>
        <v>99.353186469999997</v>
      </c>
      <c r="E32" s="324">
        <f>[1]Dati!BB551/1000</f>
        <v>100.16260807</v>
      </c>
      <c r="F32" s="323">
        <f>[1]Dati!BC551/1000</f>
        <v>100.59600841</v>
      </c>
      <c r="G32" s="324">
        <f>[1]Dati!BD551/1000</f>
        <v>101.362051752</v>
      </c>
      <c r="H32" s="324">
        <f>[1]Dati!BE551/1000</f>
        <v>103.57522093000001</v>
      </c>
      <c r="I32" s="324">
        <f>[1]Dati!BF551/1000</f>
        <v>103.64219533000001</v>
      </c>
      <c r="J32" s="323">
        <f>[1]Dati!BG551/1000</f>
        <v>104.10908071</v>
      </c>
      <c r="K32" s="324">
        <f>[1]Dati!BH551/1000</f>
        <v>104.51291424999998</v>
      </c>
      <c r="L32" s="324">
        <f>[1]Dati!BI551/1000</f>
        <v>104.32772797999999</v>
      </c>
      <c r="M32" s="324">
        <f>[1]Dati!BJ551/1000</f>
        <v>103.85176638999999</v>
      </c>
      <c r="N32" s="323">
        <f>[1]Dati!BK551/1000</f>
        <v>103.12985693</v>
      </c>
      <c r="O32" s="324">
        <f>[1]Dati!BL551/1000</f>
        <v>103.66191307000001</v>
      </c>
      <c r="P32" s="324">
        <f>[1]Dati!BM551/1000</f>
        <v>104.15249742</v>
      </c>
      <c r="Q32" s="324">
        <f>[1]Dati!BN551/1000</f>
        <v>104.03097896999999</v>
      </c>
      <c r="R32" s="323">
        <f>[1]Dati!BO551/1000</f>
        <v>104.37620472</v>
      </c>
    </row>
    <row r="33" spans="1:18" s="62" customFormat="1" ht="20.25" customHeight="1" x14ac:dyDescent="0.25">
      <c r="A33" s="322" t="s">
        <v>379</v>
      </c>
      <c r="B33" s="323">
        <f>[1]Dati!AY599/1000</f>
        <v>85.032987219999995</v>
      </c>
      <c r="C33" s="324">
        <f>[1]Dati!AZ599/1000</f>
        <v>84.622863625039287</v>
      </c>
      <c r="D33" s="324">
        <f>[1]Dati!BA599/1000</f>
        <v>84.102133039999984</v>
      </c>
      <c r="E33" s="324">
        <f>[1]Dati!BB599/1000</f>
        <v>83.868728989999994</v>
      </c>
      <c r="F33" s="323">
        <f>[1]Dati!BC599/1000</f>
        <v>83.392748640000008</v>
      </c>
      <c r="G33" s="324">
        <f>[1]Dati!BD599/1000</f>
        <v>82.876087912000003</v>
      </c>
      <c r="H33" s="324">
        <f>[1]Dati!BE599/1000</f>
        <v>83.304206860000008</v>
      </c>
      <c r="I33" s="324">
        <f>[1]Dati!BF599/1000</f>
        <v>82.592419410000019</v>
      </c>
      <c r="J33" s="323">
        <f>[1]Dati!BG599/1000</f>
        <v>82.244732869999993</v>
      </c>
      <c r="K33" s="324">
        <f>[1]Dati!BH599/1000</f>
        <v>81.722087389999999</v>
      </c>
      <c r="L33" s="324">
        <f>[1]Dati!BI599/1000</f>
        <v>80.804510900000011</v>
      </c>
      <c r="M33" s="324">
        <f>[1]Dati!BJ599/1000</f>
        <v>79.597418209999987</v>
      </c>
      <c r="N33" s="323">
        <f>[1]Dati!BK599/1000</f>
        <v>78.445228409999984</v>
      </c>
      <c r="O33" s="324">
        <f>[1]Dati!BL599/1000</f>
        <v>78.114528000000021</v>
      </c>
      <c r="P33" s="324">
        <f>[1]Dati!BM599/1000</f>
        <v>77.840866009999999</v>
      </c>
      <c r="Q33" s="324">
        <f>[1]Dati!BN599/1000</f>
        <v>77.685577910000006</v>
      </c>
      <c r="R33" s="323">
        <f>[1]Dati!BO599/1000</f>
        <v>77.643963669999991</v>
      </c>
    </row>
    <row r="34" spans="1:18" s="62" customFormat="1" ht="20.25" customHeight="1" x14ac:dyDescent="0.25">
      <c r="A34" s="346" t="s">
        <v>336</v>
      </c>
      <c r="B34" s="347">
        <f>+[1]Dati!AY639/1000</f>
        <v>75.311786950000013</v>
      </c>
      <c r="C34" s="348">
        <f>+[1]Dati!AZ639/1000</f>
        <v>74.881178655039278</v>
      </c>
      <c r="D34" s="348">
        <f>+[1]Dati!BA639/1000</f>
        <v>74.381813350000002</v>
      </c>
      <c r="E34" s="348">
        <f>+[1]Dati!BB639/1000</f>
        <v>74.156499929999995</v>
      </c>
      <c r="F34" s="347">
        <f>+[1]Dati!BC639/1000</f>
        <v>73.727337199999994</v>
      </c>
      <c r="G34" s="348">
        <f>+[1]Dati!BD639/1000</f>
        <v>73.225608068</v>
      </c>
      <c r="H34" s="348">
        <f>+[1]Dati!BE639/1000</f>
        <v>73.790227210000012</v>
      </c>
      <c r="I34" s="348">
        <f>+[1]Dati!BF639/1000</f>
        <v>73.072508330000005</v>
      </c>
      <c r="J34" s="347">
        <f>+[1]Dati!BG639/1000</f>
        <v>72.668678109999988</v>
      </c>
      <c r="K34" s="348">
        <f>+[1]Dati!BH639/1000</f>
        <v>72.064522179999997</v>
      </c>
      <c r="L34" s="348">
        <f>+[1]Dati!BI639/1000</f>
        <v>71.182063920000004</v>
      </c>
      <c r="M34" s="348">
        <f>+[1]Dati!BJ639/1000</f>
        <v>70.158702959999999</v>
      </c>
      <c r="N34" s="347">
        <f>+[1]Dati!BK639/1000</f>
        <v>68.950483283710625</v>
      </c>
      <c r="O34" s="348">
        <f>+[1]Dati!BL639/1000</f>
        <v>68.483900120531786</v>
      </c>
      <c r="P34" s="348">
        <f>+[1]Dati!BM639/1000</f>
        <v>68.193576563006118</v>
      </c>
      <c r="Q34" s="348">
        <f>+[1]Dati!BN639/1000</f>
        <v>67.867401739972181</v>
      </c>
      <c r="R34" s="347">
        <f>+[1]Dati!BO639/1000</f>
        <v>67.715026628166655</v>
      </c>
    </row>
    <row r="35" spans="1:18" s="62" customFormat="1" ht="20.25" customHeight="1" x14ac:dyDescent="0.25">
      <c r="A35" s="349" t="s">
        <v>337</v>
      </c>
      <c r="B35" s="350">
        <f>[1]Dati!AY687/1000</f>
        <v>9.7212002700000006</v>
      </c>
      <c r="C35" s="351">
        <f>[1]Dati!AZ687/1000</f>
        <v>9.7416849699999979</v>
      </c>
      <c r="D35" s="351">
        <f>[1]Dati!BA687/1000</f>
        <v>9.7203196900000002</v>
      </c>
      <c r="E35" s="351">
        <f>[1]Dati!BB687/1000</f>
        <v>9.7122290599999985</v>
      </c>
      <c r="F35" s="350">
        <f>[1]Dati!BC687/1000</f>
        <v>9.6654114400000033</v>
      </c>
      <c r="G35" s="351">
        <f>[1]Dati!BD687/1000</f>
        <v>9.6504800460000002</v>
      </c>
      <c r="H35" s="351">
        <f>[1]Dati!BE687/1000</f>
        <v>9.5139796500000013</v>
      </c>
      <c r="I35" s="351">
        <f>[1]Dati!BF687/1000</f>
        <v>9.5198302800000008</v>
      </c>
      <c r="J35" s="350">
        <f>[1]Dati!BG687/1000</f>
        <v>9.5760547600000034</v>
      </c>
      <c r="K35" s="351">
        <f>[1]Dati!BH687/1000</f>
        <v>9.6575652100000031</v>
      </c>
      <c r="L35" s="351">
        <f>[1]Dati!BI687/1000</f>
        <v>9.6224469799999994</v>
      </c>
      <c r="M35" s="351">
        <f>[1]Dati!BJ687/1000</f>
        <v>9.4387152499999996</v>
      </c>
      <c r="N35" s="350">
        <f>[1]Dati!BK687/1000</f>
        <v>9.4950299462893817</v>
      </c>
      <c r="O35" s="351">
        <f>[1]Dati!BL687/1000</f>
        <v>9.6309288594682076</v>
      </c>
      <c r="P35" s="351">
        <f>[1]Dati!BM687/1000</f>
        <v>9.6472894469938844</v>
      </c>
      <c r="Q35" s="351">
        <f>[1]Dati!BN687/1000</f>
        <v>9.8181761700278116</v>
      </c>
      <c r="R35" s="350">
        <f>[1]Dati!BO687/1000</f>
        <v>9.9301025818333422</v>
      </c>
    </row>
    <row r="36" spans="1:18" s="62" customFormat="1" ht="20.25" customHeight="1" x14ac:dyDescent="0.25">
      <c r="A36" s="346" t="s">
        <v>338</v>
      </c>
      <c r="B36" s="347">
        <f>+[1]Dati!AY711/1000</f>
        <v>72.663405990000001</v>
      </c>
      <c r="C36" s="348">
        <f>+[1]Dati!AZ711/1000</f>
        <v>72.33226595503929</v>
      </c>
      <c r="D36" s="348">
        <f>+[1]Dati!BA711/1000</f>
        <v>71.912601250000009</v>
      </c>
      <c r="E36" s="348">
        <f>+[1]Dati!BB711/1000</f>
        <v>71.755865390000011</v>
      </c>
      <c r="F36" s="347">
        <f>+[1]Dati!BC711/1000</f>
        <v>71.431425959999999</v>
      </c>
      <c r="G36" s="348">
        <f>+[1]Dati!BD711/1000</f>
        <v>71.026093751999994</v>
      </c>
      <c r="H36" s="348">
        <f>+[1]Dati!BE711/1000</f>
        <v>71.786115529999989</v>
      </c>
      <c r="I36" s="348">
        <f>+[1]Dati!BF711/1000</f>
        <v>71.078494850000013</v>
      </c>
      <c r="J36" s="347">
        <f>+[1]Dati!BG711/1000</f>
        <v>70.843614770000016</v>
      </c>
      <c r="K36" s="348">
        <f>+[1]Dati!BH711/1000</f>
        <v>70.397285490000016</v>
      </c>
      <c r="L36" s="348">
        <f>+[1]Dati!BI711/1000</f>
        <v>69.777074569999996</v>
      </c>
      <c r="M36" s="348">
        <f>+[1]Dati!BJ711/1000</f>
        <v>69.112986149999983</v>
      </c>
      <c r="N36" s="347">
        <f>+[1]Dati!BK711/1000</f>
        <v>68.25247291161682</v>
      </c>
      <c r="O36" s="348">
        <f>+[1]Dati!BL711/1000</f>
        <v>68.007854013379614</v>
      </c>
      <c r="P36" s="348">
        <f>+[1]Dati!BM711/1000</f>
        <v>67.929194895379368</v>
      </c>
      <c r="Q36" s="348">
        <f>+[1]Dati!BN711/1000</f>
        <v>68.012062705691719</v>
      </c>
      <c r="R36" s="347">
        <f>+[1]Dati!BO711/1000</f>
        <v>68.58888156339016</v>
      </c>
    </row>
    <row r="37" spans="1:18" s="62" customFormat="1" ht="20.25" customHeight="1" x14ac:dyDescent="0.25">
      <c r="A37" s="349" t="s">
        <v>339</v>
      </c>
      <c r="B37" s="350">
        <f>+[1]Dati!AY735/1000</f>
        <v>12.369581230000001</v>
      </c>
      <c r="C37" s="351">
        <f>+[1]Dati!AZ735/1000</f>
        <v>12.29059767</v>
      </c>
      <c r="D37" s="351">
        <f>+[1]Dati!BA735/1000</f>
        <v>12.189531789999998</v>
      </c>
      <c r="E37" s="351">
        <f>+[1]Dati!BB735/1000</f>
        <v>12.112863600000001</v>
      </c>
      <c r="F37" s="350">
        <f>+[1]Dati!BC735/1000</f>
        <v>11.96132268</v>
      </c>
      <c r="G37" s="351">
        <f>+[1]Dati!BD735/1000</f>
        <v>11.849994160000003</v>
      </c>
      <c r="H37" s="351">
        <f>+[1]Dati!BE735/1000</f>
        <v>11.518091329999999</v>
      </c>
      <c r="I37" s="351">
        <f>+[1]Dati!BF735/1000</f>
        <v>11.51392456</v>
      </c>
      <c r="J37" s="350">
        <f>+[1]Dati!BG735/1000</f>
        <v>11.401118100000001</v>
      </c>
      <c r="K37" s="351">
        <f>+[1]Dati!BH735/1000</f>
        <v>11.324801900000001</v>
      </c>
      <c r="L37" s="351">
        <f>+[1]Dati!BI735/1000</f>
        <v>11.027436329999999</v>
      </c>
      <c r="M37" s="351">
        <f>+[1]Dati!BJ735/1000</f>
        <v>10.484432059999998</v>
      </c>
      <c r="N37" s="350">
        <f>+[1]Dati!BK735/1000</f>
        <v>10.19275549838318</v>
      </c>
      <c r="O37" s="351">
        <f>+[1]Dati!BL735/1000</f>
        <v>10.106673986620399</v>
      </c>
      <c r="P37" s="351">
        <f>+[1]Dati!BM735/1000</f>
        <v>9.9116711146206473</v>
      </c>
      <c r="Q37" s="351">
        <f>+[1]Dati!BN735/1000</f>
        <v>9.6735152043082842</v>
      </c>
      <c r="R37" s="350">
        <f>+[1]Dati!BO735/1000</f>
        <v>9.0550821066098415</v>
      </c>
    </row>
    <row r="38" spans="1:18" s="62" customFormat="1" ht="20.25" customHeight="1" x14ac:dyDescent="0.25">
      <c r="A38" s="322" t="s">
        <v>380</v>
      </c>
      <c r="B38" s="323">
        <f>[1]Dati!AY575/1000</f>
        <v>13.055299160000001</v>
      </c>
      <c r="C38" s="324">
        <f>[1]Dati!AZ575/1000</f>
        <v>14.370673159999999</v>
      </c>
      <c r="D38" s="324">
        <f>[1]Dati!BA575/1000</f>
        <v>15.251053430000001</v>
      </c>
      <c r="E38" s="324">
        <f>[1]Dati!BB575/1000</f>
        <v>16.29387908</v>
      </c>
      <c r="F38" s="323">
        <f>[1]Dati!BC575/1000</f>
        <v>17.203259769999995</v>
      </c>
      <c r="G38" s="324">
        <f>[1]Dati!BD575/1000</f>
        <v>18.485963839999997</v>
      </c>
      <c r="H38" s="324">
        <f>[1]Dati!BE575/1000</f>
        <v>20.27101407</v>
      </c>
      <c r="I38" s="324">
        <f>[1]Dati!BF575/1000</f>
        <v>21.049775919999995</v>
      </c>
      <c r="J38" s="323">
        <f>[1]Dati!BG575/1000</f>
        <v>21.864347839999997</v>
      </c>
      <c r="K38" s="324">
        <f>[1]Dati!BH575/1000</f>
        <v>22.790826860000003</v>
      </c>
      <c r="L38" s="324">
        <f>[1]Dati!BI575/1000</f>
        <v>23.523217080000002</v>
      </c>
      <c r="M38" s="324">
        <f>[1]Dati!BJ575/1000</f>
        <v>24.254348180000001</v>
      </c>
      <c r="N38" s="323">
        <f>[1]Dati!BK575/1000</f>
        <v>24.684628519999997</v>
      </c>
      <c r="O38" s="324">
        <f>[1]Dati!BL575/1000</f>
        <v>25.547385070000001</v>
      </c>
      <c r="P38" s="324">
        <f>[1]Dati!BM575/1000</f>
        <v>26.31163141</v>
      </c>
      <c r="Q38" s="324">
        <f>[1]Dati!BN575/1000</f>
        <v>26.345401059999997</v>
      </c>
      <c r="R38" s="323">
        <f>[1]Dati!BO575/1000</f>
        <v>26.732241049999999</v>
      </c>
    </row>
    <row r="39" spans="1:18" s="62" customFormat="1" ht="20.25" customHeight="1" x14ac:dyDescent="0.25">
      <c r="A39" s="322" t="s">
        <v>327</v>
      </c>
      <c r="B39" s="323">
        <f>([1]Dati!AY549+[1]Dati!AY550)/1000</f>
        <v>7.3459602800000008</v>
      </c>
      <c r="C39" s="324">
        <f>([1]Dati!AZ549+[1]Dati!AZ550)/1000</f>
        <v>7.5018046850392794</v>
      </c>
      <c r="D39" s="324">
        <f>([1]Dati!BA549+[1]Dati!BA550)/1000</f>
        <v>7.7594633699999989</v>
      </c>
      <c r="E39" s="324">
        <f>([1]Dati!BB549+[1]Dati!BB550)/1000</f>
        <v>7.9273859700000013</v>
      </c>
      <c r="F39" s="323">
        <f>([1]Dati!BC549+[1]Dati!BC550)/1000</f>
        <v>8.1568923100000017</v>
      </c>
      <c r="G39" s="324">
        <f>([1]Dati!BD549+[1]Dati!BD550)/1000</f>
        <v>8.4725187519999992</v>
      </c>
      <c r="H39" s="324">
        <f>([1]Dati!BE549+[1]Dati!BE550)/1000</f>
        <v>8.5152709299999998</v>
      </c>
      <c r="I39" s="324">
        <f>([1]Dati!BF549+[1]Dati!BF550)/1000</f>
        <v>8.4509712300000004</v>
      </c>
      <c r="J39" s="323">
        <f>([1]Dati!BG549+[1]Dati!BG550)/1000</f>
        <v>8.6535636099999991</v>
      </c>
      <c r="K39" s="324">
        <f>([1]Dati!BH549+[1]Dati!BH550)/1000</f>
        <v>8.8810701499999993</v>
      </c>
      <c r="L39" s="324">
        <f>([1]Dati!BI549+[1]Dati!BI550)/1000</f>
        <v>9.175127879999998</v>
      </c>
      <c r="M39" s="324">
        <f>([1]Dati!BJ549+[1]Dati!BJ550)/1000</f>
        <v>9.2609552899999983</v>
      </c>
      <c r="N39" s="323">
        <f>([1]Dati!BK549+[1]Dati!BK550)/1000</f>
        <v>9.3653408299999992</v>
      </c>
      <c r="O39" s="324">
        <f>([1]Dati!BL549+[1]Dati!BL550)/1000</f>
        <v>9.5426789700000008</v>
      </c>
      <c r="P39" s="324">
        <f>([1]Dati!BM549+[1]Dati!BM550)/1000</f>
        <v>9.7397343200000019</v>
      </c>
      <c r="Q39" s="324">
        <f>([1]Dati!BN549+[1]Dati!BN550)/1000</f>
        <v>9.8361458700000011</v>
      </c>
      <c r="R39" s="323">
        <f>([1]Dati!BO549+[1]Dati!BO550)/1000</f>
        <v>10.195796620000001</v>
      </c>
    </row>
    <row r="40" spans="1:18" s="62" customFormat="1" ht="20.25" customHeight="1" x14ac:dyDescent="0.25">
      <c r="A40" s="328" t="s">
        <v>384</v>
      </c>
      <c r="B40" s="323">
        <f>[1]Dati!AY757/1000</f>
        <v>50.897957521459162</v>
      </c>
      <c r="C40" s="324">
        <f>[1]Dati!AZ757/1000</f>
        <v>52.066611202877283</v>
      </c>
      <c r="D40" s="324">
        <f>[1]Dati!BA757/1000</f>
        <v>52.818800384400923</v>
      </c>
      <c r="E40" s="324">
        <f>[1]Dati!BB757/1000</f>
        <v>52.323633520469265</v>
      </c>
      <c r="F40" s="323">
        <f>[1]Dati!BC757/1000</f>
        <v>52.689029925226272</v>
      </c>
      <c r="G40" s="324">
        <f>[1]Dati!BD757/1000</f>
        <v>54.087543418199957</v>
      </c>
      <c r="H40" s="324">
        <f>[1]Dati!BE757/1000</f>
        <v>57.73582708700004</v>
      </c>
      <c r="I40" s="324">
        <f>[1]Dati!BF757/1000</f>
        <v>55.06117326866665</v>
      </c>
      <c r="J40" s="323">
        <f>[1]Dati!BG757/1000</f>
        <v>55.257368879988334</v>
      </c>
      <c r="K40" s="324">
        <f>[1]Dati!BH757/1000</f>
        <v>54.179212170872631</v>
      </c>
      <c r="L40" s="324">
        <f>[1]Dati!BI757/1000</f>
        <v>55.391478423333361</v>
      </c>
      <c r="M40" s="324">
        <f>[1]Dati!BJ757/1000</f>
        <v>56.767244494324167</v>
      </c>
      <c r="N40" s="323">
        <f>[1]Dati!BK757/1000</f>
        <v>56.044472050000003</v>
      </c>
      <c r="O40" s="324">
        <f>[1]Dati!BL757/1000</f>
        <v>55.817543501704556</v>
      </c>
      <c r="P40" s="324">
        <f>[1]Dati!BM757/1000</f>
        <v>56.888651416666661</v>
      </c>
      <c r="Q40" s="324">
        <f>[1]Dati!BN757/1000</f>
        <v>56.33406944666666</v>
      </c>
      <c r="R40" s="323">
        <f>[1]Dati!BO757/1000</f>
        <v>55.958756644587339</v>
      </c>
    </row>
    <row r="41" spans="1:18" s="62" customFormat="1" ht="20.25" customHeight="1" x14ac:dyDescent="0.25">
      <c r="A41" s="328" t="s">
        <v>381</v>
      </c>
      <c r="B41" s="336">
        <f>+[1]Dati!AY792/1024</f>
        <v>324.20086403571668</v>
      </c>
      <c r="C41" s="337">
        <f>+[1]Dati!AZ792/1024</f>
        <v>688.19461966924598</v>
      </c>
      <c r="D41" s="337">
        <f>+[1]Dati!BA792/1024</f>
        <v>1142.4661531780557</v>
      </c>
      <c r="E41" s="337">
        <f>+[1]Dati!BB792/1024</f>
        <v>1616.0291459132643</v>
      </c>
      <c r="F41" s="336">
        <f>+[1]Dati!BC792/1024</f>
        <v>526.12888049319122</v>
      </c>
      <c r="G41" s="337">
        <f>+[1]Dati!BD792/1024</f>
        <v>1114.5142753476007</v>
      </c>
      <c r="H41" s="337">
        <f>+[1]Dati!BE792/1024</f>
        <v>1839.8917325598634</v>
      </c>
      <c r="I41" s="337">
        <f>+[1]Dati!BF792/1024</f>
        <v>2641.7858511490494</v>
      </c>
      <c r="J41" s="336">
        <f>+[1]Dati!BG792/1024</f>
        <v>849.45411403048888</v>
      </c>
      <c r="K41" s="337">
        <f>+[1]Dati!BH792/1024</f>
        <v>1807.4424627682542</v>
      </c>
      <c r="L41" s="337">
        <f>+[1]Dati!BI792/1024</f>
        <v>2953.4301594080775</v>
      </c>
      <c r="M41" s="337">
        <f>+[1]Dati!BJ792/1024</f>
        <v>4151.6473557637155</v>
      </c>
      <c r="N41" s="336">
        <f>+[1]Dati!BK792/1024</f>
        <v>1337.9590383223549</v>
      </c>
      <c r="O41" s="337">
        <f>+[1]Dati!BL792/1024</f>
        <v>2801.800001992905</v>
      </c>
      <c r="P41" s="337">
        <f>+[1]Dati!BM792/1024</f>
        <v>4498.0348755975874</v>
      </c>
      <c r="Q41" s="337">
        <f>+[1]Dati!BN792/1024</f>
        <v>6287.0272390198261</v>
      </c>
      <c r="R41" s="336">
        <f>+[1]Dati!BO792/1024</f>
        <v>1867.0623167204189</v>
      </c>
    </row>
    <row r="42" spans="1:18" s="62" customFormat="1" ht="20.25" customHeight="1" x14ac:dyDescent="0.25">
      <c r="A42" s="328" t="s">
        <v>383</v>
      </c>
      <c r="B42" s="336">
        <f>[1]Dati!AY810</f>
        <v>324.20086403571668</v>
      </c>
      <c r="C42" s="338">
        <f>+C41-B41</f>
        <v>363.9937556335293</v>
      </c>
      <c r="D42" s="338">
        <f t="shared" ref="D42:E42" si="1">+D41-C41</f>
        <v>454.27153350880974</v>
      </c>
      <c r="E42" s="338">
        <f t="shared" si="1"/>
        <v>473.56299273520858</v>
      </c>
      <c r="F42" s="336">
        <f>[1]Dati!BC810</f>
        <v>526.12888049319122</v>
      </c>
      <c r="G42" s="338">
        <f>+G41-F41</f>
        <v>588.38539485440947</v>
      </c>
      <c r="H42" s="338">
        <f t="shared" ref="H42:I42" si="2">+H41-G41</f>
        <v>725.3774572122627</v>
      </c>
      <c r="I42" s="338">
        <f t="shared" si="2"/>
        <v>801.89411858918606</v>
      </c>
      <c r="J42" s="336">
        <f>[1]Dati!BG810</f>
        <v>849.45411403048888</v>
      </c>
      <c r="K42" s="338">
        <f>+K41-J41</f>
        <v>957.98834873776536</v>
      </c>
      <c r="L42" s="338">
        <f t="shared" ref="L42:M42" si="3">+L41-K41</f>
        <v>1145.9876966398233</v>
      </c>
      <c r="M42" s="338">
        <f t="shared" si="3"/>
        <v>1198.217196355638</v>
      </c>
      <c r="N42" s="336">
        <f>[1]Dati!BK810</f>
        <v>1337.9590383223549</v>
      </c>
      <c r="O42" s="338">
        <f>+O41-N41</f>
        <v>1463.8409636705501</v>
      </c>
      <c r="P42" s="338">
        <f t="shared" ref="P42:Q42" si="4">+P41-O41</f>
        <v>1696.2348736046824</v>
      </c>
      <c r="Q42" s="338">
        <f t="shared" si="4"/>
        <v>1788.9923634222387</v>
      </c>
      <c r="R42" s="336">
        <f>[1]Dati!BO810</f>
        <v>1867.0623167204189</v>
      </c>
    </row>
    <row r="43" spans="1:18" s="62" customFormat="1" ht="20.25" customHeight="1" x14ac:dyDescent="0.25">
      <c r="A43" s="328" t="s">
        <v>378</v>
      </c>
      <c r="B43" s="404">
        <f>[1]Dati!AY863/1000</f>
        <v>105.05085199999999</v>
      </c>
      <c r="C43" s="405">
        <f>[1]Dati!AZ863/1000</f>
        <v>109.5682135</v>
      </c>
      <c r="D43" s="405">
        <f>[1]Dati!BA863/1000</f>
        <v>113.53061199999999</v>
      </c>
      <c r="E43" s="405">
        <f>[1]Dati!BB863/1000</f>
        <v>117.044</v>
      </c>
      <c r="F43" s="404">
        <f>[1]Dati!BC863/1000</f>
        <v>120.53950999999999</v>
      </c>
      <c r="G43" s="405">
        <f>[1]Dati!BD863/1000</f>
        <v>122.55040649999999</v>
      </c>
      <c r="H43" s="405">
        <f>[1]Dati!BE863/1000</f>
        <v>130.22300000000001</v>
      </c>
      <c r="I43" s="405">
        <f>[1]Dati!BF863/1000</f>
        <v>134.02679999999998</v>
      </c>
      <c r="J43" s="404">
        <f>[1]Dati!BG863/1000</f>
        <v>136.96779999999998</v>
      </c>
      <c r="K43" s="405">
        <f>[1]Dati!BH863/1000</f>
        <v>139.55901749999998</v>
      </c>
      <c r="L43" s="405">
        <f>[1]Dati!BI863/1000</f>
        <v>144.026725</v>
      </c>
      <c r="M43" s="405">
        <f>[1]Dati!BJ863/1000</f>
        <v>146.42144400000001</v>
      </c>
      <c r="N43" s="404">
        <f>[1]Dati!BK863/1000</f>
        <v>149.40963200000002</v>
      </c>
      <c r="O43" s="405">
        <f>[1]Dati!BL863/1000</f>
        <v>151.78544500000001</v>
      </c>
      <c r="P43" s="405">
        <f>[1]Dati!BM863/1000</f>
        <v>155.122468</v>
      </c>
      <c r="Q43" s="405">
        <f>[1]Dati!BN863/1000</f>
        <v>157.98231849999999</v>
      </c>
      <c r="R43" s="404">
        <f>[1]Dati!BO863/1000</f>
        <v>160.42511850000002</v>
      </c>
    </row>
    <row r="45" spans="1:18" x14ac:dyDescent="0.25">
      <c r="B45" s="339"/>
      <c r="C45" s="339"/>
      <c r="D45" s="339"/>
      <c r="E45" s="340"/>
      <c r="F45" s="339"/>
      <c r="G45" s="339"/>
      <c r="H45" s="339"/>
      <c r="I45" s="340"/>
      <c r="J45" s="339"/>
      <c r="K45" s="339"/>
      <c r="L45" s="339"/>
      <c r="M45" s="340"/>
      <c r="N45" s="339"/>
      <c r="O45" s="339"/>
      <c r="P45" s="339"/>
      <c r="Q45" s="339"/>
      <c r="R45" s="339"/>
    </row>
    <row r="46" spans="1:18" x14ac:dyDescent="0.25">
      <c r="B46" s="340"/>
      <c r="C46" s="340"/>
      <c r="D46" s="340"/>
      <c r="E46" s="340"/>
      <c r="F46" s="340"/>
      <c r="G46" s="339"/>
      <c r="H46" s="339"/>
      <c r="I46" s="340"/>
      <c r="J46" s="339"/>
      <c r="K46" s="339"/>
      <c r="L46" s="339"/>
      <c r="M46" s="340"/>
      <c r="N46" s="339"/>
      <c r="O46" s="339"/>
      <c r="P46" s="339"/>
      <c r="Q46" s="340"/>
      <c r="R46" s="339"/>
    </row>
    <row r="47" spans="1:18" x14ac:dyDescent="0.25">
      <c r="B47" s="341"/>
      <c r="C47" s="341"/>
      <c r="D47" s="341"/>
      <c r="E47" s="341"/>
      <c r="F47" s="341"/>
    </row>
  </sheetData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rgb="FFFFC000"/>
  </sheetPr>
  <dimension ref="A1:K24"/>
  <sheetViews>
    <sheetView showGridLines="0" zoomScale="80" zoomScaleNormal="80" workbookViewId="0">
      <selection activeCell="E27" sqref="E27"/>
    </sheetView>
  </sheetViews>
  <sheetFormatPr defaultColWidth="9.28515625" defaultRowHeight="15.75" x14ac:dyDescent="0.25"/>
  <cols>
    <col min="1" max="1" width="32.7109375" style="45" customWidth="1"/>
    <col min="2" max="2" width="12.42578125" style="45" customWidth="1"/>
    <col min="3" max="3" width="23.7109375" style="45" customWidth="1"/>
    <col min="4" max="4" width="5.140625" style="45" customWidth="1"/>
    <col min="5" max="5" width="29.140625" style="45" customWidth="1"/>
    <col min="6" max="6" width="8.28515625" style="45" customWidth="1"/>
    <col min="7" max="7" width="23.7109375" style="45" customWidth="1"/>
    <col min="8" max="8" width="2.85546875" style="45" customWidth="1"/>
    <col min="9" max="9" width="23" style="45" customWidth="1"/>
    <col min="10" max="10" width="7.5703125" style="45" customWidth="1"/>
    <col min="11" max="11" width="24.7109375" style="45" customWidth="1"/>
    <col min="12" max="16384" width="9.28515625" style="45"/>
  </cols>
  <sheetData>
    <row r="1" spans="1:11" ht="21" x14ac:dyDescent="0.35">
      <c r="A1" s="185" t="str">
        <f>'Indice-Index'!C12</f>
        <v>3.5 Il quadro concorrenziale - The competitive framework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spans="1:11" ht="9.75" customHeight="1" x14ac:dyDescent="0.25"/>
    <row r="3" spans="1:11" ht="18.75" x14ac:dyDescent="0.3">
      <c r="A3" s="68" t="s">
        <v>245</v>
      </c>
      <c r="D3" s="428"/>
    </row>
    <row r="4" spans="1:11" ht="9.75" customHeight="1" x14ac:dyDescent="0.25">
      <c r="A4" s="6"/>
      <c r="D4" s="429"/>
    </row>
    <row r="5" spans="1:11" x14ac:dyDescent="0.25">
      <c r="A5" s="6" t="s">
        <v>239</v>
      </c>
      <c r="B5" s="70" t="str">
        <f>'3.1'!C3</f>
        <v>3M21</v>
      </c>
      <c r="C5" s="279" t="s">
        <v>366</v>
      </c>
      <c r="E5" s="6" t="s">
        <v>266</v>
      </c>
      <c r="F5" s="46" t="str">
        <f>+B5</f>
        <v>3M21</v>
      </c>
      <c r="G5" s="46" t="str">
        <f>+C5</f>
        <v>Diff/chg. vs 3M20 (p.p.)</v>
      </c>
      <c r="I5" s="6" t="s">
        <v>240</v>
      </c>
      <c r="J5" s="46" t="str">
        <f>+F5</f>
        <v>3M21</v>
      </c>
      <c r="K5" s="46" t="str">
        <f>+G5</f>
        <v>Diff/chg. vs 3M20 (p.p.)</v>
      </c>
    </row>
    <row r="6" spans="1:11" x14ac:dyDescent="0.25">
      <c r="A6" s="73" t="s">
        <v>265</v>
      </c>
      <c r="B6" s="70"/>
      <c r="C6" s="193"/>
      <c r="E6" s="73" t="s">
        <v>267</v>
      </c>
      <c r="F6" s="46"/>
      <c r="G6" s="46"/>
      <c r="I6" s="73" t="s">
        <v>241</v>
      </c>
      <c r="J6" s="46"/>
      <c r="K6" s="46"/>
    </row>
    <row r="7" spans="1:11" x14ac:dyDescent="0.25">
      <c r="A7" s="71" t="s">
        <v>177</v>
      </c>
      <c r="B7" s="74">
        <v>36.135077475572388</v>
      </c>
      <c r="C7" s="74">
        <v>-5.7469989287489369</v>
      </c>
      <c r="E7" s="71" t="s">
        <v>73</v>
      </c>
      <c r="F7" s="75">
        <v>78.193160107873268</v>
      </c>
      <c r="G7" s="75">
        <v>-1.0301620408940977</v>
      </c>
      <c r="I7" s="76" t="s">
        <v>76</v>
      </c>
      <c r="J7" s="75">
        <v>18.118804932021899</v>
      </c>
      <c r="K7" s="75">
        <v>-1.0864610764231877</v>
      </c>
    </row>
    <row r="8" spans="1:11" x14ac:dyDescent="0.25">
      <c r="A8" s="71" t="s">
        <v>76</v>
      </c>
      <c r="B8" s="74">
        <v>13.59247252107374</v>
      </c>
      <c r="C8" s="74">
        <v>0.84786615877726845</v>
      </c>
      <c r="E8" s="71" t="s">
        <v>77</v>
      </c>
      <c r="F8" s="75">
        <v>16.182836912976882</v>
      </c>
      <c r="G8" s="75">
        <v>0.44180337155508909</v>
      </c>
      <c r="I8" s="76" t="s">
        <v>177</v>
      </c>
      <c r="J8" s="75">
        <v>17.92564033588566</v>
      </c>
      <c r="K8" s="75">
        <v>1.0950140562240556</v>
      </c>
    </row>
    <row r="9" spans="1:11" x14ac:dyDescent="0.25">
      <c r="A9" s="76" t="s">
        <v>217</v>
      </c>
      <c r="B9" s="74">
        <v>12.378101239778836</v>
      </c>
      <c r="C9" s="74">
        <v>4.2590473888945226</v>
      </c>
      <c r="E9" s="71" t="s">
        <v>78</v>
      </c>
      <c r="F9" s="75">
        <v>3.3070193744047001</v>
      </c>
      <c r="G9" s="75">
        <v>2.4920373259622153E-2</v>
      </c>
      <c r="I9" s="76" t="s">
        <v>217</v>
      </c>
      <c r="J9" s="75">
        <v>16.500044524250722</v>
      </c>
      <c r="K9" s="75">
        <v>4.2651755521951049</v>
      </c>
    </row>
    <row r="10" spans="1:11" x14ac:dyDescent="0.25">
      <c r="A10" s="71" t="s">
        <v>75</v>
      </c>
      <c r="B10" s="74">
        <v>10.510102361398618</v>
      </c>
      <c r="C10" s="74">
        <v>0.71686469910010153</v>
      </c>
      <c r="E10" s="71" t="s">
        <v>79</v>
      </c>
      <c r="F10" s="75">
        <v>2.3169836047451318</v>
      </c>
      <c r="G10" s="75">
        <v>0.56343829607936713</v>
      </c>
      <c r="I10" s="76" t="s">
        <v>75</v>
      </c>
      <c r="J10" s="75">
        <v>14.009996651199497</v>
      </c>
      <c r="K10" s="75">
        <v>-0.74775490594432981</v>
      </c>
    </row>
    <row r="11" spans="1:11" x14ac:dyDescent="0.25">
      <c r="A11" s="71" t="s">
        <v>178</v>
      </c>
      <c r="B11" s="74">
        <v>9.885494252367014</v>
      </c>
      <c r="C11" s="74">
        <v>1.2557948105035521</v>
      </c>
      <c r="E11" s="86" t="s">
        <v>115</v>
      </c>
      <c r="F11" s="88">
        <f>SUM(F7:F10)</f>
        <v>99.999999999999986</v>
      </c>
      <c r="G11" s="88">
        <f>SUM(G7:G10)</f>
        <v>-1.9317880628477724E-14</v>
      </c>
      <c r="I11" s="76" t="s">
        <v>178</v>
      </c>
      <c r="J11" s="75">
        <v>13.177392246889932</v>
      </c>
      <c r="K11" s="75">
        <v>0.17301465824751006</v>
      </c>
    </row>
    <row r="12" spans="1:11" x14ac:dyDescent="0.25">
      <c r="A12" s="76" t="s">
        <v>74</v>
      </c>
      <c r="B12" s="74">
        <v>9.5750298411499699</v>
      </c>
      <c r="C12" s="74">
        <v>0.43752563018145807</v>
      </c>
      <c r="I12" s="76" t="s">
        <v>74</v>
      </c>
      <c r="J12" s="75">
        <v>12.763542294539079</v>
      </c>
      <c r="K12" s="75">
        <v>-1.0060629828824421</v>
      </c>
    </row>
    <row r="13" spans="1:11" x14ac:dyDescent="0.25">
      <c r="A13" s="72" t="s">
        <v>147</v>
      </c>
      <c r="B13" s="74">
        <v>4.9014738461068603</v>
      </c>
      <c r="C13" s="74">
        <v>-1.3110974548475447</v>
      </c>
      <c r="I13" s="129" t="s">
        <v>147</v>
      </c>
      <c r="J13" s="75">
        <v>6.5336787224935176</v>
      </c>
      <c r="K13" s="75">
        <v>-2.8282490640122173</v>
      </c>
    </row>
    <row r="14" spans="1:11" x14ac:dyDescent="0.25">
      <c r="A14" s="72" t="s">
        <v>285</v>
      </c>
      <c r="B14" s="74">
        <v>3.0222484625525849</v>
      </c>
      <c r="C14" s="74">
        <v>-0.4590023038604012</v>
      </c>
      <c r="I14" s="151" t="s">
        <v>285</v>
      </c>
      <c r="J14" s="152">
        <v>0.97090029271971157</v>
      </c>
      <c r="K14" s="152">
        <v>0.13532376259550938</v>
      </c>
    </row>
    <row r="15" spans="1:11" x14ac:dyDescent="0.25">
      <c r="A15" s="86" t="s">
        <v>115</v>
      </c>
      <c r="B15" s="87">
        <f>SUM(B7:B14)</f>
        <v>100.00000000000001</v>
      </c>
      <c r="C15" s="87">
        <f>SUM(C7:C14)</f>
        <v>1.9984014443252818E-14</v>
      </c>
      <c r="I15" s="76" t="s">
        <v>192</v>
      </c>
      <c r="J15" s="118">
        <f>SUM(J7:J14)</f>
        <v>100.00000000000003</v>
      </c>
      <c r="K15" s="118">
        <f>SUM(K7:K14)</f>
        <v>2.9976021664879227E-15</v>
      </c>
    </row>
    <row r="16" spans="1:11" ht="14.1" customHeight="1" x14ac:dyDescent="0.25"/>
    <row r="24" spans="2:3" ht="9.75" customHeight="1" x14ac:dyDescent="0.25">
      <c r="B24" s="18"/>
      <c r="C24" s="18"/>
    </row>
  </sheetData>
  <mergeCells count="1">
    <mergeCell ref="D3:D4"/>
  </mergeCells>
  <pageMargins left="0.7" right="0.7" top="0.75" bottom="0.75" header="0.3" footer="0.3"/>
  <pageSetup paperSize="9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rgb="FFFFC000"/>
  </sheetPr>
  <dimension ref="A1:I15"/>
  <sheetViews>
    <sheetView showGridLines="0" zoomScale="80" zoomScaleNormal="80" workbookViewId="0">
      <selection activeCell="B18" sqref="B18"/>
    </sheetView>
  </sheetViews>
  <sheetFormatPr defaultRowHeight="15" x14ac:dyDescent="0.25"/>
  <cols>
    <col min="1" max="1" width="56" customWidth="1"/>
    <col min="2" max="2" width="11.28515625" customWidth="1"/>
    <col min="3" max="3" width="11.28515625" style="43" customWidth="1"/>
    <col min="4" max="6" width="11.28515625" customWidth="1"/>
    <col min="7" max="7" width="1" customWidth="1"/>
    <col min="8" max="9" width="11" customWidth="1"/>
  </cols>
  <sheetData>
    <row r="1" spans="1:9" ht="21" x14ac:dyDescent="0.35">
      <c r="A1" s="187" t="str">
        <f>'Indice-Index'!C13</f>
        <v>3.6 Trend storico dei ricavi unitari - Revenues per unit trend (€)</v>
      </c>
      <c r="B1" s="188"/>
      <c r="C1" s="188"/>
      <c r="D1" s="188"/>
      <c r="E1" s="188"/>
      <c r="F1" s="188"/>
      <c r="G1" s="188"/>
      <c r="H1" s="188"/>
      <c r="I1" s="188"/>
    </row>
    <row r="3" spans="1:9" ht="15.75" x14ac:dyDescent="0.25">
      <c r="B3" s="47" t="str">
        <f>+'3.4'!B3</f>
        <v>2016/17</v>
      </c>
      <c r="C3" s="47" t="str">
        <f>+'3.4'!C3</f>
        <v>2017/18</v>
      </c>
      <c r="D3" s="47" t="str">
        <f>+'3.4'!D3</f>
        <v>2018/19</v>
      </c>
      <c r="E3" s="47" t="str">
        <f>+'3.4'!E3</f>
        <v>2019/20</v>
      </c>
      <c r="F3" s="47" t="str">
        <f>+'3.4'!F3</f>
        <v>2020/21</v>
      </c>
      <c r="G3" s="43"/>
      <c r="H3" s="130" t="s">
        <v>155</v>
      </c>
      <c r="I3" s="130" t="s">
        <v>155</v>
      </c>
    </row>
    <row r="4" spans="1:9" s="43" customFormat="1" x14ac:dyDescent="0.25">
      <c r="B4" s="122" t="s">
        <v>150</v>
      </c>
      <c r="D4" s="122"/>
      <c r="E4" s="122" t="s">
        <v>151</v>
      </c>
      <c r="F4" s="122" t="s">
        <v>152</v>
      </c>
      <c r="H4" s="131" t="s">
        <v>154</v>
      </c>
      <c r="I4" s="131" t="s">
        <v>153</v>
      </c>
    </row>
    <row r="5" spans="1:9" s="43" customFormat="1" ht="15.75" x14ac:dyDescent="0.25">
      <c r="A5" s="6" t="s">
        <v>129</v>
      </c>
      <c r="C5" s="122"/>
      <c r="D5" s="122"/>
      <c r="E5" s="122"/>
      <c r="F5" s="122"/>
    </row>
    <row r="6" spans="1:9" s="43" customFormat="1" x14ac:dyDescent="0.25">
      <c r="C6" s="122"/>
      <c r="D6" s="122"/>
      <c r="E6" s="122"/>
      <c r="F6" s="122"/>
    </row>
    <row r="7" spans="1:9" ht="15.75" x14ac:dyDescent="0.25">
      <c r="A7" s="84" t="s">
        <v>268</v>
      </c>
      <c r="C7" s="123"/>
      <c r="D7" s="123"/>
      <c r="E7" s="123"/>
      <c r="F7" s="123"/>
    </row>
    <row r="8" spans="1:9" ht="15.75" x14ac:dyDescent="0.25">
      <c r="A8" s="91" t="s">
        <v>140</v>
      </c>
      <c r="B8" s="125">
        <v>0.762338701650637</v>
      </c>
      <c r="C8" s="125">
        <v>0.79186373516037101</v>
      </c>
      <c r="D8" s="125">
        <v>0.8261370831380429</v>
      </c>
      <c r="E8" s="125">
        <v>0.84544870360854485</v>
      </c>
      <c r="F8" s="125">
        <v>0.78036946526122675</v>
      </c>
      <c r="G8" s="124"/>
      <c r="H8" s="88">
        <f>(F8-B8)/B8*100</f>
        <v>2.3651906392196853</v>
      </c>
      <c r="I8" s="88">
        <f>(F8-E8)/E8*100</f>
        <v>-7.6975975088194994</v>
      </c>
    </row>
    <row r="9" spans="1:9" ht="15.75" x14ac:dyDescent="0.25">
      <c r="A9" s="91" t="s">
        <v>243</v>
      </c>
      <c r="B9" s="125">
        <v>1.1309752256206378</v>
      </c>
      <c r="C9" s="125">
        <v>1.2057327959197468</v>
      </c>
      <c r="D9" s="125">
        <v>1.3153954948626141</v>
      </c>
      <c r="E9" s="125">
        <v>1.427848876668832</v>
      </c>
      <c r="F9" s="125">
        <v>1.3066620830531401</v>
      </c>
      <c r="G9" s="124"/>
      <c r="H9" s="88">
        <f>(F9-B9)/B9*100</f>
        <v>15.534103086660615</v>
      </c>
      <c r="I9" s="88">
        <f>(F9-E9)/E9*100</f>
        <v>-8.4873683480019508</v>
      </c>
    </row>
    <row r="10" spans="1:9" ht="15.75" x14ac:dyDescent="0.25">
      <c r="A10" s="91" t="s">
        <v>244</v>
      </c>
      <c r="B10" s="125">
        <v>0.45688295514043209</v>
      </c>
      <c r="C10" s="125">
        <v>0.48855767078798551</v>
      </c>
      <c r="D10" s="125">
        <v>0.50854932725436797</v>
      </c>
      <c r="E10" s="125">
        <v>0.52186474795539439</v>
      </c>
      <c r="F10" s="125">
        <v>0.49619271781962321</v>
      </c>
      <c r="G10" s="124"/>
      <c r="H10" s="88">
        <f>(F10-B10)/B10*100</f>
        <v>8.6039022110396921</v>
      </c>
      <c r="I10" s="88">
        <f>(F10-E10)/E10*100</f>
        <v>-4.9192880408863067</v>
      </c>
    </row>
    <row r="11" spans="1:9" ht="15.75" x14ac:dyDescent="0.25">
      <c r="A11" s="45"/>
      <c r="B11" s="18"/>
      <c r="C11" s="18"/>
      <c r="D11" s="18"/>
      <c r="E11" s="18"/>
      <c r="F11" s="18"/>
      <c r="H11" s="123"/>
      <c r="I11" s="123"/>
    </row>
    <row r="12" spans="1:9" ht="15.75" x14ac:dyDescent="0.25">
      <c r="A12" s="84" t="s">
        <v>242</v>
      </c>
      <c r="B12" s="18"/>
      <c r="C12" s="18"/>
      <c r="D12" s="18"/>
      <c r="E12" s="18"/>
      <c r="F12" s="18"/>
      <c r="H12" s="123"/>
      <c r="I12" s="123"/>
    </row>
    <row r="13" spans="1:9" ht="15.75" x14ac:dyDescent="0.25">
      <c r="A13" s="91" t="s">
        <v>140</v>
      </c>
      <c r="B13" s="125">
        <v>8.5631573327609214</v>
      </c>
      <c r="C13" s="125">
        <v>7.6163435309967511</v>
      </c>
      <c r="D13" s="125">
        <v>7.3721205675431278</v>
      </c>
      <c r="E13" s="125">
        <v>6.7399816538999993</v>
      </c>
      <c r="F13" s="125">
        <v>5.9982987464037869</v>
      </c>
      <c r="G13" s="124"/>
      <c r="H13" s="88">
        <f>(F13-B13)/B13*100</f>
        <v>-29.952253435126085</v>
      </c>
      <c r="I13" s="88">
        <f>(F13-E13)/E13*100</f>
        <v>-11.004227393809709</v>
      </c>
    </row>
    <row r="14" spans="1:9" ht="15.75" x14ac:dyDescent="0.25">
      <c r="A14" s="239" t="s">
        <v>278</v>
      </c>
      <c r="B14" s="125">
        <v>6.2186926284913717</v>
      </c>
      <c r="C14" s="125">
        <v>5.6634554409501838</v>
      </c>
      <c r="D14" s="125">
        <v>5.5301087548160446</v>
      </c>
      <c r="E14" s="125">
        <v>5.2037801634813157</v>
      </c>
      <c r="F14" s="125">
        <v>4.8799216235995484</v>
      </c>
      <c r="H14" s="88">
        <f>(F14-B14)/B14*100</f>
        <v>-21.528174567724268</v>
      </c>
      <c r="I14" s="88">
        <f>(F14-E14)/E14*100</f>
        <v>-6.22352462455114</v>
      </c>
    </row>
    <row r="15" spans="1:9" ht="15.75" x14ac:dyDescent="0.25">
      <c r="A15" s="126" t="s">
        <v>277</v>
      </c>
      <c r="B15" s="275">
        <v>19.185581496990782</v>
      </c>
      <c r="C15" s="275">
        <v>17.296728560242631</v>
      </c>
      <c r="D15" s="275">
        <v>16.969288599952971</v>
      </c>
      <c r="E15" s="275">
        <v>16.269141167720949</v>
      </c>
      <c r="F15" s="275">
        <v>14.293060778738834</v>
      </c>
      <c r="G15" s="45"/>
      <c r="H15" s="224">
        <f>(F15-B15)/B15*100</f>
        <v>-25.501029088012416</v>
      </c>
      <c r="I15" s="224">
        <f>(F15-E15)/E15*100</f>
        <v>-12.146187488389304</v>
      </c>
    </row>
  </sheetData>
  <pageMargins left="0.7" right="0.7" top="0.75" bottom="0.75" header="0.3" footer="0.3"/>
  <pageSetup paperSize="9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theme="9" tint="-0.249977111117893"/>
  </sheetPr>
  <dimension ref="A1:U32"/>
  <sheetViews>
    <sheetView showGridLines="0" zoomScale="80" zoomScaleNormal="80" workbookViewId="0">
      <selection activeCell="U34" sqref="U34"/>
    </sheetView>
  </sheetViews>
  <sheetFormatPr defaultColWidth="9.28515625" defaultRowHeight="15.75" x14ac:dyDescent="0.25"/>
  <cols>
    <col min="1" max="1" width="59.5703125" style="45" customWidth="1"/>
    <col min="2" max="18" width="7.7109375" style="45" customWidth="1"/>
    <col min="19" max="19" width="1.5703125" style="45" customWidth="1"/>
    <col min="20" max="16384" width="9.28515625" style="45"/>
  </cols>
  <sheetData>
    <row r="1" spans="1:21" ht="21" x14ac:dyDescent="0.35">
      <c r="A1" s="191" t="str">
        <f>'Indice-Index'!C17</f>
        <v>4.1 Indici generali e principali utilities - General indexes and main utilities (2010=100)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</row>
    <row r="2" spans="1:21" s="12" customFormat="1" x14ac:dyDescent="0.25"/>
    <row r="3" spans="1:21" s="12" customFormat="1" x14ac:dyDescent="0.25">
      <c r="A3" s="431" t="s">
        <v>44</v>
      </c>
      <c r="B3" s="132" t="s">
        <v>69</v>
      </c>
      <c r="C3" s="132" t="s">
        <v>70</v>
      </c>
      <c r="D3" s="132" t="s">
        <v>117</v>
      </c>
      <c r="E3" s="132" t="s">
        <v>121</v>
      </c>
      <c r="F3" s="132" t="s">
        <v>130</v>
      </c>
      <c r="G3" s="132" t="s">
        <v>158</v>
      </c>
      <c r="H3" s="132" t="s">
        <v>160</v>
      </c>
      <c r="I3" s="132" t="s">
        <v>163</v>
      </c>
      <c r="J3" s="132" t="s">
        <v>175</v>
      </c>
      <c r="K3" s="132" t="s">
        <v>193</v>
      </c>
      <c r="L3" s="132" t="s">
        <v>195</v>
      </c>
      <c r="M3" s="132" t="s">
        <v>204</v>
      </c>
      <c r="N3" s="132" t="s">
        <v>218</v>
      </c>
      <c r="O3" s="132" t="s">
        <v>235</v>
      </c>
      <c r="P3" s="132" t="s">
        <v>283</v>
      </c>
      <c r="Q3" s="132" t="s">
        <v>289</v>
      </c>
      <c r="R3" s="132" t="s">
        <v>367</v>
      </c>
      <c r="T3" s="436" t="s">
        <v>228</v>
      </c>
      <c r="U3" s="436"/>
    </row>
    <row r="4" spans="1:21" s="12" customFormat="1" x14ac:dyDescent="0.25">
      <c r="A4" s="431"/>
      <c r="B4" s="132" t="s">
        <v>61</v>
      </c>
      <c r="C4" s="132" t="s">
        <v>71</v>
      </c>
      <c r="D4" s="132" t="s">
        <v>116</v>
      </c>
      <c r="E4" s="132" t="s">
        <v>118</v>
      </c>
      <c r="F4" s="132" t="s">
        <v>130</v>
      </c>
      <c r="G4" s="132" t="s">
        <v>159</v>
      </c>
      <c r="H4" s="132" t="s">
        <v>161</v>
      </c>
      <c r="I4" s="132" t="s">
        <v>164</v>
      </c>
      <c r="J4" s="132" t="s">
        <v>175</v>
      </c>
      <c r="K4" s="132" t="s">
        <v>194</v>
      </c>
      <c r="L4" s="132" t="s">
        <v>196</v>
      </c>
      <c r="M4" s="132" t="s">
        <v>205</v>
      </c>
      <c r="N4" s="132" t="s">
        <v>218</v>
      </c>
      <c r="O4" s="132" t="s">
        <v>236</v>
      </c>
      <c r="P4" s="132" t="s">
        <v>284</v>
      </c>
      <c r="Q4" s="132" t="s">
        <v>290</v>
      </c>
      <c r="R4" s="132" t="s">
        <v>367</v>
      </c>
      <c r="T4" s="216" t="s">
        <v>229</v>
      </c>
      <c r="U4" s="216" t="s">
        <v>230</v>
      </c>
    </row>
    <row r="5" spans="1:21" s="12" customFormat="1" x14ac:dyDescent="0.25">
      <c r="A5" s="31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8"/>
      <c r="T5" s="214"/>
      <c r="U5" s="214"/>
    </row>
    <row r="7" spans="1:21" x14ac:dyDescent="0.25">
      <c r="A7" s="96" t="s">
        <v>101</v>
      </c>
      <c r="B7" s="97">
        <v>124.8</v>
      </c>
      <c r="C7" s="97">
        <v>125.3</v>
      </c>
      <c r="D7" s="97">
        <v>125.6</v>
      </c>
      <c r="E7" s="97">
        <v>126.1</v>
      </c>
      <c r="F7" s="97">
        <v>128.1</v>
      </c>
      <c r="G7" s="97">
        <v>129.19999999999999</v>
      </c>
      <c r="H7" s="97">
        <v>130</v>
      </c>
      <c r="I7" s="97">
        <v>130.19999999999999</v>
      </c>
      <c r="J7" s="97">
        <v>131.30000000000001</v>
      </c>
      <c r="K7" s="97">
        <v>131.5</v>
      </c>
      <c r="L7" s="97">
        <v>131.9</v>
      </c>
      <c r="M7" s="97">
        <v>132.4</v>
      </c>
      <c r="N7" s="97">
        <v>132.69999999999999</v>
      </c>
      <c r="O7" s="97">
        <v>132.80000000000001</v>
      </c>
      <c r="P7" s="97">
        <v>133.30000000000001</v>
      </c>
      <c r="Q7" s="97">
        <v>133.69999999999999</v>
      </c>
      <c r="R7" s="97">
        <v>134.6</v>
      </c>
      <c r="T7" s="147">
        <f>(R7-B7)/B7*100</f>
        <v>7.8525641025641013</v>
      </c>
      <c r="U7" s="147">
        <f>(R7-N7)/N7*100</f>
        <v>1.4318010550113081</v>
      </c>
    </row>
    <row r="8" spans="1:21" x14ac:dyDescent="0.25">
      <c r="A8" s="96" t="s">
        <v>100</v>
      </c>
      <c r="B8" s="97">
        <v>108.6</v>
      </c>
      <c r="C8" s="97">
        <v>108.8</v>
      </c>
      <c r="D8" s="97">
        <v>108.9</v>
      </c>
      <c r="E8" s="97">
        <v>108.8</v>
      </c>
      <c r="F8" s="97">
        <v>109.5</v>
      </c>
      <c r="G8" s="97">
        <v>110.2</v>
      </c>
      <c r="H8" s="97">
        <v>110.4</v>
      </c>
      <c r="I8" s="97">
        <v>110</v>
      </c>
      <c r="J8" s="97">
        <v>110.5</v>
      </c>
      <c r="K8" s="97">
        <v>110.9</v>
      </c>
      <c r="L8" s="97">
        <v>110.7</v>
      </c>
      <c r="M8" s="97">
        <v>110.5</v>
      </c>
      <c r="N8" s="97">
        <v>110.7</v>
      </c>
      <c r="O8" s="97">
        <v>110.6</v>
      </c>
      <c r="P8" s="97">
        <v>110</v>
      </c>
      <c r="Q8" s="97">
        <v>110.4</v>
      </c>
      <c r="R8" s="97">
        <v>111.5</v>
      </c>
      <c r="T8" s="147">
        <f>(R8-B8)/B8*100</f>
        <v>2.6703499079189741</v>
      </c>
      <c r="U8" s="147">
        <f>(R8-N8)/N8*100</f>
        <v>0.72267389340559818</v>
      </c>
    </row>
    <row r="9" spans="1:21" x14ac:dyDescent="0.25">
      <c r="A9" s="96" t="s">
        <v>16</v>
      </c>
      <c r="B9" s="97">
        <v>106.7</v>
      </c>
      <c r="C9" s="97">
        <v>106.7</v>
      </c>
      <c r="D9" s="97">
        <v>106.7</v>
      </c>
      <c r="E9" s="97">
        <v>106.7</v>
      </c>
      <c r="F9" s="97">
        <v>107.2</v>
      </c>
      <c r="G9" s="97">
        <v>107.2</v>
      </c>
      <c r="H9" s="97">
        <v>107.4</v>
      </c>
      <c r="I9" s="97">
        <v>107.3</v>
      </c>
      <c r="J9" s="97">
        <v>107.4</v>
      </c>
      <c r="K9" s="97">
        <v>107.4</v>
      </c>
      <c r="L9" s="97">
        <v>107.4</v>
      </c>
      <c r="M9" s="97">
        <v>107.5</v>
      </c>
      <c r="N9" s="97">
        <v>107.6</v>
      </c>
      <c r="O9" s="97">
        <v>107.6</v>
      </c>
      <c r="P9" s="97">
        <v>107.6</v>
      </c>
      <c r="Q9" s="97">
        <v>107.6</v>
      </c>
      <c r="R9" s="97">
        <v>107.7</v>
      </c>
      <c r="T9" s="147">
        <f>(R9-B9)/B9*100</f>
        <v>0.93720712277413298</v>
      </c>
      <c r="U9" s="147">
        <f>(R9-N9)/N9*100</f>
        <v>9.2936802973985627E-2</v>
      </c>
    </row>
    <row r="10" spans="1:21" x14ac:dyDescent="0.25">
      <c r="A10" s="96" t="s">
        <v>102</v>
      </c>
      <c r="B10" s="97">
        <v>91.9</v>
      </c>
      <c r="C10" s="97">
        <v>91.2</v>
      </c>
      <c r="D10" s="97">
        <v>91.3</v>
      </c>
      <c r="E10" s="97">
        <v>91.8</v>
      </c>
      <c r="F10" s="97">
        <v>91.3</v>
      </c>
      <c r="G10" s="97">
        <v>89.6</v>
      </c>
      <c r="H10" s="97">
        <v>89.5</v>
      </c>
      <c r="I10" s="97">
        <v>87.8</v>
      </c>
      <c r="J10" s="97">
        <v>86.5</v>
      </c>
      <c r="K10" s="97">
        <v>83.1</v>
      </c>
      <c r="L10" s="97">
        <v>84.6</v>
      </c>
      <c r="M10" s="97">
        <v>83.4</v>
      </c>
      <c r="N10" s="97">
        <v>82.6</v>
      </c>
      <c r="O10" s="97">
        <v>81.2</v>
      </c>
      <c r="P10" s="97">
        <v>80.099999999999994</v>
      </c>
      <c r="Q10" s="97">
        <v>80</v>
      </c>
      <c r="R10" s="97">
        <v>80.7</v>
      </c>
      <c r="T10" s="147">
        <f>(R10-B10)/B10*100</f>
        <v>-12.18715995647443</v>
      </c>
      <c r="U10" s="147">
        <f>(R10-N10)/N10*100</f>
        <v>-2.3002421307505951</v>
      </c>
    </row>
    <row r="11" spans="1:21" x14ac:dyDescent="0.25">
      <c r="A11" s="28"/>
      <c r="B11" s="29"/>
      <c r="C11" s="29"/>
      <c r="D11" s="29"/>
      <c r="E11" s="29"/>
      <c r="F11" s="29"/>
      <c r="G11" s="29"/>
      <c r="H11" s="29"/>
      <c r="I11" s="29"/>
      <c r="J11" s="29"/>
      <c r="K11" s="29"/>
      <c r="L11" s="29"/>
      <c r="M11" s="29"/>
      <c r="N11" s="29"/>
      <c r="O11" s="29"/>
      <c r="P11" s="29"/>
      <c r="Q11" s="29"/>
      <c r="R11" s="12"/>
    </row>
    <row r="12" spans="1:21" x14ac:dyDescent="0.25">
      <c r="A12" s="432" t="s">
        <v>148</v>
      </c>
      <c r="B12" s="433"/>
      <c r="C12" s="433"/>
      <c r="D12" s="433"/>
      <c r="E12" s="433"/>
      <c r="F12" s="433"/>
      <c r="G12" s="433"/>
      <c r="H12" s="433"/>
      <c r="I12" s="433"/>
      <c r="J12" s="433"/>
      <c r="K12" s="433"/>
      <c r="L12" s="433"/>
      <c r="M12" s="433"/>
      <c r="N12" s="433"/>
      <c r="O12" s="433"/>
      <c r="P12" s="433"/>
      <c r="Q12" s="433"/>
      <c r="R12" s="33"/>
    </row>
    <row r="13" spans="1:21" x14ac:dyDescent="0.25">
      <c r="A13" s="434" t="s">
        <v>149</v>
      </c>
      <c r="B13" s="435"/>
      <c r="C13" s="435"/>
      <c r="D13" s="435"/>
      <c r="E13" s="435"/>
      <c r="F13" s="435"/>
      <c r="G13" s="435"/>
      <c r="H13" s="435"/>
      <c r="I13" s="435"/>
      <c r="J13" s="435"/>
      <c r="K13" s="435"/>
      <c r="L13" s="435"/>
      <c r="M13" s="435"/>
      <c r="N13" s="435"/>
      <c r="O13" s="435"/>
      <c r="P13" s="435"/>
      <c r="Q13" s="435"/>
      <c r="R13" s="33"/>
    </row>
    <row r="14" spans="1:21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  <c r="O14" s="28"/>
      <c r="P14" s="28"/>
      <c r="Q14" s="28"/>
      <c r="R14" s="12"/>
    </row>
    <row r="15" spans="1:21" x14ac:dyDescent="0.25">
      <c r="A15" s="31" t="s">
        <v>45</v>
      </c>
      <c r="B15" s="30"/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12"/>
    </row>
    <row r="16" spans="1:21" x14ac:dyDescent="0.25">
      <c r="A16" s="98" t="s">
        <v>103</v>
      </c>
      <c r="B16" s="97">
        <v>155.80000000000001</v>
      </c>
      <c r="C16" s="97">
        <v>158.4</v>
      </c>
      <c r="D16" s="97">
        <v>158.6</v>
      </c>
      <c r="E16" s="97">
        <v>159</v>
      </c>
      <c r="F16" s="97">
        <v>163.9</v>
      </c>
      <c r="G16" s="97">
        <v>164.7</v>
      </c>
      <c r="H16" s="97">
        <v>165</v>
      </c>
      <c r="I16" s="97">
        <v>164.8</v>
      </c>
      <c r="J16" s="97">
        <v>167.4</v>
      </c>
      <c r="K16" s="97">
        <v>167.7</v>
      </c>
      <c r="L16" s="97">
        <v>168</v>
      </c>
      <c r="M16" s="97">
        <v>168</v>
      </c>
      <c r="N16" s="97">
        <v>170</v>
      </c>
      <c r="O16" s="97">
        <v>171.1</v>
      </c>
      <c r="P16" s="97">
        <v>171.5</v>
      </c>
      <c r="Q16" s="97">
        <v>171.8</v>
      </c>
      <c r="R16" s="97">
        <v>175.2</v>
      </c>
      <c r="T16" s="147">
        <f t="shared" ref="T16:T22" si="0">(R16-B16)/B16*100</f>
        <v>12.451861360718855</v>
      </c>
      <c r="U16" s="147">
        <f t="shared" ref="U16:U22" si="1">(R16-N16)/N16*100</f>
        <v>3.0588235294117578</v>
      </c>
    </row>
    <row r="17" spans="1:21" x14ac:dyDescent="0.25">
      <c r="A17" s="98" t="s">
        <v>106</v>
      </c>
      <c r="B17" s="97">
        <v>118.8</v>
      </c>
      <c r="C17" s="97">
        <v>120.4</v>
      </c>
      <c r="D17" s="97">
        <v>119.6</v>
      </c>
      <c r="E17" s="97">
        <v>115.8</v>
      </c>
      <c r="F17" s="97">
        <v>113.4</v>
      </c>
      <c r="G17" s="97">
        <v>117.1</v>
      </c>
      <c r="H17" s="97">
        <v>119.8</v>
      </c>
      <c r="I17" s="97">
        <v>118.6</v>
      </c>
      <c r="J17" s="97">
        <v>123.7</v>
      </c>
      <c r="K17" s="97">
        <v>126.8</v>
      </c>
      <c r="L17" s="97">
        <v>126.4</v>
      </c>
      <c r="M17" s="97">
        <v>126.2</v>
      </c>
      <c r="N17" s="97">
        <v>122.3</v>
      </c>
      <c r="O17" s="97">
        <v>130.5</v>
      </c>
      <c r="P17" s="97">
        <v>133.69999999999999</v>
      </c>
      <c r="Q17" s="97">
        <v>138.9</v>
      </c>
      <c r="R17" s="97">
        <v>137.30000000000001</v>
      </c>
      <c r="T17" s="147">
        <f t="shared" si="0"/>
        <v>15.572390572390585</v>
      </c>
      <c r="U17" s="147">
        <f>(R17-N17)/N17*100</f>
        <v>12.264922322158638</v>
      </c>
    </row>
    <row r="18" spans="1:21" x14ac:dyDescent="0.25">
      <c r="A18" s="98" t="s">
        <v>17</v>
      </c>
      <c r="B18" s="97">
        <v>119.8</v>
      </c>
      <c r="C18" s="97">
        <v>122.4</v>
      </c>
      <c r="D18" s="97">
        <v>125.1</v>
      </c>
      <c r="E18" s="97">
        <v>124.5</v>
      </c>
      <c r="F18" s="97">
        <v>129.30000000000001</v>
      </c>
      <c r="G18" s="97">
        <v>121.7</v>
      </c>
      <c r="H18" s="97">
        <v>127.4</v>
      </c>
      <c r="I18" s="97">
        <v>135.19999999999999</v>
      </c>
      <c r="J18" s="97">
        <v>137.80000000000001</v>
      </c>
      <c r="K18" s="97">
        <v>132.30000000000001</v>
      </c>
      <c r="L18" s="97">
        <v>133.30000000000001</v>
      </c>
      <c r="M18" s="97">
        <v>135.6</v>
      </c>
      <c r="N18" s="97">
        <v>132.19999999999999</v>
      </c>
      <c r="O18" s="97">
        <v>119.3</v>
      </c>
      <c r="P18" s="97">
        <v>122.7</v>
      </c>
      <c r="Q18" s="97">
        <v>130.80000000000001</v>
      </c>
      <c r="R18" s="97">
        <v>134.30000000000001</v>
      </c>
      <c r="T18" s="147">
        <f t="shared" si="0"/>
        <v>12.103505843071799</v>
      </c>
      <c r="U18" s="147">
        <f>(R18-N18)/N18*100</f>
        <v>1.5885022692889734</v>
      </c>
    </row>
    <row r="19" spans="1:21" x14ac:dyDescent="0.25">
      <c r="A19" s="98" t="s">
        <v>104</v>
      </c>
      <c r="B19" s="97">
        <v>124.6</v>
      </c>
      <c r="C19" s="97">
        <v>125</v>
      </c>
      <c r="D19" s="97">
        <v>125</v>
      </c>
      <c r="E19" s="97">
        <v>125.4</v>
      </c>
      <c r="F19" s="97">
        <v>125.6</v>
      </c>
      <c r="G19" s="97">
        <v>125.5</v>
      </c>
      <c r="H19" s="97">
        <v>125.5</v>
      </c>
      <c r="I19" s="97">
        <v>126</v>
      </c>
      <c r="J19" s="97">
        <v>126.6</v>
      </c>
      <c r="K19" s="97">
        <v>126.8</v>
      </c>
      <c r="L19" s="97">
        <v>126.8</v>
      </c>
      <c r="M19" s="97">
        <v>126.7</v>
      </c>
      <c r="N19" s="97">
        <v>126.4</v>
      </c>
      <c r="O19" s="97">
        <v>126.6</v>
      </c>
      <c r="P19" s="97">
        <v>126.7</v>
      </c>
      <c r="Q19" s="97">
        <v>127.2</v>
      </c>
      <c r="R19" s="97">
        <v>127.5</v>
      </c>
      <c r="T19" s="147">
        <f t="shared" si="0"/>
        <v>2.3274478330658153</v>
      </c>
      <c r="U19" s="147">
        <f t="shared" si="1"/>
        <v>0.87025316455695745</v>
      </c>
    </row>
    <row r="20" spans="1:21" x14ac:dyDescent="0.25">
      <c r="A20" s="98" t="s">
        <v>107</v>
      </c>
      <c r="B20" s="97">
        <v>121</v>
      </c>
      <c r="C20" s="97">
        <v>121</v>
      </c>
      <c r="D20" s="97">
        <v>121.7</v>
      </c>
      <c r="E20" s="97">
        <v>121.7</v>
      </c>
      <c r="F20" s="97">
        <v>121.8</v>
      </c>
      <c r="G20" s="97">
        <v>122.2</v>
      </c>
      <c r="H20" s="97">
        <v>124.3</v>
      </c>
      <c r="I20" s="97">
        <v>124.3</v>
      </c>
      <c r="J20" s="97">
        <v>124.4</v>
      </c>
      <c r="K20" s="97">
        <v>124.4</v>
      </c>
      <c r="L20" s="97">
        <v>124.8</v>
      </c>
      <c r="M20" s="97">
        <v>125.1</v>
      </c>
      <c r="N20" s="97">
        <v>125.8</v>
      </c>
      <c r="O20" s="97">
        <v>126.9</v>
      </c>
      <c r="P20" s="97">
        <v>126.9</v>
      </c>
      <c r="Q20" s="97">
        <v>127.1</v>
      </c>
      <c r="R20" s="97">
        <v>127.1</v>
      </c>
      <c r="T20" s="147">
        <f t="shared" si="0"/>
        <v>5.041322314049582</v>
      </c>
      <c r="U20" s="147">
        <f>(R20-N20)/N20*100</f>
        <v>1.0333863275039723</v>
      </c>
    </row>
    <row r="21" spans="1:21" x14ac:dyDescent="0.25">
      <c r="A21" s="98" t="s">
        <v>105</v>
      </c>
      <c r="B21" s="97">
        <v>106.3</v>
      </c>
      <c r="C21" s="97">
        <v>105</v>
      </c>
      <c r="D21" s="97">
        <v>101.8</v>
      </c>
      <c r="E21" s="97">
        <v>104.4</v>
      </c>
      <c r="F21" s="97">
        <v>108.8</v>
      </c>
      <c r="G21" s="97">
        <v>103.5</v>
      </c>
      <c r="H21" s="97">
        <v>110.9</v>
      </c>
      <c r="I21" s="97">
        <v>116.8</v>
      </c>
      <c r="J21" s="97">
        <v>119.1</v>
      </c>
      <c r="K21" s="97">
        <v>108.7</v>
      </c>
      <c r="L21" s="97">
        <v>102.4</v>
      </c>
      <c r="M21" s="97">
        <v>105.7</v>
      </c>
      <c r="N21" s="97">
        <v>106.7</v>
      </c>
      <c r="O21" s="97">
        <v>94</v>
      </c>
      <c r="P21" s="97">
        <v>88.8</v>
      </c>
      <c r="Q21" s="97">
        <v>97.3</v>
      </c>
      <c r="R21" s="97">
        <v>102</v>
      </c>
      <c r="T21" s="147">
        <f t="shared" si="0"/>
        <v>-4.0451552210724344</v>
      </c>
      <c r="U21" s="147">
        <f t="shared" si="1"/>
        <v>-4.4048734770384286</v>
      </c>
    </row>
    <row r="22" spans="1:21" x14ac:dyDescent="0.25">
      <c r="A22" s="98" t="s">
        <v>108</v>
      </c>
      <c r="B22" s="97">
        <v>83.4</v>
      </c>
      <c r="C22" s="97">
        <v>82.4</v>
      </c>
      <c r="D22" s="97">
        <v>82.5</v>
      </c>
      <c r="E22" s="97">
        <v>82.2</v>
      </c>
      <c r="F22" s="97">
        <v>81.900000000000006</v>
      </c>
      <c r="G22" s="97">
        <v>79.7</v>
      </c>
      <c r="H22" s="97">
        <v>79.599999999999994</v>
      </c>
      <c r="I22" s="97">
        <v>77.7</v>
      </c>
      <c r="J22" s="97">
        <v>76</v>
      </c>
      <c r="K22" s="97">
        <v>72.3</v>
      </c>
      <c r="L22" s="97">
        <v>73.8</v>
      </c>
      <c r="M22" s="97">
        <v>72.599999999999994</v>
      </c>
      <c r="N22" s="97">
        <v>71.599999999999994</v>
      </c>
      <c r="O22" s="97">
        <v>70.099999999999994</v>
      </c>
      <c r="P22" s="97">
        <v>69.099999999999994</v>
      </c>
      <c r="Q22" s="97">
        <v>68.8</v>
      </c>
      <c r="R22" s="97">
        <v>69.5</v>
      </c>
      <c r="T22" s="147">
        <f t="shared" si="0"/>
        <v>-16.666666666666671</v>
      </c>
      <c r="U22" s="147">
        <f t="shared" si="1"/>
        <v>-2.9329608938547409</v>
      </c>
    </row>
    <row r="23" spans="1:21" x14ac:dyDescent="0.25">
      <c r="A23" s="28"/>
      <c r="B23" s="28"/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12"/>
    </row>
    <row r="24" spans="1:21" x14ac:dyDescent="0.25">
      <c r="A24" s="12" t="s">
        <v>56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</row>
    <row r="25" spans="1:21" x14ac:dyDescent="0.25">
      <c r="A25" s="27" t="s">
        <v>57</v>
      </c>
      <c r="B25" s="27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</row>
    <row r="26" spans="1:21" x14ac:dyDescent="0.25">
      <c r="A26" s="28" t="s">
        <v>21</v>
      </c>
      <c r="B26" s="27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</row>
    <row r="27" spans="1:21" x14ac:dyDescent="0.25">
      <c r="A27" s="28" t="s">
        <v>18</v>
      </c>
      <c r="B27" s="27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</row>
    <row r="28" spans="1:21" x14ac:dyDescent="0.25">
      <c r="A28" s="28" t="s">
        <v>19</v>
      </c>
      <c r="B28" s="27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</row>
    <row r="29" spans="1:21" x14ac:dyDescent="0.25">
      <c r="A29" s="28" t="s">
        <v>20</v>
      </c>
      <c r="B29" s="27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</row>
    <row r="30" spans="1:21" x14ac:dyDescent="0.25">
      <c r="A30" s="28" t="s">
        <v>22</v>
      </c>
      <c r="B30" s="27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</row>
    <row r="31" spans="1:21" x14ac:dyDescent="0.25">
      <c r="A31" s="28" t="s">
        <v>23</v>
      </c>
      <c r="B31" s="27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</row>
    <row r="32" spans="1:21" x14ac:dyDescent="0.25">
      <c r="A32" s="28" t="s">
        <v>24</v>
      </c>
      <c r="B32" s="27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</row>
  </sheetData>
  <mergeCells count="4">
    <mergeCell ref="A3:A4"/>
    <mergeCell ref="A12:Q12"/>
    <mergeCell ref="A13:Q13"/>
    <mergeCell ref="T3:U3"/>
  </mergeCells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tabColor theme="9" tint="-0.249977111117893"/>
  </sheetPr>
  <dimension ref="A1:U34"/>
  <sheetViews>
    <sheetView showGridLines="0" zoomScale="80" zoomScaleNormal="80" workbookViewId="0">
      <selection activeCell="X36" sqref="X36"/>
    </sheetView>
  </sheetViews>
  <sheetFormatPr defaultColWidth="9.28515625" defaultRowHeight="15.75" x14ac:dyDescent="0.25"/>
  <cols>
    <col min="1" max="1" width="56.28515625" style="7" customWidth="1"/>
    <col min="2" max="18" width="7.7109375" style="7" customWidth="1"/>
    <col min="19" max="19" width="2.42578125" style="7" customWidth="1"/>
    <col min="20" max="16384" width="9.28515625" style="7"/>
  </cols>
  <sheetData>
    <row r="1" spans="1:21" ht="21" x14ac:dyDescent="0.35">
      <c r="A1" s="191" t="str">
        <f>+'Indice-Index'!C18</f>
        <v>4.2 Telefonia fissa e mobile - Fixed and mobile telephony (2010=100)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</row>
    <row r="2" spans="1:21" s="12" customFormat="1" x14ac:dyDescent="0.25"/>
    <row r="3" spans="1:21" s="12" customFormat="1" x14ac:dyDescent="0.25">
      <c r="A3" s="431" t="s">
        <v>44</v>
      </c>
      <c r="B3" s="53" t="str">
        <f>'4.1'!B3</f>
        <v xml:space="preserve"> Mar 17</v>
      </c>
      <c r="C3" s="53" t="str">
        <f>'4.1'!C3</f>
        <v xml:space="preserve"> Giu 17</v>
      </c>
      <c r="D3" s="53" t="str">
        <f>'4.1'!D3</f>
        <v xml:space="preserve"> Set 17</v>
      </c>
      <c r="E3" s="53" t="str">
        <f>'4.1'!E3</f>
        <v xml:space="preserve"> Dic 17</v>
      </c>
      <c r="F3" s="53" t="str">
        <f>'4.1'!F3</f>
        <v xml:space="preserve"> Mar 18</v>
      </c>
      <c r="G3" s="53" t="str">
        <f>'4.1'!G3</f>
        <v>Giu 18</v>
      </c>
      <c r="H3" s="53" t="str">
        <f>'4.1'!H3</f>
        <v>Set 18</v>
      </c>
      <c r="I3" s="53" t="str">
        <f>'4.1'!I3</f>
        <v xml:space="preserve"> Dic 18</v>
      </c>
      <c r="J3" s="53" t="str">
        <f>'4.1'!J3</f>
        <v xml:space="preserve"> Mar 19</v>
      </c>
      <c r="K3" s="53" t="str">
        <f>'4.1'!K3</f>
        <v>Giu 19</v>
      </c>
      <c r="L3" s="53" t="str">
        <f>'4.1'!L3</f>
        <v>Set 19</v>
      </c>
      <c r="M3" s="53" t="str">
        <f>'4.1'!M3</f>
        <v xml:space="preserve"> Dic 19</v>
      </c>
      <c r="N3" s="53" t="str">
        <f>'4.1'!N3</f>
        <v xml:space="preserve"> Mar 20</v>
      </c>
      <c r="O3" s="53" t="str">
        <f>'4.1'!O3</f>
        <v>Giu 20</v>
      </c>
      <c r="P3" s="53" t="str">
        <f>'4.1'!P3</f>
        <v>Set 20</v>
      </c>
      <c r="Q3" s="53" t="str">
        <f>'4.1'!Q3</f>
        <v xml:space="preserve"> Dic 20</v>
      </c>
      <c r="R3" s="53" t="str">
        <f>'4.1'!R3</f>
        <v xml:space="preserve"> Mar 21</v>
      </c>
      <c r="T3" s="436" t="s">
        <v>228</v>
      </c>
      <c r="U3" s="436"/>
    </row>
    <row r="4" spans="1:21" s="12" customFormat="1" x14ac:dyDescent="0.25">
      <c r="A4" s="431"/>
      <c r="B4" s="53" t="str">
        <f>'4.1'!B4</f>
        <v>Mar 17</v>
      </c>
      <c r="C4" s="53" t="str">
        <f>'4.1'!C4</f>
        <v xml:space="preserve"> Jun 17</v>
      </c>
      <c r="D4" s="53" t="str">
        <f>'4.1'!D4</f>
        <v>Sept 17</v>
      </c>
      <c r="E4" s="53" t="str">
        <f>'4.1'!E4</f>
        <v>Dec 17</v>
      </c>
      <c r="F4" s="53" t="str">
        <f>'4.1'!F4</f>
        <v xml:space="preserve"> Mar 18</v>
      </c>
      <c r="G4" s="53" t="str">
        <f>'4.1'!G4</f>
        <v>Jun 18</v>
      </c>
      <c r="H4" s="53" t="str">
        <f>'4.1'!H4</f>
        <v>Sept 18</v>
      </c>
      <c r="I4" s="53" t="str">
        <f>'4.1'!I4</f>
        <v>Dec 18</v>
      </c>
      <c r="J4" s="53" t="str">
        <f>'4.1'!J4</f>
        <v xml:space="preserve"> Mar 19</v>
      </c>
      <c r="K4" s="53" t="str">
        <f>'4.1'!K4</f>
        <v>Jun 19</v>
      </c>
      <c r="L4" s="53" t="str">
        <f>'4.1'!L4</f>
        <v>Sept 19</v>
      </c>
      <c r="M4" s="53" t="str">
        <f>'4.1'!M4</f>
        <v>Dec 19</v>
      </c>
      <c r="N4" s="53" t="str">
        <f>'4.1'!N4</f>
        <v xml:space="preserve"> Mar 20</v>
      </c>
      <c r="O4" s="53" t="str">
        <f>'4.1'!O4</f>
        <v>Jun 20</v>
      </c>
      <c r="P4" s="53" t="str">
        <f>'4.1'!P4</f>
        <v>Sept 20</v>
      </c>
      <c r="Q4" s="53" t="str">
        <f>'4.1'!Q4</f>
        <v>Dec 20</v>
      </c>
      <c r="R4" s="53" t="str">
        <f>'4.1'!R4</f>
        <v xml:space="preserve"> Mar 21</v>
      </c>
      <c r="T4" s="216" t="s">
        <v>229</v>
      </c>
      <c r="U4" s="216" t="s">
        <v>230</v>
      </c>
    </row>
    <row r="5" spans="1:21" s="12" customFormat="1" x14ac:dyDescent="0.25">
      <c r="A5" s="31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8"/>
      <c r="T5" s="214"/>
      <c r="U5" s="214"/>
    </row>
    <row r="6" spans="1:21" s="12" customFormat="1" x14ac:dyDescent="0.25">
      <c r="A6" s="31" t="s">
        <v>62</v>
      </c>
      <c r="T6" s="215"/>
      <c r="U6" s="215"/>
    </row>
    <row r="7" spans="1:21" s="12" customFormat="1" x14ac:dyDescent="0.25">
      <c r="A7" s="98" t="s">
        <v>38</v>
      </c>
      <c r="B7" s="97">
        <v>119.9</v>
      </c>
      <c r="C7" s="97">
        <v>125.2</v>
      </c>
      <c r="D7" s="97">
        <v>124</v>
      </c>
      <c r="E7" s="97">
        <v>124</v>
      </c>
      <c r="F7" s="97">
        <v>124</v>
      </c>
      <c r="G7" s="97">
        <v>123.3</v>
      </c>
      <c r="H7" s="97">
        <v>125.9</v>
      </c>
      <c r="I7" s="97">
        <v>130.19999999999999</v>
      </c>
      <c r="J7" s="97">
        <v>128.1</v>
      </c>
      <c r="K7" s="97">
        <v>130</v>
      </c>
      <c r="L7" s="97">
        <v>133.5</v>
      </c>
      <c r="M7" s="97">
        <v>133.5</v>
      </c>
      <c r="N7" s="97">
        <v>133.5</v>
      </c>
      <c r="O7" s="97">
        <v>132.9</v>
      </c>
      <c r="P7" s="97">
        <v>132.9</v>
      </c>
      <c r="Q7" s="97">
        <v>136.1</v>
      </c>
      <c r="R7" s="97">
        <v>136.1</v>
      </c>
      <c r="T7" s="147">
        <f>(R7-B7)/B7*100</f>
        <v>13.511259382819004</v>
      </c>
      <c r="U7" s="147">
        <f>(R7-N7)/N7*100</f>
        <v>1.9475655430711569</v>
      </c>
    </row>
    <row r="8" spans="1:21" s="12" customFormat="1" x14ac:dyDescent="0.25">
      <c r="A8" s="98" t="s">
        <v>25</v>
      </c>
      <c r="B8" s="97">
        <v>97.7</v>
      </c>
      <c r="C8" s="97">
        <v>98.9</v>
      </c>
      <c r="D8" s="97">
        <v>98</v>
      </c>
      <c r="E8" s="97">
        <v>98.2</v>
      </c>
      <c r="F8" s="97">
        <v>94.6</v>
      </c>
      <c r="G8" s="97">
        <v>90.7</v>
      </c>
      <c r="H8" s="97">
        <v>93.8</v>
      </c>
      <c r="I8" s="97">
        <v>94</v>
      </c>
      <c r="J8" s="97">
        <v>97.1</v>
      </c>
      <c r="K8" s="97">
        <v>100.5</v>
      </c>
      <c r="L8" s="97">
        <v>99.2</v>
      </c>
      <c r="M8" s="97">
        <v>99.9</v>
      </c>
      <c r="N8" s="97">
        <v>101.5</v>
      </c>
      <c r="O8" s="97">
        <v>111.3</v>
      </c>
      <c r="P8" s="97">
        <v>102.9</v>
      </c>
      <c r="Q8" s="97">
        <v>101.3</v>
      </c>
      <c r="R8" s="97">
        <v>105.5</v>
      </c>
      <c r="S8" s="8"/>
      <c r="T8" s="147">
        <f>(R8-B8)/B8*100</f>
        <v>7.9836233367451355</v>
      </c>
      <c r="U8" s="147">
        <f>(R8-N8)/N8*100</f>
        <v>3.9408866995073892</v>
      </c>
    </row>
    <row r="9" spans="1:21" s="12" customFormat="1" x14ac:dyDescent="0.25">
      <c r="A9" s="98" t="s">
        <v>26</v>
      </c>
      <c r="B9" s="97">
        <v>92.4</v>
      </c>
      <c r="C9" s="97">
        <v>92.4</v>
      </c>
      <c r="D9" s="97">
        <v>87.7</v>
      </c>
      <c r="E9" s="97">
        <v>87.7</v>
      </c>
      <c r="F9" s="97">
        <v>87.8</v>
      </c>
      <c r="G9" s="97">
        <v>84.7</v>
      </c>
      <c r="H9" s="97">
        <v>86.8</v>
      </c>
      <c r="I9" s="97">
        <v>86.9</v>
      </c>
      <c r="J9" s="97">
        <v>73.099999999999994</v>
      </c>
      <c r="K9" s="97">
        <v>73.7</v>
      </c>
      <c r="L9" s="97">
        <v>73.099999999999994</v>
      </c>
      <c r="M9" s="97">
        <v>73.3</v>
      </c>
      <c r="N9" s="97">
        <v>73.599999999999994</v>
      </c>
      <c r="O9" s="97">
        <v>73.8</v>
      </c>
      <c r="P9" s="97">
        <v>73.8</v>
      </c>
      <c r="Q9" s="97">
        <v>74.599999999999994</v>
      </c>
      <c r="R9" s="97">
        <v>75</v>
      </c>
      <c r="T9" s="147">
        <f>(R9-B9)/B9*100</f>
        <v>-18.831168831168839</v>
      </c>
      <c r="U9" s="147">
        <f>(R9-N9)/N9*100</f>
        <v>1.902173913043486</v>
      </c>
    </row>
    <row r="10" spans="1:21" s="12" customFormat="1" x14ac:dyDescent="0.25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56"/>
    </row>
    <row r="11" spans="1:21" s="12" customFormat="1" x14ac:dyDescent="0.25">
      <c r="A11" s="31" t="s">
        <v>63</v>
      </c>
      <c r="B11" s="30"/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56"/>
    </row>
    <row r="12" spans="1:21" s="12" customFormat="1" x14ac:dyDescent="0.25">
      <c r="A12" s="98" t="s">
        <v>33</v>
      </c>
      <c r="B12" s="97">
        <v>78.8</v>
      </c>
      <c r="C12" s="97">
        <v>78.599999999999994</v>
      </c>
      <c r="D12" s="97">
        <v>78.3</v>
      </c>
      <c r="E12" s="97">
        <v>78.8</v>
      </c>
      <c r="F12" s="97">
        <v>79.8</v>
      </c>
      <c r="G12" s="97">
        <v>76.900000000000006</v>
      </c>
      <c r="H12" s="97">
        <v>76.7</v>
      </c>
      <c r="I12" s="97">
        <v>75.099999999999994</v>
      </c>
      <c r="J12" s="97">
        <v>75.2</v>
      </c>
      <c r="K12" s="97">
        <v>70.5</v>
      </c>
      <c r="L12" s="97">
        <v>69.400000000000006</v>
      </c>
      <c r="M12" s="97">
        <v>69.900000000000006</v>
      </c>
      <c r="N12" s="97">
        <v>69.900000000000006</v>
      </c>
      <c r="O12" s="97">
        <v>68.400000000000006</v>
      </c>
      <c r="P12" s="97">
        <v>68.2</v>
      </c>
      <c r="Q12" s="97">
        <v>68.099999999999994</v>
      </c>
      <c r="R12" s="97">
        <v>68.099999999999994</v>
      </c>
      <c r="T12" s="147">
        <f>(R12-B12)/B12*100</f>
        <v>-13.578680203045689</v>
      </c>
      <c r="U12" s="147">
        <f>(R12-N12)/N12*100</f>
        <v>-2.5751072961373551</v>
      </c>
    </row>
    <row r="13" spans="1:21" s="12" customFormat="1" x14ac:dyDescent="0.25">
      <c r="A13" s="98" t="s">
        <v>27</v>
      </c>
      <c r="B13" s="97">
        <v>49.8</v>
      </c>
      <c r="C13" s="97">
        <v>46.8</v>
      </c>
      <c r="D13" s="97">
        <v>48.3</v>
      </c>
      <c r="E13" s="97">
        <v>47.3</v>
      </c>
      <c r="F13" s="97">
        <v>45</v>
      </c>
      <c r="G13" s="97">
        <v>43.1</v>
      </c>
      <c r="H13" s="97">
        <v>41.6</v>
      </c>
      <c r="I13" s="97">
        <v>37.700000000000003</v>
      </c>
      <c r="J13" s="97">
        <v>38.4</v>
      </c>
      <c r="K13" s="97">
        <v>33.700000000000003</v>
      </c>
      <c r="L13" s="97">
        <v>37.299999999999997</v>
      </c>
      <c r="M13" s="97">
        <v>33.799999999999997</v>
      </c>
      <c r="N13" s="97">
        <v>32.1</v>
      </c>
      <c r="O13" s="97">
        <v>30.3</v>
      </c>
      <c r="P13" s="97">
        <v>28.5</v>
      </c>
      <c r="Q13" s="97">
        <v>27.4</v>
      </c>
      <c r="R13" s="97">
        <v>28.2</v>
      </c>
      <c r="T13" s="147">
        <f>(R13-B13)/B13*100</f>
        <v>-43.373493975903614</v>
      </c>
      <c r="U13" s="147">
        <f>(R13-N13)/N13*100</f>
        <v>-12.149532710280379</v>
      </c>
    </row>
    <row r="15" spans="1:21" s="12" customFormat="1" x14ac:dyDescent="0.25">
      <c r="A15" s="28"/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28"/>
      <c r="M15" s="28"/>
      <c r="N15" s="28"/>
      <c r="O15" s="28"/>
      <c r="P15" s="28"/>
      <c r="Q15" s="28"/>
      <c r="R15" s="28"/>
    </row>
    <row r="16" spans="1:21" s="12" customFormat="1" x14ac:dyDescent="0.25">
      <c r="A16" s="12" t="s">
        <v>46</v>
      </c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1:18" s="12" customFormat="1" x14ac:dyDescent="0.25">
      <c r="A17" s="27" t="s">
        <v>40</v>
      </c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1:18" x14ac:dyDescent="0.25">
      <c r="A18" s="28" t="s">
        <v>28</v>
      </c>
      <c r="B18" s="27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</row>
    <row r="19" spans="1:18" x14ac:dyDescent="0.25">
      <c r="A19" s="28" t="s">
        <v>29</v>
      </c>
      <c r="B19" s="27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</row>
    <row r="20" spans="1:18" x14ac:dyDescent="0.25">
      <c r="A20" s="28" t="s">
        <v>30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  <row r="21" spans="1:18" x14ac:dyDescent="0.25">
      <c r="A21" s="28" t="s">
        <v>31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</row>
    <row r="22" spans="1:18" x14ac:dyDescent="0.25">
      <c r="A22" s="28" t="s">
        <v>32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5">
      <c r="A23" s="27"/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1:18" x14ac:dyDescent="0.25">
      <c r="A24" s="26"/>
      <c r="B24" s="26"/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</row>
    <row r="25" spans="1:18" x14ac:dyDescent="0.25">
      <c r="A25" s="26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  <row r="26" spans="1:18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</row>
    <row r="27" spans="1:18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</row>
    <row r="28" spans="1:18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</row>
    <row r="29" spans="1:18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1:18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18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</row>
    <row r="33" spans="1:18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</row>
  </sheetData>
  <mergeCells count="2">
    <mergeCell ref="A3:A4"/>
    <mergeCell ref="T3:U3"/>
  </mergeCells>
  <pageMargins left="0.7" right="0.7" top="0.75" bottom="0.75" header="0.3" footer="0.3"/>
  <pageSetup paperSize="9" orientation="portrait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tabColor theme="9" tint="-0.249977111117893"/>
  </sheetPr>
  <dimension ref="A1:U35"/>
  <sheetViews>
    <sheetView showGridLines="0" zoomScale="80" zoomScaleNormal="80" workbookViewId="0">
      <selection activeCell="J22" sqref="J22"/>
    </sheetView>
  </sheetViews>
  <sheetFormatPr defaultColWidth="9.28515625" defaultRowHeight="15.75" x14ac:dyDescent="0.25"/>
  <cols>
    <col min="1" max="1" width="56.140625" style="45" customWidth="1"/>
    <col min="2" max="18" width="7.85546875" style="45" customWidth="1"/>
    <col min="19" max="19" width="1.42578125" style="45" customWidth="1"/>
    <col min="20" max="21" width="8.140625" style="45" customWidth="1"/>
    <col min="22" max="16384" width="9.28515625" style="45"/>
  </cols>
  <sheetData>
    <row r="1" spans="1:21" ht="21" x14ac:dyDescent="0.35">
      <c r="A1" s="191" t="str">
        <f>'Indice-Index'!C19</f>
        <v>4.3 Quotidiani, periodici tv e servizi postali - Newspapers, magazines, TV and postal services (2010=100)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  <c r="R1" s="192"/>
    </row>
    <row r="2" spans="1:21" s="12" customFormat="1" x14ac:dyDescent="0.25"/>
    <row r="3" spans="1:21" s="12" customFormat="1" x14ac:dyDescent="0.25">
      <c r="A3" s="431" t="s">
        <v>44</v>
      </c>
      <c r="B3" s="53" t="str">
        <f>'4.1'!B3</f>
        <v xml:space="preserve"> Mar 17</v>
      </c>
      <c r="C3" s="53" t="str">
        <f>'4.1'!C3</f>
        <v xml:space="preserve"> Giu 17</v>
      </c>
      <c r="D3" s="53" t="str">
        <f>'4.1'!D3</f>
        <v xml:space="preserve"> Set 17</v>
      </c>
      <c r="E3" s="53" t="str">
        <f>'4.1'!E3</f>
        <v xml:space="preserve"> Dic 17</v>
      </c>
      <c r="F3" s="53" t="str">
        <f>'4.1'!F3</f>
        <v xml:space="preserve"> Mar 18</v>
      </c>
      <c r="G3" s="53" t="str">
        <f>'4.1'!G3</f>
        <v>Giu 18</v>
      </c>
      <c r="H3" s="53" t="str">
        <f>'4.1'!H3</f>
        <v>Set 18</v>
      </c>
      <c r="I3" s="53" t="str">
        <f>'4.1'!I3</f>
        <v xml:space="preserve"> Dic 18</v>
      </c>
      <c r="J3" s="53" t="str">
        <f>'4.1'!J3</f>
        <v xml:space="preserve"> Mar 19</v>
      </c>
      <c r="K3" s="53" t="str">
        <f>'4.1'!K3</f>
        <v>Giu 19</v>
      </c>
      <c r="L3" s="53" t="str">
        <f>'4.1'!L3</f>
        <v>Set 19</v>
      </c>
      <c r="M3" s="53" t="str">
        <f>'4.1'!M3</f>
        <v xml:space="preserve"> Dic 19</v>
      </c>
      <c r="N3" s="53" t="str">
        <f>'4.1'!N3</f>
        <v xml:space="preserve"> Mar 20</v>
      </c>
      <c r="O3" s="53" t="str">
        <f>'4.1'!O3</f>
        <v>Giu 20</v>
      </c>
      <c r="P3" s="53" t="str">
        <f>'4.1'!P3</f>
        <v>Set 20</v>
      </c>
      <c r="Q3" s="53" t="str">
        <f>'4.1'!Q3</f>
        <v xml:space="preserve"> Dic 20</v>
      </c>
      <c r="R3" s="53" t="str">
        <f>'4.1'!R3</f>
        <v xml:space="preserve"> Mar 21</v>
      </c>
      <c r="T3" s="436" t="s">
        <v>228</v>
      </c>
      <c r="U3" s="436"/>
    </row>
    <row r="4" spans="1:21" s="12" customFormat="1" x14ac:dyDescent="0.25">
      <c r="A4" s="431"/>
      <c r="B4" s="53" t="str">
        <f>'4.1'!B4</f>
        <v>Mar 17</v>
      </c>
      <c r="C4" s="53" t="str">
        <f>'4.1'!C4</f>
        <v xml:space="preserve"> Jun 17</v>
      </c>
      <c r="D4" s="53" t="str">
        <f>'4.1'!D4</f>
        <v>Sept 17</v>
      </c>
      <c r="E4" s="53" t="str">
        <f>'4.1'!E4</f>
        <v>Dec 17</v>
      </c>
      <c r="F4" s="53" t="str">
        <f>'4.1'!F4</f>
        <v xml:space="preserve"> Mar 18</v>
      </c>
      <c r="G4" s="53" t="str">
        <f>'4.1'!G4</f>
        <v>Jun 18</v>
      </c>
      <c r="H4" s="53" t="str">
        <f>'4.1'!H4</f>
        <v>Sept 18</v>
      </c>
      <c r="I4" s="53" t="str">
        <f>'4.1'!I4</f>
        <v>Dec 18</v>
      </c>
      <c r="J4" s="53" t="str">
        <f>'4.1'!J4</f>
        <v xml:space="preserve"> Mar 19</v>
      </c>
      <c r="K4" s="53" t="str">
        <f>'4.1'!K4</f>
        <v>Jun 19</v>
      </c>
      <c r="L4" s="53" t="str">
        <f>'4.1'!L4</f>
        <v>Sept 19</v>
      </c>
      <c r="M4" s="53" t="str">
        <f>'4.1'!M4</f>
        <v>Dec 19</v>
      </c>
      <c r="N4" s="53" t="str">
        <f>'4.1'!N4</f>
        <v xml:space="preserve"> Mar 20</v>
      </c>
      <c r="O4" s="53" t="str">
        <f>'4.1'!O4</f>
        <v>Jun 20</v>
      </c>
      <c r="P4" s="53" t="str">
        <f>'4.1'!P4</f>
        <v>Sept 20</v>
      </c>
      <c r="Q4" s="53" t="str">
        <f>'4.1'!Q4</f>
        <v>Dec 20</v>
      </c>
      <c r="R4" s="53" t="str">
        <f>'4.1'!R4</f>
        <v xml:space="preserve"> Mar 21</v>
      </c>
      <c r="T4" s="216" t="s">
        <v>229</v>
      </c>
      <c r="U4" s="216" t="s">
        <v>230</v>
      </c>
    </row>
    <row r="5" spans="1:21" s="12" customFormat="1" x14ac:dyDescent="0.25">
      <c r="A5" s="31"/>
      <c r="B5" s="30"/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28"/>
      <c r="T5" s="214"/>
      <c r="U5" s="214"/>
    </row>
    <row r="6" spans="1:21" s="12" customFormat="1" x14ac:dyDescent="0.25">
      <c r="A6" s="31" t="s">
        <v>47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T6" s="215"/>
      <c r="U6" s="215"/>
    </row>
    <row r="7" spans="1:21" s="12" customFormat="1" x14ac:dyDescent="0.25">
      <c r="A7" s="99" t="s">
        <v>219</v>
      </c>
      <c r="B7" s="97">
        <v>131.19999999999999</v>
      </c>
      <c r="C7" s="97">
        <v>134.1</v>
      </c>
      <c r="D7" s="97">
        <v>133.4</v>
      </c>
      <c r="E7" s="97">
        <v>134.19999999999999</v>
      </c>
      <c r="F7" s="97">
        <v>133.69999999999999</v>
      </c>
      <c r="G7" s="97">
        <v>137.30000000000001</v>
      </c>
      <c r="H7" s="97">
        <v>136.30000000000001</v>
      </c>
      <c r="I7" s="97">
        <v>137</v>
      </c>
      <c r="J7" s="97">
        <v>139</v>
      </c>
      <c r="K7" s="97">
        <v>138.5</v>
      </c>
      <c r="L7" s="97">
        <v>140.1</v>
      </c>
      <c r="M7" s="97">
        <v>139.6</v>
      </c>
      <c r="N7" s="97">
        <v>139.9</v>
      </c>
      <c r="O7" s="97">
        <v>140.4</v>
      </c>
      <c r="P7" s="97">
        <v>139.5</v>
      </c>
      <c r="Q7" s="97">
        <v>140.19999999999999</v>
      </c>
      <c r="R7" s="97">
        <v>141.4</v>
      </c>
      <c r="T7" s="147">
        <f>(R7-B7)/B7*100</f>
        <v>7.7743902439024533</v>
      </c>
      <c r="U7" s="147">
        <f>(R7-N7)/N7*100</f>
        <v>1.0721944245889921</v>
      </c>
    </row>
    <row r="8" spans="1:21" s="12" customFormat="1" x14ac:dyDescent="0.25">
      <c r="A8" s="98" t="s">
        <v>15</v>
      </c>
      <c r="B8" s="97">
        <v>119.3</v>
      </c>
      <c r="C8" s="97">
        <v>119.3</v>
      </c>
      <c r="D8" s="97">
        <v>119.3</v>
      </c>
      <c r="E8" s="97">
        <v>127.6</v>
      </c>
      <c r="F8" s="97">
        <v>127.6</v>
      </c>
      <c r="G8" s="97">
        <v>127.3</v>
      </c>
      <c r="H8" s="97">
        <v>127.3</v>
      </c>
      <c r="I8" s="97">
        <v>127.3</v>
      </c>
      <c r="J8" s="97">
        <v>127.4</v>
      </c>
      <c r="K8" s="97">
        <v>127.4</v>
      </c>
      <c r="L8" s="97">
        <v>128</v>
      </c>
      <c r="M8" s="97">
        <v>128</v>
      </c>
      <c r="N8" s="97">
        <v>126.8</v>
      </c>
      <c r="O8" s="97">
        <v>126.8</v>
      </c>
      <c r="P8" s="97">
        <v>126.8</v>
      </c>
      <c r="Q8" s="97">
        <v>126.8</v>
      </c>
      <c r="R8" s="97">
        <v>125.7</v>
      </c>
      <c r="T8" s="147">
        <f>(R8-B8)/B8*100</f>
        <v>5.3646269907795521</v>
      </c>
      <c r="U8" s="147">
        <f>(R8-N8)/N8*100</f>
        <v>-0.86750788643532672</v>
      </c>
    </row>
    <row r="9" spans="1:21" s="12" customFormat="1" x14ac:dyDescent="0.25">
      <c r="A9" s="99" t="s">
        <v>39</v>
      </c>
      <c r="B9" s="97">
        <v>106.8</v>
      </c>
      <c r="C9" s="97">
        <v>104.8</v>
      </c>
      <c r="D9" s="97">
        <v>106.3</v>
      </c>
      <c r="E9" s="97">
        <v>108.2</v>
      </c>
      <c r="F9" s="97">
        <v>105.8</v>
      </c>
      <c r="G9" s="97">
        <v>106.2</v>
      </c>
      <c r="H9" s="97">
        <v>107.3</v>
      </c>
      <c r="I9" s="97">
        <v>105.3</v>
      </c>
      <c r="J9" s="97">
        <v>106.1</v>
      </c>
      <c r="K9" s="97">
        <v>106.2</v>
      </c>
      <c r="L9" s="97">
        <v>106.6</v>
      </c>
      <c r="M9" s="97">
        <v>106.3</v>
      </c>
      <c r="N9" s="97">
        <v>108.5</v>
      </c>
      <c r="O9" s="97">
        <v>107.7</v>
      </c>
      <c r="P9" s="97">
        <v>107.3</v>
      </c>
      <c r="Q9" s="97">
        <v>106.7</v>
      </c>
      <c r="R9" s="97">
        <v>108.8</v>
      </c>
      <c r="T9" s="147">
        <f>(R9-B9)/B9*100</f>
        <v>1.8726591760299627</v>
      </c>
      <c r="U9" s="147">
        <f>(R9-N9)/N9*100</f>
        <v>0.27649769585253198</v>
      </c>
    </row>
    <row r="11" spans="1:21" s="12" customFormat="1" x14ac:dyDescent="0.25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6"/>
    </row>
    <row r="12" spans="1:21" s="12" customFormat="1" x14ac:dyDescent="0.25">
      <c r="A12" s="31" t="s">
        <v>48</v>
      </c>
      <c r="B12" s="30"/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6"/>
    </row>
    <row r="13" spans="1:21" s="12" customFormat="1" x14ac:dyDescent="0.25">
      <c r="A13" s="98" t="s">
        <v>133</v>
      </c>
      <c r="B13" s="97">
        <v>149.69999999999999</v>
      </c>
      <c r="C13" s="97">
        <v>149.69999999999999</v>
      </c>
      <c r="D13" s="97">
        <v>149.69999999999999</v>
      </c>
      <c r="E13" s="97">
        <v>149.69999999999999</v>
      </c>
      <c r="F13" s="97">
        <v>149.69999999999999</v>
      </c>
      <c r="G13" s="97">
        <v>149.69999999999999</v>
      </c>
      <c r="H13" s="97">
        <v>164.6</v>
      </c>
      <c r="I13" s="97">
        <v>164.6</v>
      </c>
      <c r="J13" s="97">
        <v>164.6</v>
      </c>
      <c r="K13" s="97">
        <v>164.6</v>
      </c>
      <c r="L13" s="97">
        <v>164.6</v>
      </c>
      <c r="M13" s="97">
        <v>164.6</v>
      </c>
      <c r="N13" s="97">
        <v>164.6</v>
      </c>
      <c r="O13" s="97">
        <v>164.6</v>
      </c>
      <c r="P13" s="97">
        <v>164.6</v>
      </c>
      <c r="Q13" s="97">
        <v>164.6</v>
      </c>
      <c r="R13" s="97">
        <v>164.6</v>
      </c>
      <c r="T13" s="147">
        <f>(R13-B13)/B13*100</f>
        <v>9.9532398129592572</v>
      </c>
      <c r="U13" s="147">
        <f>(R13-N13)/N13*100</f>
        <v>0</v>
      </c>
    </row>
    <row r="14" spans="1:21" s="12" customFormat="1" x14ac:dyDescent="0.25">
      <c r="A14" s="98" t="s">
        <v>131</v>
      </c>
      <c r="B14" s="97">
        <v>130.5</v>
      </c>
      <c r="C14" s="97">
        <v>130.5</v>
      </c>
      <c r="D14" s="97">
        <v>130.5</v>
      </c>
      <c r="E14" s="97">
        <v>130.5</v>
      </c>
      <c r="F14" s="97">
        <v>130.69999999999999</v>
      </c>
      <c r="G14" s="97">
        <v>130.69999999999999</v>
      </c>
      <c r="H14" s="97">
        <v>137.30000000000001</v>
      </c>
      <c r="I14" s="97">
        <v>137.30000000000001</v>
      </c>
      <c r="J14" s="97">
        <v>138.9</v>
      </c>
      <c r="K14" s="97">
        <v>138.9</v>
      </c>
      <c r="L14" s="97">
        <v>138.9</v>
      </c>
      <c r="M14" s="97">
        <v>138.9</v>
      </c>
      <c r="N14" s="97">
        <v>139.19999999999999</v>
      </c>
      <c r="O14" s="97">
        <v>139.19999999999999</v>
      </c>
      <c r="P14" s="97">
        <v>139.19999999999999</v>
      </c>
      <c r="Q14" s="97">
        <v>139.19999999999999</v>
      </c>
      <c r="R14" s="97">
        <v>140.5</v>
      </c>
      <c r="T14" s="147">
        <f>(R14-B14)/B14*100</f>
        <v>7.6628352490421454</v>
      </c>
      <c r="U14" s="147">
        <f>(R14-N14)/N14*100</f>
        <v>0.93390804597701971</v>
      </c>
    </row>
    <row r="15" spans="1:21" s="12" customFormat="1" x14ac:dyDescent="0.25">
      <c r="A15" s="98" t="s">
        <v>132</v>
      </c>
      <c r="B15" s="97">
        <v>122</v>
      </c>
      <c r="C15" s="97">
        <v>122</v>
      </c>
      <c r="D15" s="97">
        <v>122</v>
      </c>
      <c r="E15" s="97">
        <v>122</v>
      </c>
      <c r="F15" s="97">
        <v>122.5</v>
      </c>
      <c r="G15" s="97">
        <v>122.5</v>
      </c>
      <c r="H15" s="97">
        <v>122.6</v>
      </c>
      <c r="I15" s="97">
        <v>122.6</v>
      </c>
      <c r="J15" s="97">
        <v>125.4</v>
      </c>
      <c r="K15" s="97">
        <v>125.4</v>
      </c>
      <c r="L15" s="97">
        <v>125.4</v>
      </c>
      <c r="M15" s="97">
        <v>125.4</v>
      </c>
      <c r="N15" s="97">
        <v>126</v>
      </c>
      <c r="O15" s="97">
        <v>126</v>
      </c>
      <c r="P15" s="97">
        <v>126</v>
      </c>
      <c r="Q15" s="97">
        <v>126</v>
      </c>
      <c r="R15" s="97">
        <v>127.6</v>
      </c>
      <c r="T15" s="147">
        <f>(R15-B15)/B15*100</f>
        <v>4.5901639344262248</v>
      </c>
      <c r="U15" s="147">
        <f>(R15-N15)/N15*100</f>
        <v>1.2698412698412653</v>
      </c>
    </row>
    <row r="16" spans="1:21" s="12" customFormat="1" x14ac:dyDescent="0.25">
      <c r="A16" s="28"/>
      <c r="B16" s="28"/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</row>
    <row r="17" spans="1:18" s="12" customFormat="1" x14ac:dyDescent="0.2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</row>
    <row r="18" spans="1:18" s="12" customFormat="1" x14ac:dyDescent="0.25">
      <c r="A18" s="12" t="s">
        <v>46</v>
      </c>
      <c r="B18" s="28"/>
      <c r="C18" s="28"/>
      <c r="D18" s="28"/>
      <c r="E18" s="28"/>
      <c r="F18" s="28"/>
      <c r="G18" s="28"/>
      <c r="H18" s="28"/>
      <c r="I18" s="28"/>
      <c r="J18" s="28"/>
      <c r="K18" s="28"/>
      <c r="L18" s="28"/>
      <c r="M18" s="28"/>
      <c r="N18" s="28"/>
      <c r="O18" s="28"/>
      <c r="P18" s="28"/>
      <c r="Q18" s="28"/>
      <c r="R18" s="28"/>
    </row>
    <row r="19" spans="1:18" s="12" customFormat="1" x14ac:dyDescent="0.25">
      <c r="A19" s="27" t="s">
        <v>40</v>
      </c>
      <c r="B19" s="28"/>
      <c r="C19" s="28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</row>
    <row r="20" spans="1:18" x14ac:dyDescent="0.25">
      <c r="A20" s="28" t="s">
        <v>34</v>
      </c>
      <c r="B20" s="27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</row>
    <row r="21" spans="1:18" x14ac:dyDescent="0.25">
      <c r="A21" s="28" t="s">
        <v>35</v>
      </c>
      <c r="B21" s="27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</row>
    <row r="22" spans="1:18" x14ac:dyDescent="0.25">
      <c r="A22" s="28" t="s">
        <v>36</v>
      </c>
      <c r="B22" s="27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</row>
    <row r="23" spans="1:18" x14ac:dyDescent="0.25">
      <c r="A23" s="28" t="s">
        <v>37</v>
      </c>
      <c r="B23" s="27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</row>
    <row r="24" spans="1:18" x14ac:dyDescent="0.25">
      <c r="A24" s="28" t="s">
        <v>134</v>
      </c>
      <c r="B24" s="27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</row>
    <row r="25" spans="1:18" x14ac:dyDescent="0.25">
      <c r="A25" s="28" t="s">
        <v>135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</row>
    <row r="26" spans="1:18" x14ac:dyDescent="0.25">
      <c r="A26" s="26"/>
      <c r="B26" s="26"/>
      <c r="C26" s="26"/>
      <c r="D26" s="26"/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</row>
    <row r="27" spans="1:18" x14ac:dyDescent="0.25">
      <c r="A27" s="26"/>
      <c r="B27" s="26"/>
      <c r="C27" s="26"/>
      <c r="D27" s="26"/>
      <c r="E27" s="26"/>
      <c r="F27" s="26"/>
      <c r="G27" s="26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</row>
    <row r="28" spans="1:18" x14ac:dyDescent="0.25">
      <c r="A28" s="26"/>
      <c r="B28" s="26"/>
      <c r="C28" s="26"/>
      <c r="D28" s="26"/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</row>
    <row r="29" spans="1:18" x14ac:dyDescent="0.25">
      <c r="A29" s="26"/>
      <c r="B29" s="26"/>
      <c r="C29" s="26"/>
      <c r="D29" s="26"/>
      <c r="E29" s="26"/>
      <c r="F29" s="26"/>
      <c r="G29" s="26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</row>
    <row r="30" spans="1:18" x14ac:dyDescent="0.25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</row>
    <row r="31" spans="1:18" x14ac:dyDescent="0.25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</row>
    <row r="32" spans="1:18" x14ac:dyDescent="0.25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</row>
    <row r="33" spans="1:18" x14ac:dyDescent="0.25">
      <c r="A33" s="26"/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</row>
    <row r="34" spans="1:18" x14ac:dyDescent="0.25">
      <c r="A34" s="26"/>
      <c r="B34" s="26"/>
      <c r="C34" s="26"/>
      <c r="D34" s="26"/>
      <c r="E34" s="26"/>
      <c r="F34" s="26"/>
      <c r="G34" s="26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</row>
    <row r="35" spans="1:18" x14ac:dyDescent="0.25">
      <c r="A35" s="26"/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</row>
  </sheetData>
  <mergeCells count="2">
    <mergeCell ref="A3:A4"/>
    <mergeCell ref="T3:U3"/>
  </mergeCell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sheetPr>
    <tabColor theme="9" tint="-0.249977111117893"/>
  </sheetPr>
  <dimension ref="A1:L24"/>
  <sheetViews>
    <sheetView showGridLines="0" zoomScale="80" zoomScaleNormal="80" workbookViewId="0">
      <selection activeCell="T30" sqref="T30"/>
    </sheetView>
  </sheetViews>
  <sheetFormatPr defaultColWidth="9.28515625" defaultRowHeight="15.75" x14ac:dyDescent="0.25"/>
  <cols>
    <col min="1" max="1" width="28.5703125" style="62" customWidth="1"/>
    <col min="2" max="2" width="3.5703125" style="33" customWidth="1"/>
    <col min="3" max="3" width="7.85546875" style="62" customWidth="1"/>
    <col min="4" max="4" width="30.28515625" style="62" customWidth="1"/>
    <col min="5" max="5" width="3.5703125" style="33" customWidth="1"/>
    <col min="6" max="6" width="7.85546875" style="62" customWidth="1"/>
    <col min="7" max="7" width="30.28515625" style="62" customWidth="1"/>
    <col min="8" max="8" width="3.5703125" style="33" customWidth="1"/>
    <col min="9" max="9" width="7.85546875" style="62" customWidth="1"/>
    <col min="10" max="10" width="30.28515625" style="62" customWidth="1"/>
    <col min="11" max="12" width="8.7109375" style="80" customWidth="1"/>
    <col min="13" max="15" width="9.28515625" style="62"/>
    <col min="16" max="16" width="9.28515625" style="62" customWidth="1"/>
    <col min="17" max="16384" width="9.28515625" style="62"/>
  </cols>
  <sheetData>
    <row r="1" spans="1:12" ht="21" x14ac:dyDescent="0.25">
      <c r="A1" s="296" t="str">
        <f>+'Indice-Index'!C20</f>
        <v>4.4 Dinamiche dei prezzi in Europa - European prices changing  (2015=100)</v>
      </c>
      <c r="B1" s="297"/>
      <c r="C1" s="298"/>
      <c r="D1" s="298"/>
      <c r="E1" s="299"/>
      <c r="F1" s="298"/>
      <c r="G1" s="298"/>
      <c r="H1" s="299"/>
      <c r="I1" s="298"/>
      <c r="J1" s="298"/>
    </row>
    <row r="2" spans="1:12" ht="6.6" customHeight="1" x14ac:dyDescent="0.25"/>
    <row r="3" spans="1:12" ht="32.1" customHeight="1" x14ac:dyDescent="0.25">
      <c r="D3" s="300" t="s">
        <v>166</v>
      </c>
      <c r="E3" s="301"/>
      <c r="F3" s="300"/>
      <c r="G3" s="300" t="s">
        <v>167</v>
      </c>
      <c r="H3" s="301"/>
      <c r="I3" s="300"/>
      <c r="J3" s="300" t="s">
        <v>165</v>
      </c>
      <c r="K3" s="62"/>
      <c r="L3" s="62"/>
    </row>
    <row r="4" spans="1:12" ht="18" customHeight="1" x14ac:dyDescent="0.25">
      <c r="D4" s="302" t="s">
        <v>210</v>
      </c>
      <c r="E4" s="303"/>
      <c r="F4" s="302"/>
      <c r="G4" s="302" t="s">
        <v>211</v>
      </c>
      <c r="H4" s="303"/>
      <c r="I4" s="302"/>
      <c r="J4" s="302" t="s">
        <v>212</v>
      </c>
      <c r="K4" s="62"/>
      <c r="L4" s="62"/>
    </row>
    <row r="5" spans="1:12" ht="17.100000000000001" customHeight="1" x14ac:dyDescent="0.25">
      <c r="K5" s="62"/>
      <c r="L5" s="62"/>
    </row>
    <row r="6" spans="1:12" ht="18.95" customHeight="1" x14ac:dyDescent="0.25">
      <c r="A6" s="437" t="s">
        <v>368</v>
      </c>
      <c r="B6" s="294"/>
      <c r="C6" s="304" t="s">
        <v>296</v>
      </c>
      <c r="D6" s="305">
        <v>-4.902233342600308</v>
      </c>
      <c r="E6" s="306"/>
      <c r="F6" s="307" t="s">
        <v>295</v>
      </c>
      <c r="G6" s="305">
        <v>0.83333333333333848</v>
      </c>
      <c r="H6" s="306"/>
      <c r="I6" s="307" t="s">
        <v>297</v>
      </c>
      <c r="J6" s="305">
        <v>-1.7452006980802792</v>
      </c>
      <c r="K6" s="62"/>
      <c r="L6" s="62"/>
    </row>
    <row r="7" spans="1:12" ht="18.95" customHeight="1" x14ac:dyDescent="0.25">
      <c r="A7" s="437"/>
      <c r="B7" s="294"/>
      <c r="C7" s="308" t="s">
        <v>295</v>
      </c>
      <c r="D7" s="305">
        <v>-2.9904306220095696</v>
      </c>
      <c r="E7" s="306"/>
      <c r="F7" s="307" t="s">
        <v>296</v>
      </c>
      <c r="G7" s="305">
        <v>1.8245550961711317</v>
      </c>
      <c r="H7" s="306"/>
      <c r="I7" s="307" t="s">
        <v>296</v>
      </c>
      <c r="J7" s="305">
        <v>-0.38107861817578803</v>
      </c>
      <c r="K7" s="62"/>
      <c r="L7" s="62"/>
    </row>
    <row r="8" spans="1:12" ht="18.95" customHeight="1" x14ac:dyDescent="0.25">
      <c r="A8" s="437"/>
      <c r="B8" s="294"/>
      <c r="C8" s="308" t="s">
        <v>297</v>
      </c>
      <c r="D8" s="305">
        <v>-1.7857142857142887</v>
      </c>
      <c r="E8" s="306"/>
      <c r="F8" s="307" t="s">
        <v>298</v>
      </c>
      <c r="G8" s="305">
        <v>3.7902086277117464</v>
      </c>
      <c r="H8" s="306"/>
      <c r="I8" s="307" t="s">
        <v>295</v>
      </c>
      <c r="J8" s="305">
        <v>0.90534979423867834</v>
      </c>
      <c r="K8" s="62"/>
      <c r="L8" s="62"/>
    </row>
    <row r="9" spans="1:12" ht="18.95" customHeight="1" x14ac:dyDescent="0.25">
      <c r="A9" s="437"/>
      <c r="B9" s="294"/>
      <c r="C9" s="308" t="s">
        <v>298</v>
      </c>
      <c r="D9" s="305">
        <v>-1.1374508344849508</v>
      </c>
      <c r="E9" s="306"/>
      <c r="F9" s="307" t="s">
        <v>299</v>
      </c>
      <c r="G9" s="305">
        <v>4.1754003521422023</v>
      </c>
      <c r="H9" s="306"/>
      <c r="I9" s="307" t="s">
        <v>298</v>
      </c>
      <c r="J9" s="305">
        <v>2.2407330279050375</v>
      </c>
      <c r="K9" s="62"/>
      <c r="L9" s="62"/>
    </row>
    <row r="10" spans="1:12" ht="18.95" customHeight="1" x14ac:dyDescent="0.25">
      <c r="A10" s="437"/>
      <c r="B10" s="294"/>
      <c r="C10" s="308" t="s">
        <v>299</v>
      </c>
      <c r="D10" s="305">
        <v>-7.7348066298335003E-2</v>
      </c>
      <c r="E10" s="306"/>
      <c r="F10" s="307" t="s">
        <v>297</v>
      </c>
      <c r="G10" s="305">
        <v>4.3408360128617405</v>
      </c>
      <c r="H10" s="306"/>
      <c r="I10" s="307" t="s">
        <v>299</v>
      </c>
      <c r="J10" s="305">
        <v>6.9675255374294753</v>
      </c>
      <c r="K10" s="62"/>
      <c r="L10" s="62"/>
    </row>
    <row r="11" spans="1:12" ht="30" customHeight="1" x14ac:dyDescent="0.25">
      <c r="A11" s="33"/>
      <c r="K11" s="62"/>
      <c r="L11" s="62"/>
    </row>
    <row r="12" spans="1:12" ht="18.95" customHeight="1" x14ac:dyDescent="0.25">
      <c r="A12" s="437" t="s">
        <v>369</v>
      </c>
      <c r="B12" s="294"/>
      <c r="C12" s="304" t="s">
        <v>295</v>
      </c>
      <c r="D12" s="305">
        <v>-17.244897959183682</v>
      </c>
      <c r="E12" s="306"/>
      <c r="F12" s="307" t="s">
        <v>295</v>
      </c>
      <c r="G12" s="305">
        <v>5.7281553398058307</v>
      </c>
      <c r="H12" s="306"/>
      <c r="I12" s="307" t="s">
        <v>297</v>
      </c>
      <c r="J12" s="305">
        <v>6.5279091769157915</v>
      </c>
      <c r="K12" s="62"/>
      <c r="L12" s="62"/>
    </row>
    <row r="13" spans="1:12" ht="18.95" customHeight="1" x14ac:dyDescent="0.25">
      <c r="A13" s="437"/>
      <c r="B13" s="294"/>
      <c r="C13" s="308" t="s">
        <v>299</v>
      </c>
      <c r="D13" s="305">
        <v>-6.6866164482509438</v>
      </c>
      <c r="E13" s="306"/>
      <c r="F13" s="307" t="s">
        <v>296</v>
      </c>
      <c r="G13" s="305">
        <v>9.6390206135681868</v>
      </c>
      <c r="H13" s="306"/>
      <c r="I13" s="307" t="s">
        <v>295</v>
      </c>
      <c r="J13" s="305">
        <v>7.6382791922739139</v>
      </c>
      <c r="K13" s="62"/>
      <c r="L13" s="62"/>
    </row>
    <row r="14" spans="1:12" ht="18.95" customHeight="1" x14ac:dyDescent="0.25">
      <c r="A14" s="437"/>
      <c r="B14" s="294"/>
      <c r="C14" s="308" t="s">
        <v>298</v>
      </c>
      <c r="D14" s="305">
        <v>-5.285670638557896</v>
      </c>
      <c r="E14" s="306"/>
      <c r="F14" s="307" t="s">
        <v>299</v>
      </c>
      <c r="G14" s="305">
        <v>15.4847104749512</v>
      </c>
      <c r="H14" s="306"/>
      <c r="I14" s="307" t="s">
        <v>298</v>
      </c>
      <c r="J14" s="305">
        <v>14.774639985038338</v>
      </c>
      <c r="K14" s="62"/>
      <c r="L14" s="62"/>
    </row>
    <row r="15" spans="1:12" ht="18.95" customHeight="1" x14ac:dyDescent="0.25">
      <c r="A15" s="437"/>
      <c r="B15" s="294"/>
      <c r="C15" s="308" t="s">
        <v>297</v>
      </c>
      <c r="D15" s="305">
        <v>-4.3967280163599156</v>
      </c>
      <c r="E15" s="306"/>
      <c r="F15" s="307" t="s">
        <v>298</v>
      </c>
      <c r="G15" s="305">
        <v>17.303898543917335</v>
      </c>
      <c r="H15" s="306"/>
      <c r="I15" s="307" t="s">
        <v>296</v>
      </c>
      <c r="J15" s="305">
        <v>16.250966744006192</v>
      </c>
      <c r="K15" s="62"/>
      <c r="L15" s="62"/>
    </row>
    <row r="16" spans="1:12" ht="18.95" customHeight="1" x14ac:dyDescent="0.25">
      <c r="A16" s="437"/>
      <c r="B16" s="294"/>
      <c r="C16" s="308" t="s">
        <v>296</v>
      </c>
      <c r="D16" s="305">
        <v>-0.84066093342350989</v>
      </c>
      <c r="E16" s="306"/>
      <c r="F16" s="307" t="s">
        <v>297</v>
      </c>
      <c r="G16" s="305">
        <v>20.296570898980544</v>
      </c>
      <c r="H16" s="306"/>
      <c r="I16" s="307" t="s">
        <v>299</v>
      </c>
      <c r="J16" s="305">
        <v>30.14283064366537</v>
      </c>
      <c r="K16" s="62"/>
      <c r="L16" s="62"/>
    </row>
    <row r="17" spans="1:12" ht="30" customHeight="1" x14ac:dyDescent="0.25">
      <c r="A17" s="33"/>
      <c r="D17" s="309"/>
      <c r="E17" s="310"/>
      <c r="F17" s="309"/>
      <c r="G17" s="309"/>
      <c r="H17" s="310"/>
      <c r="I17" s="309"/>
      <c r="J17" s="309"/>
      <c r="K17" s="62"/>
      <c r="L17" s="62"/>
    </row>
    <row r="18" spans="1:12" ht="18.95" customHeight="1" x14ac:dyDescent="0.25">
      <c r="A18" s="437" t="s">
        <v>370</v>
      </c>
      <c r="B18" s="294"/>
      <c r="C18" s="304" t="s">
        <v>295</v>
      </c>
      <c r="D18" s="305">
        <v>-32.190635451505017</v>
      </c>
      <c r="E18" s="306"/>
      <c r="F18" s="307" t="s">
        <v>296</v>
      </c>
      <c r="G18" s="305">
        <v>22.914180318975809</v>
      </c>
      <c r="H18" s="306"/>
      <c r="I18" s="307" t="s">
        <v>297</v>
      </c>
      <c r="J18" s="305">
        <v>20.170757737459969</v>
      </c>
    </row>
    <row r="19" spans="1:12" ht="18.95" customHeight="1" x14ac:dyDescent="0.25">
      <c r="A19" s="438"/>
      <c r="B19" s="295"/>
      <c r="C19" s="308" t="s">
        <v>299</v>
      </c>
      <c r="D19" s="305">
        <v>-30.142912321359589</v>
      </c>
      <c r="E19" s="306"/>
      <c r="F19" s="307" t="s">
        <v>295</v>
      </c>
      <c r="G19" s="305">
        <v>25.750577367205558</v>
      </c>
      <c r="H19" s="306"/>
      <c r="I19" s="307" t="s">
        <v>295</v>
      </c>
      <c r="J19" s="305">
        <v>39.318181818181813</v>
      </c>
    </row>
    <row r="20" spans="1:12" ht="18.95" customHeight="1" x14ac:dyDescent="0.25">
      <c r="A20" s="438"/>
      <c r="B20" s="295"/>
      <c r="C20" s="308" t="s">
        <v>298</v>
      </c>
      <c r="D20" s="305">
        <v>-17.50931346460883</v>
      </c>
      <c r="E20" s="306"/>
      <c r="F20" s="307" t="s">
        <v>299</v>
      </c>
      <c r="G20" s="305">
        <v>38.393851637335707</v>
      </c>
      <c r="H20" s="306"/>
      <c r="I20" s="307" t="s">
        <v>298</v>
      </c>
      <c r="J20" s="305">
        <v>40.918484500574053</v>
      </c>
    </row>
    <row r="21" spans="1:12" ht="18.95" customHeight="1" x14ac:dyDescent="0.25">
      <c r="A21" s="438"/>
      <c r="B21" s="295"/>
      <c r="C21" s="308" t="s">
        <v>296</v>
      </c>
      <c r="D21" s="305">
        <v>-13.159008208513157</v>
      </c>
      <c r="E21" s="306"/>
      <c r="F21" s="307" t="s">
        <v>298</v>
      </c>
      <c r="G21" s="305">
        <v>45.09644434115733</v>
      </c>
      <c r="H21" s="306"/>
      <c r="I21" s="307" t="s">
        <v>296</v>
      </c>
      <c r="J21" s="305">
        <v>41.520536659997646</v>
      </c>
    </row>
    <row r="22" spans="1:12" ht="18.95" customHeight="1" x14ac:dyDescent="0.25">
      <c r="A22" s="438"/>
      <c r="B22" s="295"/>
      <c r="C22" s="308" t="s">
        <v>297</v>
      </c>
      <c r="D22" s="305">
        <v>-12.698412698412694</v>
      </c>
      <c r="E22" s="306"/>
      <c r="F22" s="307" t="s">
        <v>297</v>
      </c>
      <c r="G22" s="305">
        <v>57.33333333333335</v>
      </c>
      <c r="H22" s="306"/>
      <c r="I22" s="307" t="s">
        <v>299</v>
      </c>
      <c r="J22" s="305">
        <v>68.674119485515078</v>
      </c>
    </row>
    <row r="23" spans="1:12" ht="3.95" customHeight="1" x14ac:dyDescent="0.25"/>
    <row r="24" spans="1:12" x14ac:dyDescent="0.25">
      <c r="A24" s="33" t="s">
        <v>58</v>
      </c>
    </row>
  </sheetData>
  <mergeCells count="3">
    <mergeCell ref="A18:A22"/>
    <mergeCell ref="A12:A16"/>
    <mergeCell ref="A6:A10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00FF"/>
  </sheetPr>
  <dimension ref="A1:P15"/>
  <sheetViews>
    <sheetView showGridLines="0" zoomScale="80" zoomScaleNormal="80" workbookViewId="0">
      <selection activeCell="V19" sqref="V19"/>
    </sheetView>
  </sheetViews>
  <sheetFormatPr defaultColWidth="9.28515625" defaultRowHeight="15.75" x14ac:dyDescent="0.25"/>
  <cols>
    <col min="1" max="1" width="34.5703125" style="45" customWidth="1"/>
    <col min="2" max="6" width="9.28515625" style="45"/>
    <col min="7" max="7" width="9.7109375" style="45" bestFit="1" customWidth="1"/>
    <col min="8" max="10" width="9.28515625" style="45"/>
    <col min="11" max="11" width="32.85546875" style="45" customWidth="1"/>
    <col min="12" max="12" width="14.42578125" style="45" customWidth="1"/>
    <col min="13" max="16384" width="9.28515625" style="45"/>
  </cols>
  <sheetData>
    <row r="1" spans="1:16" ht="21" x14ac:dyDescent="0.35">
      <c r="A1" s="3" t="str">
        <f>+'Indice-Index'!A9</f>
        <v>1.1 Accessi diretti complessivi  - Total access lines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</row>
    <row r="2" spans="1:16" x14ac:dyDescent="0.25">
      <c r="B2" s="5"/>
      <c r="C2" s="5"/>
      <c r="D2" s="5"/>
      <c r="E2" s="5"/>
      <c r="F2" s="5"/>
      <c r="G2" s="5"/>
      <c r="H2" s="5"/>
      <c r="I2" s="5"/>
    </row>
    <row r="4" spans="1:16" x14ac:dyDescent="0.25">
      <c r="B4" s="46">
        <v>42795</v>
      </c>
      <c r="C4" s="46">
        <v>43160</v>
      </c>
      <c r="D4" s="46">
        <v>43525</v>
      </c>
      <c r="E4" s="46" t="s">
        <v>223</v>
      </c>
      <c r="F4" s="46">
        <v>43983</v>
      </c>
      <c r="G4" s="46">
        <v>44075</v>
      </c>
      <c r="H4" s="46">
        <v>44166</v>
      </c>
      <c r="I4" s="46">
        <v>44256</v>
      </c>
      <c r="K4" s="6" t="s">
        <v>221</v>
      </c>
      <c r="L4" s="119" t="s">
        <v>356</v>
      </c>
      <c r="M4" s="37"/>
      <c r="N4" s="37"/>
      <c r="O4" s="127" t="s">
        <v>357</v>
      </c>
    </row>
    <row r="5" spans="1:16" x14ac:dyDescent="0.25">
      <c r="B5" s="16">
        <v>42795</v>
      </c>
      <c r="C5" s="16">
        <v>43160</v>
      </c>
      <c r="D5" s="16">
        <v>43525</v>
      </c>
      <c r="E5" s="16">
        <v>43891</v>
      </c>
      <c r="F5" s="16" t="s">
        <v>234</v>
      </c>
      <c r="G5" s="16" t="s">
        <v>282</v>
      </c>
      <c r="H5" s="16" t="s">
        <v>288</v>
      </c>
      <c r="I5" s="16">
        <v>44256</v>
      </c>
      <c r="K5" s="195" t="s">
        <v>222</v>
      </c>
      <c r="L5" s="120"/>
      <c r="M5" s="197"/>
      <c r="N5" s="37"/>
      <c r="O5" s="198"/>
    </row>
    <row r="6" spans="1:16" x14ac:dyDescent="0.25">
      <c r="B6" s="5"/>
      <c r="C6" s="5"/>
      <c r="D6" s="5"/>
      <c r="E6" s="5"/>
      <c r="F6" s="5"/>
      <c r="G6" s="5"/>
      <c r="H6" s="5"/>
      <c r="I6" s="5"/>
      <c r="L6" s="46"/>
      <c r="O6" s="18"/>
    </row>
    <row r="7" spans="1:16" x14ac:dyDescent="0.25">
      <c r="A7" s="107" t="s">
        <v>220</v>
      </c>
      <c r="B7" s="100">
        <v>20.418184999999998</v>
      </c>
      <c r="C7" s="100">
        <v>20.682008199999999</v>
      </c>
      <c r="D7" s="100">
        <v>20.192511</v>
      </c>
      <c r="E7" s="100">
        <v>19.497019872202564</v>
      </c>
      <c r="F7" s="100">
        <v>19.603674986857349</v>
      </c>
      <c r="G7" s="100">
        <v>19.487451564000004</v>
      </c>
      <c r="H7" s="100">
        <v>19.810326399207145</v>
      </c>
      <c r="I7" s="100">
        <v>19.946854338000001</v>
      </c>
      <c r="K7" s="104" t="s">
        <v>68</v>
      </c>
      <c r="L7" s="75">
        <v>43.988123898235479</v>
      </c>
      <c r="M7" s="102"/>
      <c r="N7" s="102"/>
      <c r="O7" s="75">
        <v>-2.1930312681352291</v>
      </c>
    </row>
    <row r="8" spans="1:16" x14ac:dyDescent="0.25">
      <c r="B8" s="5"/>
      <c r="C8" s="5"/>
      <c r="D8" s="5"/>
      <c r="E8" s="5"/>
      <c r="F8" s="5"/>
      <c r="G8" s="5"/>
      <c r="H8" s="5"/>
      <c r="I8" s="5"/>
      <c r="K8" s="105" t="s">
        <v>8</v>
      </c>
      <c r="L8" s="75">
        <v>15.767433534662031</v>
      </c>
      <c r="M8" s="102"/>
      <c r="N8" s="102"/>
      <c r="O8" s="75">
        <v>0.19766943790386904</v>
      </c>
    </row>
    <row r="9" spans="1:16" x14ac:dyDescent="0.25">
      <c r="A9" s="6" t="s">
        <v>12</v>
      </c>
      <c r="J9" s="32"/>
      <c r="K9" s="105" t="s">
        <v>67</v>
      </c>
      <c r="L9" s="75">
        <v>14.164674550299509</v>
      </c>
      <c r="M9" s="102"/>
      <c r="N9" s="102"/>
      <c r="O9" s="75">
        <v>0.56686355364351648</v>
      </c>
    </row>
    <row r="10" spans="1:16" x14ac:dyDescent="0.25">
      <c r="A10" s="104" t="s">
        <v>136</v>
      </c>
      <c r="B10" s="102">
        <v>80.997742943361516</v>
      </c>
      <c r="C10" s="102">
        <v>68.395732480175695</v>
      </c>
      <c r="D10" s="102">
        <v>54.328869747799068</v>
      </c>
      <c r="E10" s="102">
        <v>44.200652491956717</v>
      </c>
      <c r="F10" s="102">
        <v>41.292563794425988</v>
      </c>
      <c r="G10" s="102">
        <v>39.026329199706531</v>
      </c>
      <c r="H10" s="102">
        <v>35.908297807171422</v>
      </c>
      <c r="I10" s="102">
        <v>33.129053273382361</v>
      </c>
      <c r="J10" s="32"/>
      <c r="K10" s="106" t="s">
        <v>7</v>
      </c>
      <c r="L10" s="75">
        <v>14.395780353845586</v>
      </c>
      <c r="M10" s="102"/>
      <c r="N10" s="102"/>
      <c r="O10" s="75">
        <v>0.68028445997025777</v>
      </c>
    </row>
    <row r="11" spans="1:16" x14ac:dyDescent="0.25">
      <c r="A11" s="105" t="s">
        <v>126</v>
      </c>
      <c r="B11" s="102">
        <v>12.286993187690285</v>
      </c>
      <c r="C11" s="102">
        <v>23.139261689297651</v>
      </c>
      <c r="D11" s="102">
        <v>34.639456182542133</v>
      </c>
      <c r="E11" s="102">
        <v>41.743687257577619</v>
      </c>
      <c r="F11" s="102">
        <v>43.860497033861719</v>
      </c>
      <c r="G11" s="102">
        <v>45.278555130832402</v>
      </c>
      <c r="H11" s="102">
        <v>46.998110034203997</v>
      </c>
      <c r="I11" s="102">
        <v>48.216847814833628</v>
      </c>
      <c r="J11" s="32"/>
      <c r="K11" s="194" t="s">
        <v>173</v>
      </c>
      <c r="L11" s="75">
        <v>3.4216021656095976</v>
      </c>
      <c r="M11" s="102"/>
      <c r="N11" s="102"/>
      <c r="O11" s="75">
        <v>6.9428324253369755E-2</v>
      </c>
    </row>
    <row r="12" spans="1:16" x14ac:dyDescent="0.25">
      <c r="A12" s="106" t="s">
        <v>127</v>
      </c>
      <c r="B12" s="102">
        <v>2.2710588624796961</v>
      </c>
      <c r="C12" s="102">
        <v>3.1368820364359005</v>
      </c>
      <c r="D12" s="102">
        <v>4.8702016306936766</v>
      </c>
      <c r="E12" s="102">
        <v>7.0069112159561699</v>
      </c>
      <c r="F12" s="102">
        <v>7.5973137777349233</v>
      </c>
      <c r="G12" s="102">
        <v>8.2942557095866327</v>
      </c>
      <c r="H12" s="102">
        <v>9.3253052107548555</v>
      </c>
      <c r="I12" s="102">
        <v>10.598929045029456</v>
      </c>
      <c r="J12" s="32"/>
      <c r="K12" s="76" t="s">
        <v>174</v>
      </c>
      <c r="L12" s="75">
        <v>2.8026474276447386</v>
      </c>
      <c r="M12" s="102"/>
      <c r="N12" s="102"/>
      <c r="O12" s="75">
        <v>0.39419729999478292</v>
      </c>
    </row>
    <row r="13" spans="1:16" x14ac:dyDescent="0.25">
      <c r="A13" s="105" t="s">
        <v>10</v>
      </c>
      <c r="B13" s="102">
        <v>4.4442050064684979</v>
      </c>
      <c r="C13" s="102">
        <v>5.3281237940907493</v>
      </c>
      <c r="D13" s="102">
        <v>6.1614724389651192</v>
      </c>
      <c r="E13" s="102">
        <v>7.0487490345094814</v>
      </c>
      <c r="F13" s="102">
        <v>7.2496253939773689</v>
      </c>
      <c r="G13" s="102">
        <v>7.4008599598744329</v>
      </c>
      <c r="H13" s="102">
        <v>7.7682869478697292</v>
      </c>
      <c r="I13" s="102">
        <v>8.0551698667545555</v>
      </c>
      <c r="J13" s="32"/>
      <c r="K13" s="76" t="s">
        <v>90</v>
      </c>
      <c r="L13" s="75">
        <v>5.4597380697030582</v>
      </c>
      <c r="M13" s="102"/>
      <c r="N13" s="102"/>
      <c r="O13" s="75">
        <v>0.28458819236943356</v>
      </c>
    </row>
    <row r="14" spans="1:16" x14ac:dyDescent="0.25">
      <c r="A14" s="6" t="s">
        <v>224</v>
      </c>
      <c r="B14" s="10">
        <f>+B13+B12+B11+B10</f>
        <v>100</v>
      </c>
      <c r="C14" s="10">
        <f t="shared" ref="C14:I14" si="0">+C13+C12+C11+C10</f>
        <v>100</v>
      </c>
      <c r="D14" s="10">
        <f t="shared" si="0"/>
        <v>100</v>
      </c>
      <c r="E14" s="10">
        <f t="shared" si="0"/>
        <v>99.999999999999986</v>
      </c>
      <c r="F14" s="10">
        <f t="shared" si="0"/>
        <v>100</v>
      </c>
      <c r="G14" s="10">
        <f t="shared" si="0"/>
        <v>100</v>
      </c>
      <c r="H14" s="10">
        <f t="shared" si="0"/>
        <v>100</v>
      </c>
      <c r="I14" s="10">
        <f t="shared" si="0"/>
        <v>100</v>
      </c>
      <c r="J14" s="32"/>
      <c r="K14" s="91" t="s">
        <v>146</v>
      </c>
      <c r="L14" s="88">
        <f>SUM(L7:L13)</f>
        <v>100.00000000000001</v>
      </c>
      <c r="M14" s="207"/>
      <c r="N14" s="207"/>
      <c r="O14" s="88">
        <f>SUM(O7:O13)</f>
        <v>4.4408920985006262E-16</v>
      </c>
    </row>
    <row r="15" spans="1:16" x14ac:dyDescent="0.25">
      <c r="B15" s="32"/>
      <c r="C15" s="32"/>
      <c r="D15" s="32"/>
      <c r="E15" s="32"/>
      <c r="F15" s="32"/>
      <c r="G15" s="32"/>
      <c r="H15" s="32"/>
      <c r="I15" s="32"/>
    </row>
  </sheetData>
  <phoneticPr fontId="3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00FF"/>
  </sheetPr>
  <dimension ref="A1:P15"/>
  <sheetViews>
    <sheetView showGridLines="0" zoomScale="80" zoomScaleNormal="80" workbookViewId="0">
      <selection activeCell="U23" sqref="U23"/>
    </sheetView>
  </sheetViews>
  <sheetFormatPr defaultColWidth="9.28515625" defaultRowHeight="15.75" x14ac:dyDescent="0.25"/>
  <cols>
    <col min="1" max="1" width="35.28515625" style="45" customWidth="1"/>
    <col min="2" max="9" width="10" style="45" customWidth="1"/>
    <col min="10" max="10" width="2.7109375" style="45" customWidth="1"/>
    <col min="11" max="11" width="40.85546875" style="45" customWidth="1"/>
    <col min="12" max="12" width="14.42578125" style="45" customWidth="1"/>
    <col min="13" max="16384" width="9.28515625" style="45"/>
  </cols>
  <sheetData>
    <row r="1" spans="1:16" ht="21" x14ac:dyDescent="0.35">
      <c r="A1" s="3" t="str">
        <f>+'Indice-Index'!A10</f>
        <v>1.2 Accessi broadband e ultrabroadband - Broadband and ultrabroadband lines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</row>
    <row r="4" spans="1:16" x14ac:dyDescent="0.25">
      <c r="B4" s="46">
        <f>'1.1'!B4</f>
        <v>42795</v>
      </c>
      <c r="C4" s="46">
        <f>'1.1'!C4</f>
        <v>43160</v>
      </c>
      <c r="D4" s="46">
        <f>'1.1'!D4</f>
        <v>43525</v>
      </c>
      <c r="E4" s="46" t="str">
        <f>'1.1'!E4</f>
        <v>mar-20</v>
      </c>
      <c r="F4" s="46">
        <f>'1.1'!F4</f>
        <v>43983</v>
      </c>
      <c r="G4" s="46">
        <f>'1.1'!G4</f>
        <v>44075</v>
      </c>
      <c r="H4" s="46">
        <f>'1.1'!H4</f>
        <v>44166</v>
      </c>
      <c r="I4" s="46">
        <f>'1.1'!I4</f>
        <v>44256</v>
      </c>
      <c r="K4" s="6" t="s">
        <v>128</v>
      </c>
      <c r="L4" s="47" t="str">
        <f>'1.1'!L4</f>
        <v>03/2021 (in %)</v>
      </c>
      <c r="O4" s="47" t="str">
        <f>'1.1'!O4</f>
        <v>Var/Chg. vs 03/2020 (p.p.)</v>
      </c>
    </row>
    <row r="5" spans="1:16" x14ac:dyDescent="0.25">
      <c r="B5" s="16">
        <f>'1.1'!B5</f>
        <v>42795</v>
      </c>
      <c r="C5" s="16">
        <f>'1.1'!C5</f>
        <v>43160</v>
      </c>
      <c r="D5" s="16">
        <f>'1.1'!D5</f>
        <v>43525</v>
      </c>
      <c r="E5" s="16">
        <f>'1.1'!E5</f>
        <v>43891</v>
      </c>
      <c r="F5" s="16" t="str">
        <f>'1.1'!F5</f>
        <v>june-20</v>
      </c>
      <c r="G5" s="16" t="str">
        <f>'1.1'!G5</f>
        <v>sept-20</v>
      </c>
      <c r="H5" s="16" t="str">
        <f>'1.1'!H5</f>
        <v>dec-20</v>
      </c>
      <c r="I5" s="16">
        <f>'1.1'!I5</f>
        <v>44256</v>
      </c>
      <c r="K5" s="6"/>
      <c r="L5" s="47"/>
      <c r="O5" s="47"/>
    </row>
    <row r="6" spans="1:16" x14ac:dyDescent="0.25">
      <c r="K6" s="108" t="s">
        <v>68</v>
      </c>
      <c r="L6" s="75">
        <v>42.172629363411708</v>
      </c>
      <c r="M6" s="109"/>
      <c r="N6" s="102"/>
      <c r="O6" s="75">
        <v>-0.63274469790422216</v>
      </c>
    </row>
    <row r="7" spans="1:16" x14ac:dyDescent="0.25">
      <c r="A7" s="6" t="s">
        <v>49</v>
      </c>
      <c r="J7" s="32"/>
      <c r="K7" s="108" t="s">
        <v>8</v>
      </c>
      <c r="L7" s="75">
        <v>16.447990877076172</v>
      </c>
      <c r="M7" s="109"/>
      <c r="N7" s="102"/>
      <c r="O7" s="75">
        <v>6.7743777745601363E-2</v>
      </c>
    </row>
    <row r="8" spans="1:16" x14ac:dyDescent="0.25">
      <c r="A8" s="76" t="s">
        <v>11</v>
      </c>
      <c r="B8" s="100">
        <v>12.041352</v>
      </c>
      <c r="C8" s="100">
        <v>10.268620320000002</v>
      </c>
      <c r="D8" s="100">
        <v>7.9057311768201251</v>
      </c>
      <c r="E8" s="100">
        <v>6.7833006035333092</v>
      </c>
      <c r="F8" s="100">
        <v>6.2785406488695061</v>
      </c>
      <c r="G8" s="100">
        <v>5.9574981175333077</v>
      </c>
      <c r="H8" s="100">
        <v>5.4184376178957319</v>
      </c>
      <c r="I8" s="100">
        <v>5.021707661873454</v>
      </c>
      <c r="J8" s="32"/>
      <c r="K8" s="108" t="s">
        <v>7</v>
      </c>
      <c r="L8" s="75">
        <v>15.051412345787366</v>
      </c>
      <c r="M8" s="109"/>
      <c r="N8" s="102"/>
      <c r="O8" s="75">
        <v>1.2072764147205817E-2</v>
      </c>
    </row>
    <row r="9" spans="1:16" x14ac:dyDescent="0.25">
      <c r="A9" s="76" t="s">
        <v>50</v>
      </c>
      <c r="B9" s="100">
        <v>3.899022</v>
      </c>
      <c r="C9" s="100">
        <v>6.5442599940140855</v>
      </c>
      <c r="D9" s="100">
        <v>9.2357190002642504</v>
      </c>
      <c r="E9" s="100">
        <v>10.894601215898593</v>
      </c>
      <c r="F9" s="100">
        <v>11.524471985715168</v>
      </c>
      <c r="G9" s="100">
        <v>11.897338657579979</v>
      </c>
      <c r="H9" s="100">
        <v>12.710349399207145</v>
      </c>
      <c r="I9" s="100">
        <v>13.351502917978237</v>
      </c>
      <c r="J9" s="32"/>
      <c r="K9" s="108" t="s">
        <v>67</v>
      </c>
      <c r="L9" s="75">
        <v>13.940405183233226</v>
      </c>
      <c r="M9" s="109"/>
      <c r="N9" s="102"/>
      <c r="O9" s="75">
        <v>0.13786268059035578</v>
      </c>
    </row>
    <row r="10" spans="1:16" x14ac:dyDescent="0.25">
      <c r="A10" s="91" t="s">
        <v>98</v>
      </c>
      <c r="B10" s="101">
        <f>+B9+B8</f>
        <v>15.940374</v>
      </c>
      <c r="C10" s="101">
        <f t="shared" ref="C10:I10" si="0">+C9+C8</f>
        <v>16.812880314014087</v>
      </c>
      <c r="D10" s="101">
        <f t="shared" si="0"/>
        <v>17.141450177084376</v>
      </c>
      <c r="E10" s="101">
        <f t="shared" si="0"/>
        <v>17.677901819431902</v>
      </c>
      <c r="F10" s="101">
        <f t="shared" si="0"/>
        <v>17.803012634584675</v>
      </c>
      <c r="G10" s="101">
        <f t="shared" si="0"/>
        <v>17.854836775113288</v>
      </c>
      <c r="H10" s="101">
        <f t="shared" si="0"/>
        <v>18.128787017102876</v>
      </c>
      <c r="I10" s="101">
        <f t="shared" si="0"/>
        <v>18.37321057985169</v>
      </c>
      <c r="K10" s="108" t="s">
        <v>173</v>
      </c>
      <c r="L10" s="75">
        <v>3.7147617561650423</v>
      </c>
      <c r="M10" s="109"/>
      <c r="N10" s="102"/>
      <c r="O10" s="75">
        <v>1.7637478205887014E-2</v>
      </c>
    </row>
    <row r="11" spans="1:16" x14ac:dyDescent="0.25">
      <c r="K11" s="108" t="s">
        <v>174</v>
      </c>
      <c r="L11" s="75">
        <v>3.0547845601654804</v>
      </c>
      <c r="M11" s="109"/>
      <c r="N11" s="102"/>
      <c r="O11" s="75">
        <v>0.39849647351125572</v>
      </c>
    </row>
    <row r="12" spans="1:16" x14ac:dyDescent="0.25">
      <c r="K12" s="108" t="s">
        <v>9</v>
      </c>
      <c r="L12" s="75">
        <v>2.3674523192860022</v>
      </c>
      <c r="M12" s="109"/>
      <c r="N12" s="102"/>
      <c r="O12" s="75">
        <v>-0.15885993519823494</v>
      </c>
    </row>
    <row r="13" spans="1:16" x14ac:dyDescent="0.25">
      <c r="K13" s="104" t="s">
        <v>90</v>
      </c>
      <c r="L13" s="75">
        <v>3.250563594875004</v>
      </c>
      <c r="M13" s="109"/>
      <c r="N13" s="102"/>
      <c r="O13" s="75">
        <v>0.15779145890215496</v>
      </c>
    </row>
    <row r="14" spans="1:16" x14ac:dyDescent="0.25">
      <c r="K14" s="161" t="s">
        <v>203</v>
      </c>
      <c r="L14" s="88">
        <f>SUM(L6:L13)</f>
        <v>100.00000000000001</v>
      </c>
      <c r="M14" s="207"/>
      <c r="N14" s="207"/>
      <c r="O14" s="88">
        <f>SUM(O6:O13)</f>
        <v>3.5527136788005009E-15</v>
      </c>
    </row>
    <row r="15" spans="1:16" x14ac:dyDescent="0.25">
      <c r="O15" s="18"/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</sheetPr>
  <dimension ref="A1:W18"/>
  <sheetViews>
    <sheetView showGridLines="0" zoomScale="80" zoomScaleNormal="80" workbookViewId="0">
      <selection activeCell="Y25" sqref="Y25"/>
    </sheetView>
  </sheetViews>
  <sheetFormatPr defaultColWidth="9.28515625" defaultRowHeight="15.75" x14ac:dyDescent="0.25"/>
  <cols>
    <col min="1" max="1" width="15.42578125" style="45" customWidth="1"/>
    <col min="2" max="2" width="14.42578125" style="45" customWidth="1"/>
    <col min="3" max="4" width="3.7109375" style="45" customWidth="1"/>
    <col min="5" max="5" width="16.42578125" style="45" customWidth="1"/>
    <col min="6" max="6" width="2.85546875" style="45" customWidth="1"/>
    <col min="7" max="7" width="15.42578125" style="45" customWidth="1"/>
    <col min="8" max="8" width="14.42578125" style="45" customWidth="1"/>
    <col min="9" max="10" width="3.85546875" style="45" customWidth="1"/>
    <col min="11" max="11" width="16.42578125" style="45" customWidth="1"/>
    <col min="12" max="12" width="3.5703125" style="45" customWidth="1"/>
    <col min="13" max="13" width="15.42578125" style="45" customWidth="1"/>
    <col min="14" max="14" width="14.42578125" style="45" customWidth="1"/>
    <col min="15" max="16" width="4.42578125" style="45" customWidth="1"/>
    <col min="17" max="17" width="16.42578125" style="45" customWidth="1"/>
    <col min="18" max="18" width="3.28515625" style="45" customWidth="1"/>
    <col min="19" max="19" width="15.42578125" style="45" customWidth="1"/>
    <col min="20" max="20" width="14.42578125" style="45" customWidth="1"/>
    <col min="21" max="22" width="4.140625" style="45" customWidth="1"/>
    <col min="23" max="23" width="16.42578125" style="45" customWidth="1"/>
    <col min="24" max="16384" width="9.28515625" style="45"/>
  </cols>
  <sheetData>
    <row r="1" spans="1:23" ht="21" x14ac:dyDescent="0.35">
      <c r="A1" s="163" t="str">
        <f>'Indice-Index'!A11</f>
        <v>1.3 Accessi BB/UBB  per tecnologia e operatore - Broadband and ultrabroadband lines by technology and operator</v>
      </c>
      <c r="B1" s="172"/>
      <c r="C1" s="172"/>
      <c r="D1" s="172"/>
      <c r="E1" s="172"/>
      <c r="F1" s="172"/>
      <c r="G1" s="173"/>
      <c r="H1" s="173"/>
      <c r="I1" s="173"/>
      <c r="J1" s="173"/>
      <c r="K1" s="173"/>
      <c r="L1" s="173"/>
      <c r="M1" s="173"/>
      <c r="N1" s="173"/>
      <c r="O1" s="173"/>
      <c r="P1" s="173"/>
      <c r="Q1" s="173"/>
      <c r="R1" s="171"/>
      <c r="S1" s="171"/>
      <c r="T1" s="171"/>
      <c r="U1" s="171"/>
      <c r="V1" s="171"/>
      <c r="W1" s="171"/>
    </row>
    <row r="2" spans="1:23" ht="6.75" customHeight="1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</row>
    <row r="3" spans="1:23" x14ac:dyDescent="0.25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</row>
    <row r="4" spans="1:23" x14ac:dyDescent="0.25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</row>
    <row r="5" spans="1:23" ht="18.600000000000001" customHeight="1" x14ac:dyDescent="0.25">
      <c r="A5" s="144"/>
      <c r="B5" s="205" t="s">
        <v>227</v>
      </c>
      <c r="C5" s="423" t="s">
        <v>11</v>
      </c>
      <c r="D5" s="423"/>
      <c r="E5" s="206" t="s">
        <v>358</v>
      </c>
      <c r="F5" s="145"/>
      <c r="G5" s="201"/>
      <c r="H5" s="205" t="s">
        <v>227</v>
      </c>
      <c r="I5" s="421" t="s">
        <v>226</v>
      </c>
      <c r="J5" s="421"/>
      <c r="K5" s="206" t="str">
        <f>+E5</f>
        <v>Var. vs 03/20 (%)</v>
      </c>
      <c r="L5" s="145"/>
      <c r="M5" s="201"/>
      <c r="N5" s="205" t="s">
        <v>227</v>
      </c>
      <c r="O5" s="421" t="s">
        <v>127</v>
      </c>
      <c r="P5" s="421"/>
      <c r="Q5" s="206" t="str">
        <f>+E5</f>
        <v>Var. vs 03/20 (%)</v>
      </c>
      <c r="S5" s="201"/>
      <c r="T5" s="205" t="s">
        <v>227</v>
      </c>
      <c r="U5" s="421" t="s">
        <v>10</v>
      </c>
      <c r="V5" s="421"/>
      <c r="W5" s="206" t="str">
        <f>+E5</f>
        <v>Var. vs 03/20 (%)</v>
      </c>
    </row>
    <row r="6" spans="1:23" ht="18.600000000000001" customHeight="1" x14ac:dyDescent="0.25">
      <c r="A6" s="144"/>
      <c r="B6" s="203">
        <v>5.021707661873454</v>
      </c>
      <c r="C6" s="424"/>
      <c r="D6" s="424"/>
      <c r="E6" s="204">
        <v>-25.969554419308359</v>
      </c>
      <c r="F6" s="145"/>
      <c r="G6" s="202"/>
      <c r="H6" s="203">
        <v>9.6177443999999994</v>
      </c>
      <c r="I6" s="422"/>
      <c r="J6" s="422"/>
      <c r="K6" s="204">
        <v>18.171891961628141</v>
      </c>
      <c r="L6" s="145"/>
      <c r="M6" s="202"/>
      <c r="N6" s="203">
        <v>2.1141529380000001</v>
      </c>
      <c r="O6" s="422"/>
      <c r="P6" s="422"/>
      <c r="Q6" s="204">
        <v>54.753881982103728</v>
      </c>
      <c r="S6" s="202"/>
      <c r="T6" s="203">
        <v>1.6067529999999999</v>
      </c>
      <c r="U6" s="422"/>
      <c r="V6" s="422"/>
      <c r="W6" s="204">
        <v>16.91462392381262</v>
      </c>
    </row>
    <row r="7" spans="1:23" s="290" customFormat="1" ht="35.25" customHeight="1" x14ac:dyDescent="0.25">
      <c r="A7" s="148"/>
      <c r="B7" s="159" t="str">
        <f>'1.1'!L4</f>
        <v>03/2021 (in %)</v>
      </c>
      <c r="C7" s="159"/>
      <c r="D7" s="159"/>
      <c r="E7" s="159" t="str">
        <f>'1.1'!O4</f>
        <v>Var/Chg. vs 03/2020 (p.p.)</v>
      </c>
      <c r="H7" s="160" t="str">
        <f>+B7</f>
        <v>03/2021 (in %)</v>
      </c>
      <c r="I7" s="160"/>
      <c r="J7" s="160"/>
      <c r="K7" s="160" t="str">
        <f>+E7</f>
        <v>Var/Chg. vs 03/2020 (p.p.)</v>
      </c>
      <c r="N7" s="160" t="str">
        <f>+H7</f>
        <v>03/2021 (in %)</v>
      </c>
      <c r="O7" s="160"/>
      <c r="P7" s="160"/>
      <c r="Q7" s="160" t="str">
        <f>+K7</f>
        <v>Var/Chg. vs 03/2020 (p.p.)</v>
      </c>
      <c r="T7" s="160" t="str">
        <f>+N7</f>
        <v>03/2021 (in %)</v>
      </c>
      <c r="U7" s="160"/>
      <c r="V7" s="160"/>
      <c r="W7" s="160" t="str">
        <f>+Q7</f>
        <v>Var/Chg. vs 03/2020 (p.p.)</v>
      </c>
    </row>
    <row r="8" spans="1:23" s="282" customFormat="1" ht="12.75" x14ac:dyDescent="0.2">
      <c r="A8" s="283"/>
      <c r="B8" s="284"/>
      <c r="C8" s="285"/>
      <c r="D8" s="285"/>
      <c r="E8" s="286"/>
      <c r="F8" s="287"/>
      <c r="G8" s="287"/>
      <c r="H8" s="284"/>
      <c r="I8" s="288"/>
      <c r="J8" s="288"/>
      <c r="K8" s="288"/>
      <c r="L8" s="287"/>
      <c r="M8" s="287"/>
      <c r="N8" s="284"/>
      <c r="O8" s="288"/>
      <c r="P8" s="288"/>
      <c r="Q8" s="288"/>
      <c r="R8" s="289"/>
      <c r="S8" s="287"/>
      <c r="T8" s="284"/>
      <c r="U8" s="288"/>
      <c r="V8" s="288"/>
      <c r="W8" s="288"/>
    </row>
    <row r="9" spans="1:23" x14ac:dyDescent="0.25">
      <c r="A9" s="104" t="s">
        <v>68</v>
      </c>
      <c r="B9" s="75">
        <v>60.804873672412249</v>
      </c>
      <c r="C9" s="217"/>
      <c r="D9" s="217"/>
      <c r="E9" s="110">
        <v>5.4462331008296232</v>
      </c>
      <c r="F9" s="21"/>
      <c r="G9" s="104" t="s">
        <v>68</v>
      </c>
      <c r="H9" s="75">
        <v>43.665810041697512</v>
      </c>
      <c r="I9" s="217"/>
      <c r="J9" s="217"/>
      <c r="K9" s="110">
        <v>-0.43173535057589874</v>
      </c>
      <c r="L9" s="21"/>
      <c r="M9" s="104" t="s">
        <v>7</v>
      </c>
      <c r="N9" s="75">
        <v>27.44424623078049</v>
      </c>
      <c r="O9" s="75"/>
      <c r="P9" s="75"/>
      <c r="Q9" s="75">
        <v>-6.4557451554049159</v>
      </c>
      <c r="S9" s="104" t="s">
        <v>173</v>
      </c>
      <c r="T9" s="75">
        <v>42.477095110449461</v>
      </c>
      <c r="U9" s="75"/>
      <c r="V9" s="75"/>
      <c r="W9" s="75">
        <v>-5.0799086209155391</v>
      </c>
    </row>
    <row r="10" spans="1:23" x14ac:dyDescent="0.25">
      <c r="A10" s="146" t="s">
        <v>7</v>
      </c>
      <c r="B10" s="75">
        <v>13.937616338108244</v>
      </c>
      <c r="C10" s="217"/>
      <c r="D10" s="217"/>
      <c r="E10" s="110">
        <v>-0.6533591085314594</v>
      </c>
      <c r="F10" s="21"/>
      <c r="G10" s="146" t="s">
        <v>8</v>
      </c>
      <c r="H10" s="75">
        <v>20.153259635388103</v>
      </c>
      <c r="I10" s="217"/>
      <c r="J10" s="217"/>
      <c r="K10" s="110">
        <v>-1.0373740902032793</v>
      </c>
      <c r="L10" s="21"/>
      <c r="M10" s="104" t="s">
        <v>8</v>
      </c>
      <c r="N10" s="75">
        <v>23.73607845394201</v>
      </c>
      <c r="O10" s="75"/>
      <c r="P10" s="75"/>
      <c r="Q10" s="75">
        <v>-1.5383652373727621</v>
      </c>
      <c r="S10" s="104" t="s">
        <v>174</v>
      </c>
      <c r="T10" s="75">
        <v>34.713238438017541</v>
      </c>
      <c r="U10" s="75"/>
      <c r="V10" s="75"/>
      <c r="W10" s="75">
        <v>0.79383533999499178</v>
      </c>
    </row>
    <row r="11" spans="1:23" x14ac:dyDescent="0.25">
      <c r="A11" s="104" t="s">
        <v>8</v>
      </c>
      <c r="B11" s="75">
        <v>10.767890853253464</v>
      </c>
      <c r="C11" s="217"/>
      <c r="D11" s="217"/>
      <c r="E11" s="110">
        <v>-1.405268619730597</v>
      </c>
      <c r="F11" s="21"/>
      <c r="G11" s="104" t="s">
        <v>67</v>
      </c>
      <c r="H11" s="75">
        <v>16.44814349609873</v>
      </c>
      <c r="I11" s="217"/>
      <c r="J11" s="217"/>
      <c r="K11" s="110">
        <v>0.44356049681444176</v>
      </c>
      <c r="L11" s="21"/>
      <c r="M11" s="113" t="s">
        <v>67</v>
      </c>
      <c r="N11" s="75">
        <v>22.659647340990993</v>
      </c>
      <c r="O11" s="75"/>
      <c r="P11" s="75"/>
      <c r="Q11" s="75">
        <v>2.4400402554232556</v>
      </c>
      <c r="S11" s="113" t="s">
        <v>68</v>
      </c>
      <c r="T11" s="75">
        <v>7.6706251676517807</v>
      </c>
      <c r="U11" s="75"/>
      <c r="V11" s="75"/>
      <c r="W11" s="75">
        <v>5.3909852647487675</v>
      </c>
    </row>
    <row r="12" spans="1:23" x14ac:dyDescent="0.25">
      <c r="A12" s="104" t="s">
        <v>67</v>
      </c>
      <c r="B12" s="75">
        <v>9.9425341660317059</v>
      </c>
      <c r="C12" s="149"/>
      <c r="D12" s="149"/>
      <c r="E12" s="110">
        <v>-2.7532764774095959</v>
      </c>
      <c r="F12" s="21"/>
      <c r="G12" s="104" t="s">
        <v>7</v>
      </c>
      <c r="H12" s="75">
        <v>15.443413114617602</v>
      </c>
      <c r="I12" s="149"/>
      <c r="J12" s="149"/>
      <c r="K12" s="110">
        <v>0.62829658909625508</v>
      </c>
      <c r="L12" s="21"/>
      <c r="M12" s="146" t="s">
        <v>68</v>
      </c>
      <c r="N12" s="75">
        <v>17.600855326579026</v>
      </c>
      <c r="O12" s="75"/>
      <c r="P12" s="75"/>
      <c r="Q12" s="75">
        <v>3.5744628492857338</v>
      </c>
      <c r="S12" s="146" t="s">
        <v>8</v>
      </c>
      <c r="T12" s="75">
        <v>2.5633062455772606</v>
      </c>
      <c r="U12" s="75"/>
      <c r="V12" s="75"/>
      <c r="W12" s="75">
        <v>2.5633062455772606</v>
      </c>
    </row>
    <row r="13" spans="1:23" x14ac:dyDescent="0.25">
      <c r="A13" s="104" t="s">
        <v>9</v>
      </c>
      <c r="B13" s="75">
        <v>2.9077757972379494</v>
      </c>
      <c r="C13" s="217"/>
      <c r="D13" s="217"/>
      <c r="E13" s="110">
        <v>-0.22102554011469255</v>
      </c>
      <c r="F13" s="21"/>
      <c r="G13" s="104" t="s">
        <v>9</v>
      </c>
      <c r="H13" s="75">
        <v>1.495798444005435</v>
      </c>
      <c r="I13" s="217"/>
      <c r="J13" s="217"/>
      <c r="K13" s="110">
        <v>5.4356520305310685E-2</v>
      </c>
      <c r="L13" s="21"/>
      <c r="M13" s="104" t="s">
        <v>9</v>
      </c>
      <c r="N13" s="75">
        <v>4.9843130128365392</v>
      </c>
      <c r="O13" s="75"/>
      <c r="P13" s="75"/>
      <c r="Q13" s="75">
        <v>-6.4734445185898437E-2</v>
      </c>
      <c r="S13" s="104" t="s">
        <v>9</v>
      </c>
      <c r="T13" s="75">
        <v>2.52969809298629</v>
      </c>
      <c r="U13" s="75"/>
      <c r="V13" s="75"/>
      <c r="W13" s="75">
        <v>-0.58578794495604569</v>
      </c>
    </row>
    <row r="14" spans="1:23" x14ac:dyDescent="0.25">
      <c r="A14" s="113" t="s">
        <v>386</v>
      </c>
      <c r="B14" s="75">
        <v>1.6393091729563896</v>
      </c>
      <c r="C14" s="217"/>
      <c r="D14" s="217"/>
      <c r="E14" s="110">
        <v>-0.41330335504327653</v>
      </c>
      <c r="F14" s="21"/>
      <c r="G14" s="113" t="s">
        <v>386</v>
      </c>
      <c r="H14" s="75">
        <v>2.793575268192618</v>
      </c>
      <c r="I14" s="217"/>
      <c r="J14" s="217"/>
      <c r="K14" s="110">
        <v>0.34289583456317096</v>
      </c>
      <c r="L14" s="21"/>
      <c r="M14" s="113" t="s">
        <v>386</v>
      </c>
      <c r="N14" s="75">
        <v>3.5748596348709416</v>
      </c>
      <c r="O14" s="75"/>
      <c r="P14" s="75"/>
      <c r="Q14" s="75">
        <v>2.0443417332545799</v>
      </c>
      <c r="S14" s="113" t="s">
        <v>385</v>
      </c>
      <c r="T14" s="75">
        <v>10.046036945317665</v>
      </c>
      <c r="U14" s="75"/>
      <c r="V14" s="75"/>
      <c r="W14" s="75">
        <v>-3.0824302844494351</v>
      </c>
    </row>
    <row r="15" spans="1:23" x14ac:dyDescent="0.25">
      <c r="A15" s="161" t="s">
        <v>114</v>
      </c>
      <c r="B15" s="88">
        <f>SUM(B9:B14)</f>
        <v>100</v>
      </c>
      <c r="C15" s="210"/>
      <c r="D15" s="210"/>
      <c r="E15" s="88">
        <f>SUM(E9:E14)</f>
        <v>1.7763568394002505E-15</v>
      </c>
      <c r="F15" s="21"/>
      <c r="G15" s="161" t="s">
        <v>203</v>
      </c>
      <c r="H15" s="88">
        <f>SUM(H9:H14)</f>
        <v>99.999999999999986</v>
      </c>
      <c r="I15" s="210"/>
      <c r="J15" s="210"/>
      <c r="K15" s="88">
        <f>SUM(K9:K14)</f>
        <v>4.4408920985006262E-16</v>
      </c>
      <c r="L15" s="21"/>
      <c r="M15" s="161" t="s">
        <v>203</v>
      </c>
      <c r="N15" s="88">
        <f>SUM(N9:N14)</f>
        <v>100</v>
      </c>
      <c r="O15" s="150"/>
      <c r="P15" s="150"/>
      <c r="Q15" s="88">
        <f>SUM(Q9:Q14)</f>
        <v>-7.1054273576010019E-15</v>
      </c>
      <c r="S15" s="161" t="s">
        <v>203</v>
      </c>
      <c r="T15" s="88">
        <f>SUM(T9:T14)</f>
        <v>100.00000000000001</v>
      </c>
      <c r="U15" s="150"/>
      <c r="V15" s="150"/>
      <c r="W15" s="88">
        <f>SUM(W9:W14)</f>
        <v>0</v>
      </c>
    </row>
    <row r="16" spans="1:23" x14ac:dyDescent="0.25">
      <c r="F16" s="21"/>
      <c r="G16" s="199"/>
      <c r="H16" s="200"/>
      <c r="I16" s="208"/>
      <c r="J16" s="208"/>
      <c r="K16" s="209"/>
      <c r="L16" s="21"/>
    </row>
    <row r="17" spans="1:17" x14ac:dyDescent="0.2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</row>
    <row r="18" spans="1:17" x14ac:dyDescent="0.25">
      <c r="A18" s="24"/>
      <c r="B18" s="21"/>
      <c r="C18" s="21"/>
      <c r="D18" s="21"/>
      <c r="E18" s="21"/>
      <c r="F18" s="21"/>
      <c r="G18" s="21"/>
      <c r="H18" s="21"/>
      <c r="I18" s="21"/>
      <c r="J18" s="21"/>
      <c r="K18" s="21"/>
      <c r="L18" s="21"/>
      <c r="M18" s="21"/>
      <c r="N18" s="21"/>
      <c r="O18" s="21"/>
      <c r="P18" s="21"/>
      <c r="Q18" s="21"/>
    </row>
  </sheetData>
  <mergeCells count="4">
    <mergeCell ref="U5:V6"/>
    <mergeCell ref="C5:D6"/>
    <mergeCell ref="I5:J6"/>
    <mergeCell ref="O5:P6"/>
  </mergeCells>
  <phoneticPr fontId="27" type="noConversion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00FF"/>
  </sheetPr>
  <dimension ref="A1:M34"/>
  <sheetViews>
    <sheetView showGridLines="0" zoomScale="80" zoomScaleNormal="80" workbookViewId="0">
      <selection activeCell="P33" sqref="P33"/>
    </sheetView>
  </sheetViews>
  <sheetFormatPr defaultColWidth="9.28515625" defaultRowHeight="15.75" x14ac:dyDescent="0.25"/>
  <cols>
    <col min="1" max="1" width="46.28515625" style="45" customWidth="1"/>
    <col min="2" max="9" width="10.5703125" style="45" customWidth="1"/>
    <col min="10" max="16384" width="9.28515625" style="45"/>
  </cols>
  <sheetData>
    <row r="1" spans="1:13" ht="21" x14ac:dyDescent="0.35">
      <c r="A1" s="3" t="str">
        <f>+'Indice-Index'!A14</f>
        <v>1.4 Linee complessive - Total lines</v>
      </c>
      <c r="B1" s="170"/>
      <c r="C1" s="170"/>
      <c r="D1" s="170"/>
      <c r="E1" s="170"/>
      <c r="F1" s="170"/>
      <c r="G1" s="170"/>
      <c r="H1" s="170"/>
      <c r="I1" s="170"/>
    </row>
    <row r="2" spans="1:13" ht="6.75" customHeight="1" x14ac:dyDescent="0.25"/>
    <row r="3" spans="1:13" x14ac:dyDescent="0.25">
      <c r="B3" s="46">
        <f>'1.1'!B4</f>
        <v>42795</v>
      </c>
      <c r="C3" s="46">
        <f>'1.1'!C4</f>
        <v>43160</v>
      </c>
      <c r="D3" s="46">
        <f>'1.1'!D4</f>
        <v>43525</v>
      </c>
      <c r="E3" s="46" t="str">
        <f>'1.1'!E4</f>
        <v>mar-20</v>
      </c>
      <c r="F3" s="46">
        <f>'1.1'!F4</f>
        <v>43983</v>
      </c>
      <c r="G3" s="46">
        <f>'1.1'!G4</f>
        <v>44075</v>
      </c>
      <c r="H3" s="46">
        <f>'1.1'!H4</f>
        <v>44166</v>
      </c>
      <c r="I3" s="46">
        <f>'1.1'!I4</f>
        <v>44256</v>
      </c>
    </row>
    <row r="4" spans="1:13" x14ac:dyDescent="0.25">
      <c r="A4" s="6" t="s">
        <v>51</v>
      </c>
      <c r="B4" s="16">
        <f>'1.1'!B5</f>
        <v>42795</v>
      </c>
      <c r="C4" s="16">
        <f>'1.1'!C5</f>
        <v>43160</v>
      </c>
      <c r="D4" s="16">
        <f>'1.1'!D5</f>
        <v>43525</v>
      </c>
      <c r="E4" s="16">
        <f>'1.1'!E5</f>
        <v>43891</v>
      </c>
      <c r="F4" s="16" t="str">
        <f>'1.1'!F5</f>
        <v>june-20</v>
      </c>
      <c r="G4" s="16" t="str">
        <f>'1.1'!G5</f>
        <v>sept-20</v>
      </c>
      <c r="H4" s="16" t="str">
        <f>'1.1'!H5</f>
        <v>dec-20</v>
      </c>
      <c r="I4" s="16">
        <f>'1.1'!I5</f>
        <v>44256</v>
      </c>
    </row>
    <row r="5" spans="1:13" ht="0.75" customHeight="1" x14ac:dyDescent="0.25"/>
    <row r="6" spans="1:13" ht="6" customHeight="1" x14ac:dyDescent="0.25"/>
    <row r="7" spans="1:13" x14ac:dyDescent="0.25">
      <c r="A7" s="76" t="s">
        <v>95</v>
      </c>
      <c r="B7" s="102">
        <v>85.032987219999995</v>
      </c>
      <c r="C7" s="102">
        <v>83.392748640000008</v>
      </c>
      <c r="D7" s="102">
        <v>82.244732869999993</v>
      </c>
      <c r="E7" s="102">
        <v>78.445228409999984</v>
      </c>
      <c r="F7" s="102">
        <v>78.114528000000021</v>
      </c>
      <c r="G7" s="102">
        <v>77.840866009999999</v>
      </c>
      <c r="H7" s="102">
        <v>77.685577910000006</v>
      </c>
      <c r="I7" s="102">
        <v>77.643963669999991</v>
      </c>
      <c r="J7" s="32"/>
      <c r="K7" s="32"/>
      <c r="L7" s="32"/>
      <c r="M7" s="8"/>
    </row>
    <row r="8" spans="1:13" x14ac:dyDescent="0.25">
      <c r="A8" s="76" t="s">
        <v>64</v>
      </c>
      <c r="B8" s="102">
        <v>13.055299160000004</v>
      </c>
      <c r="C8" s="102">
        <v>17.203259769999988</v>
      </c>
      <c r="D8" s="102">
        <v>21.864347840000008</v>
      </c>
      <c r="E8" s="102">
        <v>24.684628520000018</v>
      </c>
      <c r="F8" s="102">
        <v>25.54738506999999</v>
      </c>
      <c r="G8" s="102">
        <v>26.311631410000004</v>
      </c>
      <c r="H8" s="102">
        <v>26.345401059999986</v>
      </c>
      <c r="I8" s="102">
        <v>26.732241050000013</v>
      </c>
      <c r="J8" s="32"/>
      <c r="K8" s="32"/>
      <c r="L8" s="32"/>
      <c r="M8" s="8"/>
    </row>
    <row r="9" spans="1:13" x14ac:dyDescent="0.25">
      <c r="A9" s="91" t="s">
        <v>98</v>
      </c>
      <c r="B9" s="103">
        <f>+B8+B7</f>
        <v>98.08828638</v>
      </c>
      <c r="C9" s="103">
        <f t="shared" ref="C9:I9" si="0">+C8+C7</f>
        <v>100.59600841</v>
      </c>
      <c r="D9" s="103">
        <f t="shared" si="0"/>
        <v>104.10908071</v>
      </c>
      <c r="E9" s="103">
        <f t="shared" si="0"/>
        <v>103.12985693</v>
      </c>
      <c r="F9" s="103">
        <f t="shared" si="0"/>
        <v>103.66191307000001</v>
      </c>
      <c r="G9" s="103">
        <f t="shared" si="0"/>
        <v>104.15249742</v>
      </c>
      <c r="H9" s="103">
        <f t="shared" si="0"/>
        <v>104.03097896999999</v>
      </c>
      <c r="I9" s="103">
        <f t="shared" si="0"/>
        <v>104.37620472</v>
      </c>
      <c r="J9" s="32"/>
      <c r="K9" s="32"/>
      <c r="L9" s="32"/>
      <c r="M9" s="8"/>
    </row>
    <row r="10" spans="1:13" ht="18" customHeight="1" x14ac:dyDescent="0.25">
      <c r="A10" s="425" t="s">
        <v>96</v>
      </c>
      <c r="B10" s="425"/>
      <c r="C10" s="425"/>
      <c r="D10" s="425"/>
      <c r="E10" s="425"/>
      <c r="F10" s="425"/>
      <c r="G10" s="425"/>
      <c r="H10" s="425"/>
      <c r="I10" s="425"/>
      <c r="J10" s="32"/>
      <c r="K10" s="32"/>
      <c r="L10" s="32"/>
      <c r="M10" s="8"/>
    </row>
    <row r="11" spans="1:13" ht="18" customHeight="1" x14ac:dyDescent="0.25">
      <c r="A11" s="230" t="s">
        <v>97</v>
      </c>
      <c r="B11" s="231"/>
      <c r="C11" s="231"/>
      <c r="D11" s="231"/>
      <c r="E11" s="231"/>
      <c r="F11" s="231"/>
      <c r="G11" s="231"/>
      <c r="H11" s="231"/>
      <c r="I11" s="231"/>
      <c r="J11" s="32"/>
      <c r="K11" s="32"/>
      <c r="L11" s="32"/>
      <c r="M11" s="8"/>
    </row>
    <row r="12" spans="1:13" ht="4.5" customHeight="1" x14ac:dyDescent="0.25"/>
    <row r="13" spans="1:13" ht="15.75" customHeight="1" x14ac:dyDescent="0.25"/>
    <row r="14" spans="1:13" x14ac:dyDescent="0.25">
      <c r="A14" s="69" t="s">
        <v>65</v>
      </c>
      <c r="B14" s="5"/>
      <c r="D14" s="47" t="str">
        <f>'1.1'!L4</f>
        <v>03/2021 (in %)</v>
      </c>
      <c r="G14" s="47" t="str">
        <f>'1.1'!O4</f>
        <v>Var/Chg. vs 03/2020 (p.p.)</v>
      </c>
    </row>
    <row r="15" spans="1:13" x14ac:dyDescent="0.25">
      <c r="D15" s="20"/>
      <c r="E15" s="19"/>
      <c r="F15" s="17"/>
      <c r="G15" s="20"/>
      <c r="H15" s="17"/>
    </row>
    <row r="16" spans="1:13" ht="6" customHeight="1" x14ac:dyDescent="0.25">
      <c r="D16" s="16"/>
      <c r="E16" s="19"/>
      <c r="G16" s="20"/>
      <c r="H16" s="17"/>
    </row>
    <row r="17" spans="1:8" x14ac:dyDescent="0.25">
      <c r="A17" s="6" t="s">
        <v>72</v>
      </c>
      <c r="D17" s="16"/>
      <c r="E17" s="19"/>
      <c r="G17" s="20"/>
      <c r="H17" s="17"/>
    </row>
    <row r="18" spans="1:8" x14ac:dyDescent="0.25">
      <c r="A18" s="76" t="s">
        <v>68</v>
      </c>
      <c r="B18" s="76"/>
      <c r="C18" s="76"/>
      <c r="D18" s="75">
        <v>28.955122559853891</v>
      </c>
      <c r="E18" s="219"/>
      <c r="F18" s="219"/>
      <c r="G18" s="75">
        <v>-0.64053471010330654</v>
      </c>
    </row>
    <row r="19" spans="1:8" x14ac:dyDescent="0.25">
      <c r="A19" s="76" t="s">
        <v>8</v>
      </c>
      <c r="B19" s="76"/>
      <c r="C19" s="76"/>
      <c r="D19" s="75">
        <v>28.709690278916661</v>
      </c>
      <c r="E19" s="219"/>
      <c r="F19" s="219"/>
      <c r="G19" s="75">
        <v>-6.4263242750456584E-2</v>
      </c>
    </row>
    <row r="20" spans="1:8" x14ac:dyDescent="0.25">
      <c r="A20" s="76" t="s">
        <v>67</v>
      </c>
      <c r="B20" s="76"/>
      <c r="C20" s="76"/>
      <c r="D20" s="75">
        <v>25.342045220898495</v>
      </c>
      <c r="E20" s="219"/>
      <c r="F20" s="219"/>
      <c r="G20" s="75">
        <v>-1.5774336055325655</v>
      </c>
    </row>
    <row r="21" spans="1:8" x14ac:dyDescent="0.25">
      <c r="A21" s="76" t="s">
        <v>156</v>
      </c>
      <c r="B21" s="76"/>
      <c r="C21" s="76"/>
      <c r="D21" s="75">
        <v>7.2248267890459461</v>
      </c>
      <c r="E21" s="219"/>
      <c r="F21" s="219"/>
      <c r="G21" s="75">
        <v>1.5950313322939254</v>
      </c>
    </row>
    <row r="22" spans="1:8" x14ac:dyDescent="0.25">
      <c r="A22" s="76" t="s">
        <v>14</v>
      </c>
      <c r="B22" s="76"/>
      <c r="C22" s="76"/>
      <c r="D22" s="75">
        <v>4.3305243873596178</v>
      </c>
      <c r="E22" s="219"/>
      <c r="F22" s="219"/>
      <c r="G22" s="75">
        <v>0.20105778401639185</v>
      </c>
    </row>
    <row r="23" spans="1:8" x14ac:dyDescent="0.25">
      <c r="A23" s="76" t="s">
        <v>157</v>
      </c>
      <c r="B23" s="76"/>
      <c r="C23" s="76"/>
      <c r="D23" s="75">
        <v>5.4377907639253733</v>
      </c>
      <c r="E23" s="219"/>
      <c r="F23" s="219"/>
      <c r="G23" s="75">
        <v>0.48614244207600521</v>
      </c>
    </row>
    <row r="24" spans="1:8" x14ac:dyDescent="0.25">
      <c r="A24" s="91" t="s">
        <v>98</v>
      </c>
      <c r="B24" s="76"/>
      <c r="C24" s="103"/>
      <c r="D24" s="118">
        <f>SUM(D18:D23)</f>
        <v>99.999999999999986</v>
      </c>
      <c r="E24" s="219"/>
      <c r="F24" s="219"/>
      <c r="G24" s="118">
        <f>SUM(G18:G23)</f>
        <v>-6.2172489379008766E-15</v>
      </c>
    </row>
    <row r="25" spans="1:8" ht="15" customHeight="1" x14ac:dyDescent="0.25">
      <c r="D25" s="137"/>
      <c r="E25" s="219"/>
      <c r="F25" s="219"/>
      <c r="G25" s="18"/>
    </row>
    <row r="26" spans="1:8" x14ac:dyDescent="0.25">
      <c r="A26" s="6" t="s">
        <v>66</v>
      </c>
      <c r="D26" s="18"/>
      <c r="E26" s="221"/>
      <c r="F26" s="221"/>
      <c r="G26" s="18"/>
    </row>
    <row r="27" spans="1:8" x14ac:dyDescent="0.25">
      <c r="A27" s="76" t="s">
        <v>67</v>
      </c>
      <c r="B27" s="76"/>
      <c r="C27" s="76"/>
      <c r="D27" s="75">
        <v>27.307248365261096</v>
      </c>
      <c r="E27" s="222"/>
      <c r="F27" s="222"/>
      <c r="G27" s="75">
        <v>-2.0151469750624535</v>
      </c>
    </row>
    <row r="28" spans="1:8" x14ac:dyDescent="0.25">
      <c r="A28" s="76" t="s">
        <v>68</v>
      </c>
      <c r="B28" s="76"/>
      <c r="C28" s="76"/>
      <c r="D28" s="75">
        <v>26.348218242630068</v>
      </c>
      <c r="E28" s="222"/>
      <c r="F28" s="222"/>
      <c r="G28" s="75">
        <v>-0.54724172050321584</v>
      </c>
    </row>
    <row r="29" spans="1:8" x14ac:dyDescent="0.25">
      <c r="A29" s="76" t="s">
        <v>8</v>
      </c>
      <c r="B29" s="76"/>
      <c r="C29" s="76"/>
      <c r="D29" s="75">
        <v>23.592232073383531</v>
      </c>
      <c r="E29" s="222"/>
      <c r="F29" s="222"/>
      <c r="G29" s="75">
        <v>-0.94109326721381592</v>
      </c>
    </row>
    <row r="30" spans="1:8" x14ac:dyDescent="0.25">
      <c r="A30" s="76" t="s">
        <v>156</v>
      </c>
      <c r="B30" s="76"/>
      <c r="C30" s="76"/>
      <c r="D30" s="75">
        <v>9.7122810886504034</v>
      </c>
      <c r="E30" s="222"/>
      <c r="F30" s="222"/>
      <c r="G30" s="75">
        <v>2.3109386262962914</v>
      </c>
    </row>
    <row r="31" spans="1:8" x14ac:dyDescent="0.25">
      <c r="A31" s="76" t="s">
        <v>14</v>
      </c>
      <c r="B31" s="76"/>
      <c r="C31" s="76"/>
      <c r="D31" s="75">
        <v>5.754643102701869</v>
      </c>
      <c r="E31" s="222"/>
      <c r="F31" s="222"/>
      <c r="G31" s="75">
        <v>0.38860607875536601</v>
      </c>
    </row>
    <row r="32" spans="1:8" x14ac:dyDescent="0.25">
      <c r="A32" s="76" t="s">
        <v>191</v>
      </c>
      <c r="B32" s="76"/>
      <c r="C32" s="76"/>
      <c r="D32" s="75">
        <v>7.2853771273730246</v>
      </c>
      <c r="E32" s="222"/>
      <c r="F32" s="222"/>
      <c r="G32" s="75">
        <v>0.80393725772780211</v>
      </c>
    </row>
    <row r="33" spans="1:7" x14ac:dyDescent="0.25">
      <c r="A33" s="91" t="s">
        <v>98</v>
      </c>
      <c r="B33" s="76"/>
      <c r="C33" s="76"/>
      <c r="D33" s="118">
        <f>SUM(D27:D32)</f>
        <v>99.999999999999986</v>
      </c>
      <c r="E33" s="219"/>
      <c r="F33" s="219"/>
      <c r="G33" s="118">
        <f>SUM(G27:G32)</f>
        <v>-2.5757174171303632E-14</v>
      </c>
    </row>
    <row r="34" spans="1:7" ht="6" customHeight="1" x14ac:dyDescent="0.25"/>
  </sheetData>
  <mergeCells count="1">
    <mergeCell ref="A10:I10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00FF"/>
  </sheetPr>
  <dimension ref="A1:I32"/>
  <sheetViews>
    <sheetView showGridLines="0" zoomScale="80" zoomScaleNormal="80" workbookViewId="0">
      <selection activeCell="Q27" sqref="Q27"/>
    </sheetView>
  </sheetViews>
  <sheetFormatPr defaultColWidth="9.28515625" defaultRowHeight="15.75" x14ac:dyDescent="0.25"/>
  <cols>
    <col min="1" max="1" width="46.7109375" style="7" customWidth="1"/>
    <col min="2" max="6" width="11.7109375" style="7" customWidth="1"/>
    <col min="7" max="16384" width="9.28515625" style="7"/>
  </cols>
  <sheetData>
    <row r="1" spans="1:9" ht="21" x14ac:dyDescent="0.35">
      <c r="A1" s="3" t="str">
        <f>+'Indice-Index'!A15</f>
        <v>1.5 Sim "human" per tipologia di clientela - "human" Sim by customer type</v>
      </c>
      <c r="B1" s="170"/>
      <c r="C1" s="170"/>
      <c r="D1" s="170"/>
      <c r="E1" s="170"/>
      <c r="F1" s="170"/>
      <c r="G1" s="14"/>
      <c r="H1" s="14"/>
      <c r="I1" s="14"/>
    </row>
    <row r="3" spans="1:9" s="45" customFormat="1" x14ac:dyDescent="0.25">
      <c r="B3" s="25">
        <f>'1.1'!B4</f>
        <v>42795</v>
      </c>
      <c r="C3" s="25">
        <f>'1.1'!C4</f>
        <v>43160</v>
      </c>
      <c r="D3" s="25">
        <f>'1.1'!D4</f>
        <v>43525</v>
      </c>
      <c r="E3" s="25" t="str">
        <f>'1.1'!E4</f>
        <v>mar-20</v>
      </c>
      <c r="F3" s="25">
        <f>'1.1'!I4</f>
        <v>44256</v>
      </c>
      <c r="G3" s="25"/>
      <c r="H3" s="25"/>
    </row>
    <row r="4" spans="1:9" s="45" customFormat="1" x14ac:dyDescent="0.25">
      <c r="B4" s="36">
        <f>'1.1'!B5</f>
        <v>42795</v>
      </c>
      <c r="C4" s="36">
        <f>'1.1'!C5</f>
        <v>43160</v>
      </c>
      <c r="D4" s="36">
        <f>'1.1'!D5</f>
        <v>43525</v>
      </c>
      <c r="E4" s="36">
        <f>'1.1'!E5</f>
        <v>43891</v>
      </c>
      <c r="F4" s="36">
        <f>'1.1'!I5</f>
        <v>44256</v>
      </c>
      <c r="G4" s="36"/>
      <c r="H4" s="36"/>
    </row>
    <row r="5" spans="1:9" s="45" customFormat="1" x14ac:dyDescent="0.25"/>
    <row r="6" spans="1:9" s="45" customFormat="1" x14ac:dyDescent="0.25">
      <c r="A6" s="91" t="s">
        <v>137</v>
      </c>
      <c r="B6" s="103">
        <f>'1.4'!B7</f>
        <v>85.032987219999995</v>
      </c>
      <c r="C6" s="103">
        <f>'1.4'!C7</f>
        <v>83.392748640000008</v>
      </c>
      <c r="D6" s="103">
        <f>'1.4'!D7</f>
        <v>82.244732869999993</v>
      </c>
      <c r="E6" s="103">
        <f>'1.4'!E7</f>
        <v>78.445228409999984</v>
      </c>
      <c r="F6" s="103">
        <f>'1.4'!I7</f>
        <v>77.643963669999991</v>
      </c>
    </row>
    <row r="7" spans="1:9" s="45" customFormat="1" x14ac:dyDescent="0.25">
      <c r="B7" s="37"/>
      <c r="C7" s="37"/>
      <c r="D7" s="37"/>
      <c r="E7" s="37"/>
      <c r="F7" s="37"/>
    </row>
    <row r="8" spans="1:9" s="45" customFormat="1" x14ac:dyDescent="0.25">
      <c r="A8" s="6" t="s">
        <v>12</v>
      </c>
      <c r="B8" s="37"/>
      <c r="C8" s="37"/>
      <c r="D8" s="37"/>
      <c r="E8" s="37"/>
      <c r="F8" s="37"/>
    </row>
    <row r="9" spans="1:9" s="45" customFormat="1" x14ac:dyDescent="0.25">
      <c r="A9" s="76" t="s">
        <v>122</v>
      </c>
      <c r="B9" s="102">
        <v>11.432269508360333</v>
      </c>
      <c r="C9" s="102">
        <v>11.590230083103307</v>
      </c>
      <c r="D9" s="102">
        <v>11.643365387466671</v>
      </c>
      <c r="E9" s="102">
        <v>12.103980910227746</v>
      </c>
      <c r="F9" s="102">
        <v>12.789086299252928</v>
      </c>
    </row>
    <row r="10" spans="1:9" s="45" customFormat="1" x14ac:dyDescent="0.25">
      <c r="A10" s="76" t="s">
        <v>123</v>
      </c>
      <c r="B10" s="102">
        <v>88.567730491639679</v>
      </c>
      <c r="C10" s="102">
        <v>88.409769916896693</v>
      </c>
      <c r="D10" s="102">
        <v>88.356634612533327</v>
      </c>
      <c r="E10" s="102">
        <v>87.896019089772253</v>
      </c>
      <c r="F10" s="102">
        <v>87.210913700747071</v>
      </c>
    </row>
    <row r="11" spans="1:9" s="45" customFormat="1" x14ac:dyDescent="0.25">
      <c r="A11" s="91" t="s">
        <v>98</v>
      </c>
      <c r="B11" s="103">
        <f>+B10+B9</f>
        <v>100.00000000000001</v>
      </c>
      <c r="C11" s="103">
        <f>+C10+C9</f>
        <v>100</v>
      </c>
      <c r="D11" s="103">
        <f>+D10+D9</f>
        <v>100</v>
      </c>
      <c r="E11" s="103">
        <f>+E10+E9</f>
        <v>100</v>
      </c>
      <c r="F11" s="103">
        <f>+F10+F9</f>
        <v>100</v>
      </c>
    </row>
    <row r="12" spans="1:9" s="45" customFormat="1" x14ac:dyDescent="0.25"/>
    <row r="13" spans="1:9" s="45" customFormat="1" x14ac:dyDescent="0.25">
      <c r="C13" s="47" t="str">
        <f>+'1.4'!D14</f>
        <v>03/2021 (in %)</v>
      </c>
      <c r="D13" s="18"/>
      <c r="E13" s="18"/>
      <c r="F13" s="47" t="str">
        <f>+'1.4'!G14</f>
        <v>Var/Chg. vs 03/2020 (p.p.)</v>
      </c>
    </row>
    <row r="14" spans="1:9" s="45" customFormat="1" x14ac:dyDescent="0.25">
      <c r="A14" s="6" t="s">
        <v>138</v>
      </c>
    </row>
    <row r="15" spans="1:9" s="45" customFormat="1" x14ac:dyDescent="0.25">
      <c r="A15" s="76" t="s">
        <v>67</v>
      </c>
      <c r="B15" s="76"/>
      <c r="C15" s="75">
        <v>28.140622471635751</v>
      </c>
      <c r="D15" s="219"/>
      <c r="E15" s="219"/>
      <c r="F15" s="75">
        <v>-2.1971199252211342</v>
      </c>
    </row>
    <row r="16" spans="1:9" s="45" customFormat="1" x14ac:dyDescent="0.25">
      <c r="A16" s="76" t="s">
        <v>68</v>
      </c>
      <c r="B16" s="76"/>
      <c r="C16" s="75">
        <v>24.57251784211622</v>
      </c>
      <c r="D16" s="219"/>
      <c r="E16" s="219"/>
      <c r="F16" s="75">
        <v>-0.92603874907965178</v>
      </c>
    </row>
    <row r="17" spans="1:6" s="45" customFormat="1" x14ac:dyDescent="0.25">
      <c r="A17" s="76" t="s">
        <v>8</v>
      </c>
      <c r="B17" s="76"/>
      <c r="C17" s="75">
        <v>21.958672602537199</v>
      </c>
      <c r="D17" s="219"/>
      <c r="E17" s="219"/>
      <c r="F17" s="75">
        <v>-1.0534300606337297</v>
      </c>
    </row>
    <row r="18" spans="1:6" s="45" customFormat="1" x14ac:dyDescent="0.25">
      <c r="A18" s="76" t="s">
        <v>156</v>
      </c>
      <c r="B18" s="76"/>
      <c r="C18" s="75">
        <v>11.136376038672715</v>
      </c>
      <c r="D18" s="219"/>
      <c r="E18" s="219"/>
      <c r="F18" s="75">
        <v>2.7158404260214652</v>
      </c>
    </row>
    <row r="19" spans="1:6" s="45" customFormat="1" x14ac:dyDescent="0.25">
      <c r="A19" s="76" t="s">
        <v>14</v>
      </c>
      <c r="B19" s="76"/>
      <c r="C19" s="75">
        <v>6.2102759304694315</v>
      </c>
      <c r="D19" s="219"/>
      <c r="E19" s="219"/>
      <c r="F19" s="75">
        <v>0.48367937602174571</v>
      </c>
    </row>
    <row r="20" spans="1:6" s="45" customFormat="1" x14ac:dyDescent="0.25">
      <c r="A20" s="76" t="s">
        <v>191</v>
      </c>
      <c r="B20" s="76"/>
      <c r="C20" s="75">
        <v>7.981535114568687</v>
      </c>
      <c r="D20" s="219"/>
      <c r="E20" s="219"/>
      <c r="F20" s="75">
        <v>0.97706893289131624</v>
      </c>
    </row>
    <row r="21" spans="1:6" s="45" customFormat="1" x14ac:dyDescent="0.25">
      <c r="A21" s="91" t="s">
        <v>98</v>
      </c>
      <c r="B21" s="76"/>
      <c r="C21" s="118">
        <f>SUM(C15:C20)</f>
        <v>100</v>
      </c>
      <c r="D21" s="220"/>
      <c r="E21" s="220"/>
      <c r="F21" s="118">
        <f>SUM(F15:F20)</f>
        <v>1.1546319456101628E-14</v>
      </c>
    </row>
    <row r="22" spans="1:6" s="45" customFormat="1" x14ac:dyDescent="0.25">
      <c r="C22" s="18"/>
      <c r="D22" s="221"/>
      <c r="E22" s="221"/>
      <c r="F22" s="18"/>
    </row>
    <row r="23" spans="1:6" s="45" customFormat="1" x14ac:dyDescent="0.25">
      <c r="A23" s="6" t="s">
        <v>139</v>
      </c>
      <c r="C23" s="16"/>
      <c r="D23" s="218"/>
      <c r="E23" s="218"/>
      <c r="F23" s="20"/>
    </row>
    <row r="24" spans="1:6" s="45" customFormat="1" x14ac:dyDescent="0.25">
      <c r="A24" s="76" t="s">
        <v>68</v>
      </c>
      <c r="B24" s="76"/>
      <c r="C24" s="75">
        <v>38.453922993562948</v>
      </c>
      <c r="D24" s="219"/>
      <c r="E24" s="219"/>
      <c r="F24" s="75">
        <v>1.4153141645896241</v>
      </c>
    </row>
    <row r="25" spans="1:6" s="45" customFormat="1" x14ac:dyDescent="0.25">
      <c r="A25" s="76" t="s">
        <v>8</v>
      </c>
      <c r="B25" s="76"/>
      <c r="C25" s="75">
        <v>34.728977586889123</v>
      </c>
      <c r="D25" s="219"/>
      <c r="E25" s="219"/>
      <c r="F25" s="75">
        <v>-0.85034253226660894</v>
      </c>
    </row>
    <row r="26" spans="1:6" s="45" customFormat="1" x14ac:dyDescent="0.25">
      <c r="A26" s="76" t="s">
        <v>67</v>
      </c>
      <c r="B26" s="76"/>
      <c r="C26" s="75">
        <v>21.621126089148728</v>
      </c>
      <c r="D26" s="219"/>
      <c r="E26" s="219"/>
      <c r="F26" s="75">
        <v>-0.32719857953142295</v>
      </c>
    </row>
    <row r="27" spans="1:6" s="45" customFormat="1" x14ac:dyDescent="0.25">
      <c r="A27" s="76" t="s">
        <v>14</v>
      </c>
      <c r="B27" s="76"/>
      <c r="C27" s="75">
        <v>2.6469313668607914</v>
      </c>
      <c r="D27" s="219"/>
      <c r="E27" s="219"/>
      <c r="F27" s="75">
        <v>-0.10065343777642255</v>
      </c>
    </row>
    <row r="28" spans="1:6" s="45" customFormat="1" x14ac:dyDescent="0.25">
      <c r="A28" s="76" t="s">
        <v>191</v>
      </c>
      <c r="B28" s="76"/>
      <c r="C28" s="75">
        <v>2.5490419635383885</v>
      </c>
      <c r="D28" s="219"/>
      <c r="E28" s="219"/>
      <c r="F28" s="75">
        <v>-0.13711961501518655</v>
      </c>
    </row>
    <row r="29" spans="1:6" s="45" customFormat="1" x14ac:dyDescent="0.25">
      <c r="A29" s="91" t="s">
        <v>98</v>
      </c>
      <c r="B29" s="76"/>
      <c r="C29" s="118">
        <f>SUM(C24:C28)</f>
        <v>99.999999999999986</v>
      </c>
      <c r="D29" s="220"/>
      <c r="E29" s="220"/>
      <c r="F29" s="118">
        <f>SUM(F24:F28)</f>
        <v>-1.6875389974302379E-14</v>
      </c>
    </row>
    <row r="30" spans="1:6" s="45" customFormat="1" x14ac:dyDescent="0.25"/>
    <row r="31" spans="1:6" s="45" customFormat="1" x14ac:dyDescent="0.25"/>
    <row r="32" spans="1:6" s="45" customFormat="1" x14ac:dyDescent="0.25"/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00FF"/>
  </sheetPr>
  <dimension ref="A1:I31"/>
  <sheetViews>
    <sheetView showGridLines="0" zoomScale="80" zoomScaleNormal="80" workbookViewId="0">
      <selection activeCell="I27" sqref="I27"/>
    </sheetView>
  </sheetViews>
  <sheetFormatPr defaultColWidth="9.28515625" defaultRowHeight="15.75" x14ac:dyDescent="0.25"/>
  <cols>
    <col min="1" max="1" width="49.7109375" style="7" customWidth="1"/>
    <col min="2" max="6" width="12" style="7" customWidth="1"/>
    <col min="7" max="16384" width="9.28515625" style="7"/>
  </cols>
  <sheetData>
    <row r="1" spans="1:9" ht="21" x14ac:dyDescent="0.35">
      <c r="A1" s="3" t="str">
        <f>+'Indice-Index'!A16</f>
        <v>1.6 Sim "human" per tipologia di contratto - "human" Sim by contract type</v>
      </c>
      <c r="B1" s="170"/>
      <c r="C1" s="170"/>
      <c r="D1" s="170"/>
      <c r="E1" s="170"/>
      <c r="F1" s="170"/>
      <c r="G1" s="14"/>
      <c r="H1" s="14"/>
      <c r="I1" s="14"/>
    </row>
    <row r="3" spans="1:9" s="45" customFormat="1" x14ac:dyDescent="0.25">
      <c r="B3" s="25">
        <f>'1.5'!B3</f>
        <v>42795</v>
      </c>
      <c r="C3" s="25">
        <f>'1.5'!C3</f>
        <v>43160</v>
      </c>
      <c r="D3" s="25">
        <f>'1.5'!D3</f>
        <v>43525</v>
      </c>
      <c r="E3" s="25" t="str">
        <f>'1.5'!E3</f>
        <v>mar-20</v>
      </c>
      <c r="F3" s="25">
        <f>'1.5'!F3</f>
        <v>44256</v>
      </c>
      <c r="G3" s="5"/>
    </row>
    <row r="4" spans="1:9" s="45" customFormat="1" x14ac:dyDescent="0.25">
      <c r="B4" s="36">
        <f>+'1.5'!B4</f>
        <v>42795</v>
      </c>
      <c r="C4" s="36">
        <f>+'1.5'!C4</f>
        <v>43160</v>
      </c>
      <c r="D4" s="36">
        <f>+'1.5'!D4</f>
        <v>43525</v>
      </c>
      <c r="E4" s="36">
        <f>+'1.5'!E4</f>
        <v>43891</v>
      </c>
      <c r="F4" s="36">
        <f>+'1.5'!F4</f>
        <v>44256</v>
      </c>
      <c r="G4" s="5"/>
    </row>
    <row r="5" spans="1:9" s="45" customFormat="1" x14ac:dyDescent="0.25"/>
    <row r="6" spans="1:9" s="45" customFormat="1" x14ac:dyDescent="0.25">
      <c r="A6" s="91" t="s">
        <v>141</v>
      </c>
      <c r="B6" s="112">
        <f>'1.5'!B6</f>
        <v>85.032987219999995</v>
      </c>
      <c r="C6" s="112">
        <f>'1.5'!C6</f>
        <v>83.392748640000008</v>
      </c>
      <c r="D6" s="112">
        <f>'1.5'!D6</f>
        <v>82.244732869999993</v>
      </c>
      <c r="E6" s="112">
        <f>'1.5'!E6</f>
        <v>78.445228409999984</v>
      </c>
      <c r="F6" s="112">
        <f>'1.5'!F6</f>
        <v>77.643963669999991</v>
      </c>
    </row>
    <row r="7" spans="1:9" s="45" customFormat="1" x14ac:dyDescent="0.25">
      <c r="B7" s="52"/>
      <c r="C7" s="52"/>
      <c r="D7" s="52"/>
      <c r="E7" s="52"/>
      <c r="F7" s="52"/>
    </row>
    <row r="8" spans="1:9" s="45" customFormat="1" x14ac:dyDescent="0.25">
      <c r="A8" s="6" t="s">
        <v>12</v>
      </c>
      <c r="B8" s="37"/>
      <c r="C8" s="37"/>
      <c r="D8" s="37"/>
      <c r="E8" s="37"/>
      <c r="F8" s="37"/>
    </row>
    <row r="9" spans="1:9" s="45" customFormat="1" x14ac:dyDescent="0.25">
      <c r="A9" s="76" t="s">
        <v>124</v>
      </c>
      <c r="B9" s="102">
        <v>85.453196889347154</v>
      </c>
      <c r="C9" s="102">
        <v>85.656639366048367</v>
      </c>
      <c r="D9" s="102">
        <v>86.137570514064208</v>
      </c>
      <c r="E9" s="102">
        <v>87.006532194526912</v>
      </c>
      <c r="F9" s="102">
        <v>88.337686951305741</v>
      </c>
    </row>
    <row r="10" spans="1:9" s="45" customFormat="1" x14ac:dyDescent="0.25">
      <c r="A10" s="76" t="s">
        <v>125</v>
      </c>
      <c r="B10" s="102">
        <v>14.546803110652853</v>
      </c>
      <c r="C10" s="102">
        <v>14.34336063395164</v>
      </c>
      <c r="D10" s="102">
        <v>13.862429485935781</v>
      </c>
      <c r="E10" s="102">
        <v>12.993467805473092</v>
      </c>
      <c r="F10" s="102">
        <v>11.66231304869426</v>
      </c>
    </row>
    <row r="11" spans="1:9" s="45" customFormat="1" x14ac:dyDescent="0.25">
      <c r="A11" s="91" t="s">
        <v>98</v>
      </c>
      <c r="B11" s="103">
        <f>+B10+B9</f>
        <v>100</v>
      </c>
      <c r="C11" s="103">
        <f>+C10+C9</f>
        <v>100</v>
      </c>
      <c r="D11" s="103">
        <f>+D10+D9</f>
        <v>99.999999999999986</v>
      </c>
      <c r="E11" s="103">
        <f>+E10+E9</f>
        <v>100</v>
      </c>
      <c r="F11" s="103">
        <f>+F10+F9</f>
        <v>100</v>
      </c>
    </row>
    <row r="12" spans="1:9" s="45" customFormat="1" x14ac:dyDescent="0.25"/>
    <row r="13" spans="1:9" s="45" customFormat="1" x14ac:dyDescent="0.25">
      <c r="C13" s="47" t="str">
        <f>'1.1'!L4</f>
        <v>03/2021 (in %)</v>
      </c>
      <c r="D13" s="47"/>
      <c r="E13" s="47"/>
      <c r="F13" s="47" t="str">
        <f>'1.1'!O4</f>
        <v>Var/Chg. vs 03/2020 (p.p.)</v>
      </c>
    </row>
    <row r="14" spans="1:9" s="45" customFormat="1" x14ac:dyDescent="0.25">
      <c r="A14" s="6" t="s">
        <v>142</v>
      </c>
    </row>
    <row r="15" spans="1:9" s="45" customFormat="1" x14ac:dyDescent="0.25">
      <c r="A15" s="76" t="s">
        <v>67</v>
      </c>
      <c r="B15" s="76"/>
      <c r="C15" s="75">
        <v>27.761906253569222</v>
      </c>
      <c r="D15" s="219"/>
      <c r="E15" s="219"/>
      <c r="F15" s="75">
        <v>-0.95852124710760478</v>
      </c>
    </row>
    <row r="16" spans="1:9" s="45" customFormat="1" x14ac:dyDescent="0.25">
      <c r="A16" s="76" t="s">
        <v>68</v>
      </c>
      <c r="B16" s="76"/>
      <c r="C16" s="75">
        <v>24.198904577063672</v>
      </c>
      <c r="D16" s="219"/>
      <c r="E16" s="219"/>
      <c r="F16" s="75">
        <v>-1.4829854003126322</v>
      </c>
    </row>
    <row r="17" spans="1:6" s="45" customFormat="1" x14ac:dyDescent="0.25">
      <c r="A17" s="76" t="s">
        <v>8</v>
      </c>
      <c r="B17" s="76"/>
      <c r="C17" s="75">
        <v>22.645520157148166</v>
      </c>
      <c r="D17" s="219"/>
      <c r="E17" s="219"/>
      <c r="F17" s="75">
        <v>-1.2119245702919201</v>
      </c>
    </row>
    <row r="18" spans="1:6" s="45" customFormat="1" x14ac:dyDescent="0.25">
      <c r="A18" s="76" t="s">
        <v>156</v>
      </c>
      <c r="B18" s="76"/>
      <c r="C18" s="75">
        <v>10.994493317449088</v>
      </c>
      <c r="D18" s="219"/>
      <c r="E18" s="219"/>
      <c r="F18" s="75">
        <v>2.487841833160088</v>
      </c>
    </row>
    <row r="19" spans="1:6" s="45" customFormat="1" x14ac:dyDescent="0.25">
      <c r="A19" s="76" t="s">
        <v>14</v>
      </c>
      <c r="B19" s="76"/>
      <c r="C19" s="75">
        <v>6.5137044053866848</v>
      </c>
      <c r="D19" s="219"/>
      <c r="E19" s="219"/>
      <c r="F19" s="75">
        <v>0.34707069901495036</v>
      </c>
    </row>
    <row r="20" spans="1:6" s="45" customFormat="1" x14ac:dyDescent="0.25">
      <c r="A20" s="76" t="s">
        <v>191</v>
      </c>
      <c r="B20" s="76"/>
      <c r="C20" s="75">
        <v>7.8854712893831698</v>
      </c>
      <c r="D20" s="219"/>
      <c r="E20" s="219"/>
      <c r="F20" s="75">
        <v>0.81851868553712581</v>
      </c>
    </row>
    <row r="21" spans="1:6" s="45" customFormat="1" x14ac:dyDescent="0.25">
      <c r="A21" s="91" t="s">
        <v>98</v>
      </c>
      <c r="B21" s="76"/>
      <c r="C21" s="118">
        <f>SUM(C15:C20)</f>
        <v>100.00000000000001</v>
      </c>
      <c r="D21" s="221"/>
      <c r="E21" s="221"/>
      <c r="F21" s="118">
        <f>SUM(F15:F20)</f>
        <v>7.1054273576010019E-15</v>
      </c>
    </row>
    <row r="22" spans="1:6" s="45" customFormat="1" ht="9.75" customHeight="1" x14ac:dyDescent="0.25">
      <c r="C22" s="18"/>
      <c r="D22" s="221"/>
      <c r="E22" s="221"/>
      <c r="F22" s="18"/>
    </row>
    <row r="23" spans="1:6" s="45" customFormat="1" x14ac:dyDescent="0.25">
      <c r="A23" s="6" t="s">
        <v>143</v>
      </c>
      <c r="C23" s="16"/>
      <c r="D23" s="223"/>
      <c r="E23" s="223"/>
      <c r="F23" s="16"/>
    </row>
    <row r="24" spans="1:6" s="45" customFormat="1" x14ac:dyDescent="0.25">
      <c r="A24" s="76" t="s">
        <v>68</v>
      </c>
      <c r="B24" s="76"/>
      <c r="C24" s="75">
        <v>42.62847044956473</v>
      </c>
      <c r="D24" s="219"/>
      <c r="E24" s="219"/>
      <c r="F24" s="75">
        <v>7.6067336820513844</v>
      </c>
    </row>
    <row r="25" spans="1:6" s="45" customFormat="1" x14ac:dyDescent="0.25">
      <c r="A25" s="76" t="s">
        <v>8</v>
      </c>
      <c r="B25" s="76"/>
      <c r="C25" s="75">
        <v>30.763222985759558</v>
      </c>
      <c r="D25" s="219"/>
      <c r="E25" s="219"/>
      <c r="F25" s="75">
        <v>1.7040828889542041</v>
      </c>
    </row>
    <row r="26" spans="1:6" s="45" customFormat="1" x14ac:dyDescent="0.25">
      <c r="A26" s="76" t="s">
        <v>67</v>
      </c>
      <c r="B26" s="76"/>
      <c r="C26" s="75">
        <v>23.863383838592345</v>
      </c>
      <c r="D26" s="219"/>
      <c r="E26" s="219"/>
      <c r="F26" s="75">
        <v>-9.4898934036535145</v>
      </c>
    </row>
    <row r="27" spans="1:6" s="45" customFormat="1" x14ac:dyDescent="0.25">
      <c r="A27" s="76" t="s">
        <v>13</v>
      </c>
      <c r="B27" s="76"/>
      <c r="C27" s="75">
        <v>2.7398868799736236</v>
      </c>
      <c r="D27" s="219"/>
      <c r="E27" s="219"/>
      <c r="F27" s="75">
        <v>0.17914264918557032</v>
      </c>
    </row>
    <row r="28" spans="1:6" s="45" customFormat="1" x14ac:dyDescent="0.25">
      <c r="A28" s="91" t="s">
        <v>98</v>
      </c>
      <c r="B28" s="76"/>
      <c r="C28" s="118">
        <f>SUM(C24:C27)</f>
        <v>99.994964153890251</v>
      </c>
      <c r="D28" s="221"/>
      <c r="E28" s="221"/>
      <c r="F28" s="118">
        <f>SUM(F24:F27)</f>
        <v>6.5816537644369788E-5</v>
      </c>
    </row>
    <row r="29" spans="1:6" s="45" customFormat="1" x14ac:dyDescent="0.25"/>
    <row r="30" spans="1:6" s="45" customFormat="1" x14ac:dyDescent="0.25"/>
    <row r="31" spans="1:6" s="45" customFormat="1" x14ac:dyDescent="0.25"/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0000FF"/>
  </sheetPr>
  <dimension ref="A1:L11"/>
  <sheetViews>
    <sheetView showGridLines="0" zoomScale="80" zoomScaleNormal="80" workbookViewId="0">
      <selection activeCell="S17" sqref="S17"/>
    </sheetView>
  </sheetViews>
  <sheetFormatPr defaultColWidth="9.28515625" defaultRowHeight="15.75" x14ac:dyDescent="0.25"/>
  <cols>
    <col min="1" max="1" width="61.5703125" style="7" customWidth="1"/>
    <col min="2" max="16384" width="9.28515625" style="7"/>
  </cols>
  <sheetData>
    <row r="1" spans="1:12" ht="21" x14ac:dyDescent="0.35">
      <c r="A1" s="163" t="str">
        <f>+'Indice-Index'!A17</f>
        <v>1.7 Traffico dati - Data traffic</v>
      </c>
      <c r="B1" s="172"/>
      <c r="C1" s="172"/>
      <c r="D1" s="172"/>
      <c r="E1" s="172"/>
      <c r="F1" s="172"/>
      <c r="G1" s="23"/>
      <c r="H1" s="23"/>
      <c r="I1" s="23"/>
      <c r="J1" s="21"/>
      <c r="K1" s="21"/>
      <c r="L1" s="21"/>
    </row>
    <row r="2" spans="1:12" x14ac:dyDescent="0.25">
      <c r="A2" s="21"/>
      <c r="B2" s="21"/>
      <c r="C2" s="21"/>
      <c r="D2" s="21"/>
      <c r="E2" s="21"/>
      <c r="F2" s="21"/>
      <c r="G2" s="21"/>
      <c r="H2" s="21"/>
      <c r="I2" s="21"/>
      <c r="J2" s="21"/>
      <c r="K2" s="21"/>
      <c r="L2" s="21"/>
    </row>
    <row r="3" spans="1:12" s="45" customFormat="1" x14ac:dyDescent="0.25">
      <c r="A3" s="21"/>
      <c r="B3" s="25">
        <f>'1.5'!B3</f>
        <v>42795</v>
      </c>
      <c r="C3" s="25">
        <f>'1.5'!C3</f>
        <v>43160</v>
      </c>
      <c r="D3" s="25">
        <f>'1.5'!D3</f>
        <v>43525</v>
      </c>
      <c r="E3" s="25" t="str">
        <f>'1.5'!E3</f>
        <v>mar-20</v>
      </c>
      <c r="F3" s="25">
        <f>'1.5'!F3</f>
        <v>44256</v>
      </c>
      <c r="G3" s="21"/>
      <c r="H3" s="21"/>
      <c r="I3" s="21"/>
      <c r="J3" s="21"/>
      <c r="K3" s="21"/>
      <c r="L3" s="21"/>
    </row>
    <row r="4" spans="1:12" s="45" customFormat="1" x14ac:dyDescent="0.25">
      <c r="A4" s="21"/>
      <c r="B4" s="36">
        <f>+'1.5'!B4</f>
        <v>42795</v>
      </c>
      <c r="C4" s="36">
        <f>+'1.5'!C4</f>
        <v>43160</v>
      </c>
      <c r="D4" s="36">
        <f>+'1.5'!D4</f>
        <v>43525</v>
      </c>
      <c r="E4" s="36">
        <f>+'1.5'!E4</f>
        <v>43891</v>
      </c>
      <c r="F4" s="36">
        <f>+'1.5'!F4</f>
        <v>44256</v>
      </c>
      <c r="G4" s="21"/>
      <c r="H4" s="21"/>
      <c r="I4" s="21"/>
      <c r="J4" s="21"/>
      <c r="K4" s="21"/>
      <c r="L4" s="21"/>
    </row>
    <row r="5" spans="1:12" s="45" customFormat="1" x14ac:dyDescent="0.25">
      <c r="A5" s="21"/>
      <c r="B5" s="13"/>
      <c r="C5" s="13"/>
      <c r="D5" s="13"/>
      <c r="E5" s="13"/>
      <c r="F5" s="13"/>
      <c r="G5" s="21"/>
      <c r="H5" s="21"/>
      <c r="I5" s="21"/>
      <c r="J5" s="21"/>
      <c r="K5" s="21"/>
      <c r="L5" s="21"/>
    </row>
    <row r="6" spans="1:12" s="45" customFormat="1" x14ac:dyDescent="0.25">
      <c r="A6" s="113" t="s">
        <v>52</v>
      </c>
      <c r="B6" s="111">
        <v>50.897957521459162</v>
      </c>
      <c r="C6" s="111">
        <v>52.689029925226272</v>
      </c>
      <c r="D6" s="111">
        <v>55.257368879988334</v>
      </c>
      <c r="E6" s="111">
        <v>56.044472050000003</v>
      </c>
      <c r="F6" s="111">
        <v>55.958756644587339</v>
      </c>
      <c r="G6" s="21"/>
      <c r="H6" s="21"/>
      <c r="I6" s="21"/>
      <c r="J6" s="21"/>
      <c r="K6" s="21"/>
      <c r="L6" s="21"/>
    </row>
    <row r="7" spans="1:12" s="45" customFormat="1" x14ac:dyDescent="0.25">
      <c r="A7" s="113" t="s">
        <v>53</v>
      </c>
      <c r="B7" s="95">
        <v>331.98168477257389</v>
      </c>
      <c r="C7" s="95">
        <v>538.75597362502776</v>
      </c>
      <c r="D7" s="95">
        <v>869.8410127672206</v>
      </c>
      <c r="E7" s="95">
        <v>1370.0700552420915</v>
      </c>
      <c r="F7" s="95">
        <v>1911.8718123217091</v>
      </c>
      <c r="G7" s="21"/>
      <c r="H7" s="21"/>
      <c r="I7" s="21"/>
      <c r="J7" s="21"/>
      <c r="K7" s="21"/>
      <c r="L7" s="21"/>
    </row>
    <row r="8" spans="1:12" s="45" customFormat="1" x14ac:dyDescent="0.25">
      <c r="A8" s="21"/>
      <c r="B8" s="40"/>
      <c r="C8" s="40"/>
      <c r="D8" s="40"/>
      <c r="E8" s="40"/>
      <c r="F8" s="40"/>
      <c r="G8" s="21"/>
      <c r="H8" s="21"/>
      <c r="I8" s="21"/>
      <c r="J8" s="21"/>
      <c r="K8" s="21"/>
      <c r="L8" s="21"/>
    </row>
    <row r="9" spans="1:12" s="45" customFormat="1" x14ac:dyDescent="0.25"/>
    <row r="10" spans="1:12" s="45" customFormat="1" x14ac:dyDescent="0.25">
      <c r="A10" s="76" t="s">
        <v>60</v>
      </c>
      <c r="B10" s="100">
        <v>2.2324303539447086</v>
      </c>
      <c r="C10" s="100">
        <v>3.5023465989084772</v>
      </c>
      <c r="D10" s="100">
        <v>5.3826986211945309</v>
      </c>
      <c r="E10" s="100">
        <v>8.2908157624252699</v>
      </c>
      <c r="F10" s="100">
        <v>11.622925547808206</v>
      </c>
    </row>
    <row r="11" spans="1:12" x14ac:dyDescent="0.25">
      <c r="A11" s="76" t="s">
        <v>59</v>
      </c>
      <c r="B11" s="100"/>
      <c r="C11" s="114">
        <f>(C10-B10)/B10*100</f>
        <v>56.884921078045025</v>
      </c>
      <c r="D11" s="114">
        <f>(D10-C10)/C10*100</f>
        <v>53.688347774377164</v>
      </c>
      <c r="E11" s="114">
        <f>(E10-D10)/D10*100</f>
        <v>54.027121819154878</v>
      </c>
      <c r="F11" s="114">
        <f>(F10-E10)/E10*100</f>
        <v>40.190373069009212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746233AE31E248BF21BF23896C4C62" ma:contentTypeVersion="11" ma:contentTypeDescription="Creare un nuovo documento." ma:contentTypeScope="" ma:versionID="c45786768fcf0a42b800bb0e8f9dcc78">
  <xsd:schema xmlns:xsd="http://www.w3.org/2001/XMLSchema" xmlns:xs="http://www.w3.org/2001/XMLSchema" xmlns:p="http://schemas.microsoft.com/office/2006/metadata/properties" xmlns:ns2="cac865bf-8cfb-4630-8b29-d95ed55fab59" xmlns:ns3="0524074f-48dc-42cf-86b7-9aaf95bffbff" targetNamespace="http://schemas.microsoft.com/office/2006/metadata/properties" ma:root="true" ma:fieldsID="f4a3510e63ad48c38111b33fbecb2c40" ns2:_="" ns3:_="">
    <xsd:import namespace="cac865bf-8cfb-4630-8b29-d95ed55fab59"/>
    <xsd:import namespace="0524074f-48dc-42cf-86b7-9aaf95bffbf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ac865bf-8cfb-4630-8b29-d95ed55fab5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24074f-48dc-42cf-86b7-9aaf95bffbff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E8801BA-9C67-4A4E-871F-E7E06277061C}"/>
</file>

<file path=customXml/itemProps2.xml><?xml version="1.0" encoding="utf-8"?>
<ds:datastoreItem xmlns:ds="http://schemas.openxmlformats.org/officeDocument/2006/customXml" ds:itemID="{C9FA8F29-5CC5-4ADD-BF4B-F2C48F824A21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33F3E3B-1077-4D26-B149-4E91F0B1999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25</vt:i4>
      </vt:variant>
      <vt:variant>
        <vt:lpstr>Intervalli denominati</vt:lpstr>
      </vt:variant>
      <vt:variant>
        <vt:i4>1</vt:i4>
      </vt:variant>
    </vt:vector>
  </HeadingPairs>
  <TitlesOfParts>
    <vt:vector size="26" baseType="lpstr">
      <vt:lpstr>Indice-Index</vt:lpstr>
      <vt:lpstr>C.E. - serie storica</vt:lpstr>
      <vt:lpstr>1.1</vt:lpstr>
      <vt:lpstr>1.2</vt:lpstr>
      <vt:lpstr>1.3</vt:lpstr>
      <vt:lpstr>1.4</vt:lpstr>
      <vt:lpstr>1.5</vt:lpstr>
      <vt:lpstr>1.6</vt:lpstr>
      <vt:lpstr>1.7</vt:lpstr>
      <vt:lpstr>1.8</vt:lpstr>
      <vt:lpstr>2.1</vt:lpstr>
      <vt:lpstr>2.2</vt:lpstr>
      <vt:lpstr>2.3</vt:lpstr>
      <vt:lpstr>2.4</vt:lpstr>
      <vt:lpstr>S.P. - serie storica</vt:lpstr>
      <vt:lpstr>3.1</vt:lpstr>
      <vt:lpstr>3.2</vt:lpstr>
      <vt:lpstr>3.3</vt:lpstr>
      <vt:lpstr>3.4</vt:lpstr>
      <vt:lpstr>3.5</vt:lpstr>
      <vt:lpstr>3.6</vt:lpstr>
      <vt:lpstr>4.1</vt:lpstr>
      <vt:lpstr>4.2</vt:lpstr>
      <vt:lpstr>4.3</vt:lpstr>
      <vt:lpstr>4.4</vt:lpstr>
      <vt:lpstr>'3.6'!Area_stampa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Nevio Capodaglio</dc:creator>
  <cp:lastModifiedBy>Nevio Capodaglio</cp:lastModifiedBy>
  <cp:lastPrinted>2020-04-14T08:53:46Z</cp:lastPrinted>
  <dcterms:created xsi:type="dcterms:W3CDTF">2015-04-08T12:40:46Z</dcterms:created>
  <dcterms:modified xsi:type="dcterms:W3CDTF">2021-07-06T14:01:02Z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0x01010098746233AE31E248BF21BF23896C4C62</vt:lpwstr>
  </property>
</Properties>
</file>