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erviziagcom-my.sharepoint.com/personal/o_ardovino_agcom_it/Documents/Desktop/AGCOM/FOCUS/Focus bilanci_2025/00_BUROCRAZIA/"/>
    </mc:Choice>
  </mc:AlternateContent>
  <xr:revisionPtr revIDLastSave="31" documentId="8_{63F0B2AD-FBA4-4393-8ED9-BB852D5F113D}" xr6:coauthVersionLast="47" xr6:coauthVersionMax="47" xr10:uidLastSave="{38D92185-0740-4F89-84E0-1775DA36DE03}"/>
  <bookViews>
    <workbookView xWindow="-120" yWindow="-120" windowWidth="29040" windowHeight="15840" tabRatio="538" xr2:uid="{00000000-000D-0000-FFFF-FFFF00000000}"/>
  </bookViews>
  <sheets>
    <sheet name="Campione imprese" sheetId="31" r:id="rId1"/>
    <sheet name="Mercati " sheetId="32" r:id="rId2"/>
    <sheet name="&gt;100 mln€ (2)" sheetId="33" r:id="rId3"/>
    <sheet name="TLC" sheetId="22" r:id="rId4"/>
    <sheet name="Corr. &amp; pacchi" sheetId="25" r:id="rId5"/>
    <sheet name=" TV" sheetId="24" r:id="rId6"/>
    <sheet name="Editoria" sheetId="23" r:id="rId7"/>
  </sheets>
  <definedNames>
    <definedName name="_xlnm.Print_Area" localSheetId="5">' TV'!#REF!</definedName>
    <definedName name="_xlnm.Print_Area" localSheetId="0">'Campione imprese'!$A$1:$N$30</definedName>
    <definedName name="_xlnm.Print_Area" localSheetId="4">'Corr. &amp; pacchi'!#REF!</definedName>
    <definedName name="_xlnm.Print_Area" localSheetId="6">Editoria!#REF!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6" i="25" l="1"/>
  <c r="O6" i="33"/>
  <c r="N6" i="33"/>
  <c r="K6" i="33"/>
  <c r="J6" i="33"/>
  <c r="G6" i="33"/>
  <c r="F6" i="33"/>
  <c r="J27" i="32"/>
  <c r="I27" i="32"/>
  <c r="J26" i="32"/>
  <c r="I26" i="32"/>
  <c r="J25" i="32"/>
  <c r="I25" i="32"/>
  <c r="J24" i="32"/>
  <c r="I24" i="32"/>
  <c r="J23" i="32"/>
  <c r="I23" i="32"/>
  <c r="J22" i="32"/>
  <c r="I22" i="32"/>
  <c r="J21" i="32"/>
  <c r="I21" i="32"/>
  <c r="J20" i="32"/>
  <c r="I20" i="32"/>
  <c r="I19" i="32"/>
  <c r="I18" i="32"/>
  <c r="J17" i="32"/>
  <c r="I17" i="32"/>
  <c r="J16" i="32"/>
  <c r="I16" i="32"/>
  <c r="J15" i="32"/>
  <c r="I15" i="32"/>
  <c r="J14" i="32"/>
  <c r="I14" i="32"/>
  <c r="J13" i="32"/>
  <c r="I13" i="32"/>
  <c r="J12" i="32"/>
  <c r="I12" i="32"/>
  <c r="J11" i="32"/>
  <c r="I11" i="32"/>
  <c r="J10" i="32"/>
  <c r="I10" i="32"/>
  <c r="J9" i="32"/>
  <c r="I9" i="32"/>
  <c r="J8" i="32"/>
  <c r="I8" i="32"/>
  <c r="F54" i="22"/>
  <c r="C54" i="25" l="1"/>
  <c r="D54" i="25"/>
  <c r="E54" i="25"/>
  <c r="F54" i="25"/>
  <c r="B54" i="25"/>
  <c r="H5" i="23" l="1"/>
  <c r="H5" i="24"/>
  <c r="H5" i="25"/>
  <c r="A2" i="23"/>
  <c r="A1" i="23"/>
  <c r="A2" i="24"/>
  <c r="A1" i="24"/>
  <c r="A2" i="25"/>
  <c r="A1" i="25"/>
  <c r="J6" i="31"/>
  <c r="J7" i="31" s="1"/>
  <c r="J8" i="31" s="1"/>
  <c r="J9" i="31" s="1"/>
  <c r="J10" i="31" s="1"/>
  <c r="J11" i="31" s="1"/>
  <c r="J12" i="31" s="1"/>
  <c r="J13" i="31" s="1"/>
  <c r="J14" i="31" s="1"/>
  <c r="J15" i="31" s="1"/>
  <c r="J16" i="31" s="1"/>
  <c r="J17" i="31" s="1"/>
  <c r="J18" i="31" s="1"/>
  <c r="J19" i="31" s="1"/>
  <c r="J20" i="31" s="1"/>
  <c r="J21" i="31" s="1"/>
  <c r="J22" i="31" s="1"/>
  <c r="J23" i="31" s="1"/>
  <c r="J24" i="31" s="1"/>
  <c r="M6" i="31"/>
  <c r="M7" i="31" s="1"/>
  <c r="M8" i="31" s="1"/>
  <c r="M9" i="31" s="1"/>
  <c r="M10" i="31" s="1"/>
  <c r="M11" i="31" s="1"/>
  <c r="M12" i="31" s="1"/>
  <c r="M13" i="31" s="1"/>
  <c r="M14" i="31" s="1"/>
  <c r="M15" i="31" s="1"/>
  <c r="M16" i="31" s="1"/>
  <c r="M17" i="31" s="1"/>
  <c r="M18" i="31" s="1"/>
  <c r="M19" i="31" s="1"/>
  <c r="M20" i="31" s="1"/>
  <c r="M21" i="31" s="1"/>
  <c r="M22" i="31" s="1"/>
  <c r="M23" i="31" s="1"/>
  <c r="M24" i="31" s="1"/>
  <c r="M25" i="31" s="1"/>
  <c r="M26" i="31" s="1"/>
  <c r="M27" i="31" s="1"/>
  <c r="M28" i="31" s="1"/>
  <c r="M29" i="31" s="1"/>
  <c r="M30" i="31" s="1"/>
  <c r="M31" i="31" s="1"/>
  <c r="F6" i="31"/>
  <c r="F7" i="31" s="1"/>
  <c r="F8" i="31" s="1"/>
  <c r="F9" i="31" s="1"/>
  <c r="F10" i="31" s="1"/>
  <c r="F11" i="31" s="1"/>
  <c r="F12" i="31" s="1"/>
  <c r="F13" i="31" s="1"/>
  <c r="F14" i="31" s="1"/>
  <c r="F15" i="31" s="1"/>
  <c r="F16" i="31" s="1"/>
  <c r="F17" i="31" s="1"/>
  <c r="F18" i="31" s="1"/>
  <c r="F19" i="31" s="1"/>
  <c r="F20" i="31" s="1"/>
  <c r="F21" i="31" s="1"/>
  <c r="F22" i="31" s="1"/>
  <c r="F23" i="31" s="1"/>
  <c r="F24" i="31" s="1"/>
  <c r="F25" i="31" s="1"/>
  <c r="F26" i="31" s="1"/>
  <c r="F27" i="31" s="1"/>
  <c r="F28" i="31" s="1"/>
  <c r="F29" i="31" s="1"/>
  <c r="F30" i="31" s="1"/>
  <c r="F31" i="31" s="1"/>
  <c r="A6" i="31"/>
  <c r="A7" i="31" s="1"/>
  <c r="A8" i="31" s="1"/>
  <c r="A9" i="31" s="1"/>
  <c r="A10" i="31" s="1"/>
  <c r="A11" i="31" s="1"/>
  <c r="A12" i="31" s="1"/>
  <c r="A13" i="31" s="1"/>
  <c r="A14" i="31" s="1"/>
  <c r="A15" i="31" s="1"/>
  <c r="A16" i="31" s="1"/>
  <c r="A17" i="31" s="1"/>
  <c r="A18" i="31" s="1"/>
  <c r="A19" i="31" s="1"/>
  <c r="A20" i="31" s="1"/>
  <c r="A21" i="31" s="1"/>
  <c r="A22" i="31" l="1"/>
  <c r="A23" i="31" s="1"/>
  <c r="A24" i="31" s="1"/>
  <c r="A25" i="31" s="1"/>
  <c r="A26" i="31" s="1"/>
  <c r="A27" i="31" s="1"/>
  <c r="A28" i="31" s="1"/>
  <c r="A29" i="31" s="1"/>
  <c r="A30" i="31" s="1"/>
  <c r="C5" i="31" s="1"/>
  <c r="C6" i="31" s="1"/>
  <c r="C7" i="31" s="1"/>
  <c r="C8" i="31" s="1"/>
  <c r="C9" i="31" s="1"/>
  <c r="C10" i="31" s="1"/>
  <c r="C11" i="31" s="1"/>
  <c r="C12" i="31" s="1"/>
  <c r="C13" i="31" s="1"/>
  <c r="C14" i="31" s="1"/>
  <c r="C15" i="31" s="1"/>
  <c r="C16" i="31" s="1"/>
  <c r="C17" i="31" s="1"/>
  <c r="C18" i="31" s="1"/>
  <c r="C19" i="31" s="1"/>
  <c r="C20" i="31" s="1"/>
  <c r="C21" i="31" s="1"/>
  <c r="C22" i="31" s="1"/>
  <c r="C23" i="31" s="1"/>
  <c r="C24" i="31" s="1"/>
  <c r="C25" i="31" s="1"/>
  <c r="C26" i="31" s="1"/>
  <c r="C27" i="31" s="1"/>
  <c r="C28" i="31" s="1"/>
  <c r="C29" i="31" s="1"/>
  <c r="C30" i="31" s="1"/>
  <c r="E15" i="23" l="1"/>
  <c r="D15" i="23"/>
  <c r="C15" i="23"/>
  <c r="B15" i="23"/>
  <c r="C5" i="24" l="1"/>
  <c r="D5" i="24"/>
  <c r="E5" i="24"/>
  <c r="F5" i="24"/>
  <c r="B5" i="24"/>
  <c r="C5" i="25"/>
  <c r="D5" i="25"/>
  <c r="E5" i="25"/>
  <c r="F5" i="25"/>
  <c r="B5" i="25"/>
  <c r="F8" i="22" l="1"/>
  <c r="F8" i="25"/>
  <c r="E8" i="25"/>
  <c r="D8" i="25"/>
  <c r="C8" i="25"/>
  <c r="B8" i="25"/>
  <c r="B14" i="24"/>
  <c r="C14" i="24"/>
  <c r="D14" i="24"/>
  <c r="E14" i="24"/>
  <c r="F14" i="24"/>
  <c r="F15" i="23"/>
  <c r="B5" i="23" l="1"/>
  <c r="C5" i="23"/>
  <c r="D5" i="23"/>
  <c r="E5" i="23"/>
  <c r="F5" i="23"/>
</calcChain>
</file>

<file path=xl/sharedStrings.xml><?xml version="1.0" encoding="utf-8"?>
<sst xmlns="http://schemas.openxmlformats.org/spreadsheetml/2006/main" count="370" uniqueCount="256">
  <si>
    <r>
      <t xml:space="preserve">Totale </t>
    </r>
    <r>
      <rPr>
        <b/>
        <i/>
        <sz val="12"/>
        <rFont val="Calibri"/>
        <family val="2"/>
      </rPr>
      <t>(Total)</t>
    </r>
  </si>
  <si>
    <r>
      <t xml:space="preserve"> - Altri operatori </t>
    </r>
    <r>
      <rPr>
        <b/>
        <i/>
        <sz val="12"/>
        <rFont val="Calibri"/>
        <family val="2"/>
      </rPr>
      <t>(Other operators)</t>
    </r>
  </si>
  <si>
    <r>
      <rPr>
        <b/>
        <sz val="12"/>
        <rFont val="Calibri"/>
        <family val="2"/>
      </rPr>
      <t xml:space="preserve">Occupati complessivi </t>
    </r>
    <r>
      <rPr>
        <b/>
        <i/>
        <sz val="12"/>
        <rFont val="Calibri"/>
        <family val="2"/>
      </rPr>
      <t>(Total employees)</t>
    </r>
  </si>
  <si>
    <r>
      <t xml:space="preserve">Totale </t>
    </r>
    <r>
      <rPr>
        <b/>
        <i/>
        <sz val="12"/>
        <rFont val="Calibri"/>
        <family val="2"/>
      </rPr>
      <t>(Avg)</t>
    </r>
  </si>
  <si>
    <r>
      <t>Totale (</t>
    </r>
    <r>
      <rPr>
        <b/>
        <i/>
        <sz val="12"/>
        <rFont val="Calibri"/>
        <family val="2"/>
        <scheme val="minor"/>
      </rPr>
      <t>Total</t>
    </r>
    <r>
      <rPr>
        <b/>
        <sz val="12"/>
        <rFont val="Calibri"/>
        <family val="2"/>
        <scheme val="minor"/>
      </rPr>
      <t>)</t>
    </r>
  </si>
  <si>
    <r>
      <t xml:space="preserve"> - di cui domestici (</t>
    </r>
    <r>
      <rPr>
        <b/>
        <i/>
        <sz val="12"/>
        <rFont val="Calibri"/>
        <family val="2"/>
        <scheme val="minor"/>
      </rPr>
      <t>o/w domestic</t>
    </r>
    <r>
      <rPr>
        <b/>
        <sz val="12"/>
        <rFont val="Calibri"/>
        <family val="2"/>
        <scheme val="minor"/>
      </rPr>
      <t>)</t>
    </r>
  </si>
  <si>
    <r>
      <t>Editoriali (C</t>
    </r>
    <r>
      <rPr>
        <b/>
        <i/>
        <sz val="12"/>
        <rFont val="Calibri"/>
        <family val="2"/>
      </rPr>
      <t>opies</t>
    </r>
    <r>
      <rPr>
        <b/>
        <sz val="12"/>
        <rFont val="Calibri"/>
        <family val="2"/>
      </rPr>
      <t>)</t>
    </r>
  </si>
  <si>
    <r>
      <t>Pubblicità (</t>
    </r>
    <r>
      <rPr>
        <b/>
        <i/>
        <sz val="12"/>
        <rFont val="Calibri"/>
        <family val="2"/>
      </rPr>
      <t>Advertising</t>
    </r>
    <r>
      <rPr>
        <b/>
        <sz val="12"/>
        <rFont val="Calibri"/>
        <family val="2"/>
      </rPr>
      <t>)</t>
    </r>
  </si>
  <si>
    <r>
      <t>Libri (</t>
    </r>
    <r>
      <rPr>
        <b/>
        <i/>
        <sz val="12"/>
        <rFont val="Calibri"/>
        <family val="2"/>
      </rPr>
      <t>Books</t>
    </r>
    <r>
      <rPr>
        <b/>
        <sz val="12"/>
        <rFont val="Calibri"/>
        <family val="2"/>
      </rPr>
      <t>)</t>
    </r>
  </si>
  <si>
    <r>
      <t>Altro (O</t>
    </r>
    <r>
      <rPr>
        <b/>
        <i/>
        <sz val="12"/>
        <rFont val="Calibri"/>
        <family val="2"/>
      </rPr>
      <t>ther</t>
    </r>
    <r>
      <rPr>
        <b/>
        <sz val="12"/>
        <rFont val="Calibri"/>
        <family val="2"/>
      </rPr>
      <t>)</t>
    </r>
  </si>
  <si>
    <r>
      <t>Totale (</t>
    </r>
    <r>
      <rPr>
        <b/>
        <i/>
        <sz val="12"/>
        <rFont val="Calibri"/>
        <family val="2"/>
      </rPr>
      <t>Total</t>
    </r>
    <r>
      <rPr>
        <b/>
        <sz val="12"/>
        <rFont val="Calibri"/>
        <family val="2"/>
      </rPr>
      <t>)</t>
    </r>
  </si>
  <si>
    <t>(*) sono incluse alcune tipologie di spese operative del Gruppo Rai, Mediaset e Sky Italia specificamente legate a contenuti e diritti televisivi</t>
  </si>
  <si>
    <r>
      <t>Totale (Average</t>
    </r>
    <r>
      <rPr>
        <b/>
        <sz val="12"/>
        <rFont val="Calibri"/>
        <family val="2"/>
      </rPr>
      <t>)</t>
    </r>
  </si>
  <si>
    <r>
      <t>Altro (</t>
    </r>
    <r>
      <rPr>
        <b/>
        <i/>
        <sz val="12"/>
        <rFont val="Calibri"/>
        <family val="2"/>
        <scheme val="minor"/>
      </rPr>
      <t>Other</t>
    </r>
    <r>
      <rPr>
        <b/>
        <sz val="12"/>
        <rFont val="Calibri"/>
        <family val="2"/>
        <scheme val="minor"/>
      </rPr>
      <t>)</t>
    </r>
  </si>
  <si>
    <r>
      <t>Pubblicità (</t>
    </r>
    <r>
      <rPr>
        <b/>
        <i/>
        <sz val="12"/>
        <rFont val="Calibri"/>
        <family val="2"/>
        <scheme val="minor"/>
      </rPr>
      <t>Advertising</t>
    </r>
    <r>
      <rPr>
        <b/>
        <sz val="12"/>
        <rFont val="Calibri"/>
        <family val="2"/>
        <scheme val="minor"/>
      </rPr>
      <t>)</t>
    </r>
  </si>
  <si>
    <r>
      <t>Tv a pagamento  (</t>
    </r>
    <r>
      <rPr>
        <b/>
        <i/>
        <sz val="12"/>
        <rFont val="Calibri"/>
        <family val="2"/>
        <scheme val="minor"/>
      </rPr>
      <t>Pay TV</t>
    </r>
    <r>
      <rPr>
        <b/>
        <sz val="12"/>
        <rFont val="Calibri"/>
        <family val="2"/>
        <scheme val="minor"/>
      </rPr>
      <t>)</t>
    </r>
  </si>
  <si>
    <r>
      <t>Canone di abbonamento pubblico (</t>
    </r>
    <r>
      <rPr>
        <b/>
        <i/>
        <sz val="12"/>
        <rFont val="Calibri"/>
        <family val="2"/>
        <scheme val="minor"/>
      </rPr>
      <t>Public funding</t>
    </r>
    <r>
      <rPr>
        <b/>
        <sz val="12"/>
        <rFont val="Calibri"/>
        <family val="2"/>
        <scheme val="minor"/>
      </rPr>
      <t>)</t>
    </r>
  </si>
  <si>
    <t>Ricavi per tipologia (Revenues by type) (%)</t>
  </si>
  <si>
    <r>
      <t>Ricavi complessivi (</t>
    </r>
    <r>
      <rPr>
        <b/>
        <i/>
        <sz val="12"/>
        <rFont val="Calibri"/>
        <family val="2"/>
        <scheme val="minor"/>
      </rPr>
      <t>Total revenues</t>
    </r>
    <r>
      <rPr>
        <b/>
        <sz val="12"/>
        <rFont val="Calibri"/>
        <family val="2"/>
        <scheme val="minor"/>
      </rPr>
      <t>)</t>
    </r>
  </si>
  <si>
    <t xml:space="preserve"> - Gruppo Poste Italiane</t>
  </si>
  <si>
    <t>Risultati consolidati - Consolidated results</t>
  </si>
  <si>
    <t>Variazione %</t>
  </si>
  <si>
    <t>EDITORIA</t>
  </si>
  <si>
    <t>TV</t>
  </si>
  <si>
    <t>Gedi</t>
  </si>
  <si>
    <t>Panini</t>
  </si>
  <si>
    <t>Wolters Kluwer</t>
  </si>
  <si>
    <t>Monrif</t>
  </si>
  <si>
    <t>Comunicazioni elettroniche</t>
  </si>
  <si>
    <t>Editoria</t>
  </si>
  <si>
    <t>3.3 - Patrimonio netto (Equity) / Passività (Equity + liabilities) (%)</t>
  </si>
  <si>
    <t>3.4 - Risultato di esercizio / Patrimonio netto (Net income / Equity) (%)</t>
  </si>
  <si>
    <t>3.5 - Investimenti (Capex) / Ricavi (Revenues) (%)</t>
  </si>
  <si>
    <r>
      <t xml:space="preserve"> - Gruppo Poste Italiane</t>
    </r>
    <r>
      <rPr>
        <b/>
        <sz val="12"/>
        <color indexed="10"/>
        <rFont val="Calibri"/>
        <family val="2"/>
      </rPr>
      <t xml:space="preserve"> (*)</t>
    </r>
  </si>
  <si>
    <r>
      <t xml:space="preserve"> - Altre imprese </t>
    </r>
    <r>
      <rPr>
        <b/>
        <i/>
        <sz val="12"/>
        <rFont val="Calibri"/>
        <family val="2"/>
      </rPr>
      <t>(Other companies)</t>
    </r>
  </si>
  <si>
    <t>Media / (avegage)</t>
  </si>
  <si>
    <r>
      <t>Inclusa/</t>
    </r>
    <r>
      <rPr>
        <b/>
        <i/>
        <sz val="12"/>
        <rFont val="Calibri"/>
        <family val="2"/>
        <scheme val="minor"/>
      </rPr>
      <t>including</t>
    </r>
    <r>
      <rPr>
        <b/>
        <sz val="12"/>
        <rFont val="Calibri"/>
        <family val="2"/>
        <scheme val="minor"/>
      </rPr>
      <t xml:space="preserve"> Rai</t>
    </r>
  </si>
  <si>
    <r>
      <rPr>
        <b/>
        <sz val="12"/>
        <rFont val="Calibri"/>
        <family val="2"/>
        <scheme val="minor"/>
      </rPr>
      <t>Esclusa/</t>
    </r>
    <r>
      <rPr>
        <b/>
        <i/>
        <sz val="12"/>
        <rFont val="Calibri"/>
        <family val="2"/>
        <scheme val="minor"/>
      </rPr>
      <t>excluding Rai</t>
    </r>
  </si>
  <si>
    <t>Totale / Total</t>
  </si>
  <si>
    <t>Media (Average)</t>
  </si>
  <si>
    <t>Totale (Total)</t>
  </si>
  <si>
    <r>
      <rPr>
        <b/>
        <sz val="12"/>
        <rFont val="Calibri"/>
        <family val="2"/>
        <scheme val="minor"/>
      </rPr>
      <t>Esclusa/</t>
    </r>
    <r>
      <rPr>
        <b/>
        <i/>
        <sz val="12"/>
        <rFont val="Calibri"/>
        <family val="2"/>
        <scheme val="minor"/>
      </rPr>
      <t xml:space="preserve">excluding </t>
    </r>
    <r>
      <rPr>
        <b/>
        <sz val="12"/>
        <rFont val="Calibri"/>
        <family val="2"/>
        <scheme val="minor"/>
      </rPr>
      <t>Rai</t>
    </r>
  </si>
  <si>
    <t>EDITORIA (complessivi)</t>
  </si>
  <si>
    <t>Mercati</t>
  </si>
  <si>
    <t>TLC</t>
  </si>
  <si>
    <t>Altroconsumo</t>
  </si>
  <si>
    <t>Athesia Druck</t>
  </si>
  <si>
    <t>Athesis</t>
  </si>
  <si>
    <t>Avvenire</t>
  </si>
  <si>
    <t>Bresi</t>
  </si>
  <si>
    <t>Caltagirone Editore</t>
  </si>
  <si>
    <t>Class</t>
  </si>
  <si>
    <t>Corriere dello Sport</t>
  </si>
  <si>
    <t>De Agostini Ed.</t>
  </si>
  <si>
    <t>Gruppo SAE</t>
  </si>
  <si>
    <t>Hachette</t>
  </si>
  <si>
    <t>Hearst Magazine</t>
  </si>
  <si>
    <t>L'Unione Sarda</t>
  </si>
  <si>
    <t>Periodici S. Paolo</t>
  </si>
  <si>
    <t>Sesaab</t>
  </si>
  <si>
    <t>Sole 24 Ore</t>
  </si>
  <si>
    <t>Nuova Editoriale Sportiva (NES)</t>
  </si>
  <si>
    <t>Arnoldo Mondadori Editore</t>
  </si>
  <si>
    <r>
      <t>2.1 - Ricavi (</t>
    </r>
    <r>
      <rPr>
        <b/>
        <i/>
        <sz val="16"/>
        <color theme="0"/>
        <rFont val="Calibri"/>
        <family val="2"/>
      </rPr>
      <t>Revenues</t>
    </r>
    <r>
      <rPr>
        <b/>
        <sz val="16"/>
        <color theme="0"/>
        <rFont val="Calibri"/>
        <family val="2"/>
      </rPr>
      <t>)</t>
    </r>
    <r>
      <rPr>
        <b/>
        <i/>
        <sz val="16"/>
        <color theme="0"/>
        <rFont val="Calibri"/>
        <family val="2"/>
      </rPr>
      <t xml:space="preserve"> - mld/bln €</t>
    </r>
  </si>
  <si>
    <r>
      <t>2.2 -  Indici reddituali (</t>
    </r>
    <r>
      <rPr>
        <b/>
        <i/>
        <sz val="16"/>
        <color theme="0"/>
        <rFont val="Calibri"/>
        <family val="2"/>
      </rPr>
      <t>Profitability ratios</t>
    </r>
    <r>
      <rPr>
        <b/>
        <sz val="16"/>
        <color theme="0"/>
        <rFont val="Calibri"/>
        <family val="2"/>
      </rPr>
      <t>)</t>
    </r>
    <r>
      <rPr>
        <b/>
        <i/>
        <sz val="16"/>
        <color theme="0"/>
        <rFont val="Calibri"/>
        <family val="2"/>
      </rPr>
      <t xml:space="preserve"> - (% ricavi/revenues)</t>
    </r>
  </si>
  <si>
    <r>
      <t>2.3 - Patrimonio netto/Passività complessive [(Equity/(</t>
    </r>
    <r>
      <rPr>
        <b/>
        <i/>
        <sz val="16"/>
        <color theme="0"/>
        <rFont val="Calibri"/>
        <family val="2"/>
      </rPr>
      <t>Equity + liabilities</t>
    </r>
    <r>
      <rPr>
        <b/>
        <sz val="16"/>
        <color theme="0"/>
        <rFont val="Calibri"/>
        <family val="2"/>
      </rPr>
      <t>)] (%)</t>
    </r>
  </si>
  <si>
    <r>
      <t>2.4 - Risultato d'esercizio / Patrimonio netto (</t>
    </r>
    <r>
      <rPr>
        <b/>
        <i/>
        <sz val="16"/>
        <color theme="0"/>
        <rFont val="Calibri"/>
        <family val="2"/>
      </rPr>
      <t>Net income / Equity</t>
    </r>
    <r>
      <rPr>
        <b/>
        <sz val="16"/>
        <color theme="0"/>
        <rFont val="Calibri"/>
        <family val="2"/>
      </rPr>
      <t>) (%)</t>
    </r>
  </si>
  <si>
    <r>
      <t>2.5 - Investimenti/Ricavi (</t>
    </r>
    <r>
      <rPr>
        <b/>
        <i/>
        <sz val="16"/>
        <color theme="0"/>
        <rFont val="Calibri"/>
        <family val="2"/>
      </rPr>
      <t>Capex /Revenues</t>
    </r>
    <r>
      <rPr>
        <b/>
        <sz val="16"/>
        <color theme="0"/>
        <rFont val="Calibri"/>
        <family val="2"/>
      </rPr>
      <t>) (%)</t>
    </r>
  </si>
  <si>
    <r>
      <t>2.7 - Occupazione (</t>
    </r>
    <r>
      <rPr>
        <b/>
        <i/>
        <sz val="16"/>
        <color theme="0"/>
        <rFont val="Calibri"/>
        <family val="2"/>
      </rPr>
      <t>Employment</t>
    </r>
    <r>
      <rPr>
        <b/>
        <sz val="16"/>
        <color theme="0"/>
        <rFont val="Calibri"/>
        <family val="2"/>
      </rPr>
      <t>)</t>
    </r>
    <r>
      <rPr>
        <b/>
        <i/>
        <sz val="16"/>
        <color theme="0"/>
        <rFont val="Calibri"/>
        <family val="2"/>
      </rPr>
      <t xml:space="preserve"> (*1.000)</t>
    </r>
  </si>
  <si>
    <r>
      <t>3.1 - Ricavi (</t>
    </r>
    <r>
      <rPr>
        <b/>
        <i/>
        <sz val="16"/>
        <color theme="0"/>
        <rFont val="Calibri"/>
        <family val="2"/>
      </rPr>
      <t>Revenues) - mld/bln €</t>
    </r>
  </si>
  <si>
    <r>
      <t>3.2 -  Indici reddituali (</t>
    </r>
    <r>
      <rPr>
        <b/>
        <i/>
        <sz val="16"/>
        <color theme="0"/>
        <rFont val="Calibri"/>
        <family val="2"/>
      </rPr>
      <t>Profitability ratios) (% ricavi/revenues)</t>
    </r>
  </si>
  <si>
    <r>
      <t xml:space="preserve">3.7 - Occupazione </t>
    </r>
    <r>
      <rPr>
        <b/>
        <i/>
        <sz val="16"/>
        <color theme="0"/>
        <rFont val="Calibri"/>
        <family val="2"/>
      </rPr>
      <t>(employment) - *1.000</t>
    </r>
  </si>
  <si>
    <r>
      <t xml:space="preserve">3.6 - Flusso finanziario derivante  dall'attività operativa </t>
    </r>
    <r>
      <rPr>
        <b/>
        <i/>
        <sz val="14"/>
        <color theme="0"/>
        <rFont val="Calibri"/>
        <family val="2"/>
      </rPr>
      <t>(Net cash provided by operating activities)</t>
    </r>
  </si>
  <si>
    <r>
      <t>4.1 - Ricavi (</t>
    </r>
    <r>
      <rPr>
        <b/>
        <i/>
        <sz val="16"/>
        <color theme="0"/>
        <rFont val="Calibri"/>
        <family val="2"/>
      </rPr>
      <t>Revenues) - mld/bln €</t>
    </r>
  </si>
  <si>
    <r>
      <t>4.2 -  Indici reddituali (</t>
    </r>
    <r>
      <rPr>
        <b/>
        <i/>
        <sz val="16"/>
        <color theme="0"/>
        <rFont val="Calibri"/>
        <family val="2"/>
      </rPr>
      <t>Profitability ratios) (% ricavi/revenues)</t>
    </r>
  </si>
  <si>
    <r>
      <t>4.3 - Patrimonio netto / Passività [</t>
    </r>
    <r>
      <rPr>
        <b/>
        <i/>
        <sz val="16"/>
        <color theme="0"/>
        <rFont val="Calibri"/>
        <family val="2"/>
        <scheme val="minor"/>
      </rPr>
      <t>Equity / (Equity + liabilities)</t>
    </r>
    <r>
      <rPr>
        <b/>
        <sz val="16"/>
        <color theme="0"/>
        <rFont val="Calibri"/>
        <family val="2"/>
        <scheme val="minor"/>
      </rPr>
      <t>] (%)</t>
    </r>
  </si>
  <si>
    <r>
      <t xml:space="preserve">4.5 - Investimenti (*) / Ricavi (Capex/ </t>
    </r>
    <r>
      <rPr>
        <b/>
        <i/>
        <sz val="16"/>
        <color theme="0"/>
        <rFont val="Calibri"/>
        <family val="2"/>
        <scheme val="minor"/>
      </rPr>
      <t xml:space="preserve">Net income </t>
    </r>
    <r>
      <rPr>
        <b/>
        <sz val="16"/>
        <color theme="0"/>
        <rFont val="Calibri"/>
        <family val="2"/>
        <scheme val="minor"/>
      </rPr>
      <t>) (%)</t>
    </r>
  </si>
  <si>
    <r>
      <t>4.4 - Risultato di esercizio / Patrimonio netto (</t>
    </r>
    <r>
      <rPr>
        <b/>
        <i/>
        <sz val="16"/>
        <color theme="0"/>
        <rFont val="Calibri"/>
        <family val="2"/>
        <scheme val="minor"/>
      </rPr>
      <t>Net income / Equity</t>
    </r>
    <r>
      <rPr>
        <b/>
        <sz val="16"/>
        <color theme="0"/>
        <rFont val="Calibri"/>
        <family val="2"/>
        <scheme val="minor"/>
      </rPr>
      <t>) (%)</t>
    </r>
  </si>
  <si>
    <r>
      <t xml:space="preserve">4.7 - Occupazione </t>
    </r>
    <r>
      <rPr>
        <b/>
        <i/>
        <sz val="16"/>
        <color theme="0"/>
        <rFont val="Calibri"/>
        <family val="2"/>
      </rPr>
      <t>(employment) - *1.000</t>
    </r>
  </si>
  <si>
    <r>
      <t>5.1 - Ricavi (</t>
    </r>
    <r>
      <rPr>
        <b/>
        <i/>
        <sz val="16"/>
        <color theme="0"/>
        <rFont val="Calibri"/>
        <family val="2"/>
      </rPr>
      <t>Revenues) - mld/bln €</t>
    </r>
  </si>
  <si>
    <r>
      <t>5.2 -  Indici reddituali (</t>
    </r>
    <r>
      <rPr>
        <b/>
        <i/>
        <sz val="16"/>
        <color theme="0"/>
        <rFont val="Calibri"/>
        <family val="2"/>
      </rPr>
      <t>Profitability ratios) (% ricavi/revenues)</t>
    </r>
  </si>
  <si>
    <r>
      <t>5.3 - Patrimonio netto / Passività [</t>
    </r>
    <r>
      <rPr>
        <b/>
        <i/>
        <sz val="16"/>
        <color theme="0"/>
        <rFont val="Calibri"/>
        <family val="2"/>
        <scheme val="minor"/>
      </rPr>
      <t>Equity / (Equity + liabilities)</t>
    </r>
    <r>
      <rPr>
        <b/>
        <sz val="16"/>
        <color theme="0"/>
        <rFont val="Calibri"/>
        <family val="2"/>
        <scheme val="minor"/>
      </rPr>
      <t>] (%)</t>
    </r>
  </si>
  <si>
    <r>
      <t>5.4 - Risultato di esercizio / Patrimonio netto (</t>
    </r>
    <r>
      <rPr>
        <b/>
        <i/>
        <sz val="16"/>
        <color theme="0"/>
        <rFont val="Calibri"/>
        <family val="2"/>
        <scheme val="minor"/>
      </rPr>
      <t>Net income / Equity</t>
    </r>
    <r>
      <rPr>
        <b/>
        <sz val="16"/>
        <color theme="0"/>
        <rFont val="Calibri"/>
        <family val="2"/>
        <scheme val="minor"/>
      </rPr>
      <t>) (%)</t>
    </r>
  </si>
  <si>
    <r>
      <t>5.5 - Investimenti / Ricavi (</t>
    </r>
    <r>
      <rPr>
        <b/>
        <i/>
        <sz val="16"/>
        <color theme="0"/>
        <rFont val="Calibri"/>
        <family val="2"/>
        <scheme val="minor"/>
      </rPr>
      <t>Capex / Revenues</t>
    </r>
    <r>
      <rPr>
        <b/>
        <sz val="16"/>
        <color theme="0"/>
        <rFont val="Calibri"/>
        <family val="2"/>
        <scheme val="minor"/>
      </rPr>
      <t>) (%)</t>
    </r>
  </si>
  <si>
    <r>
      <t xml:space="preserve">5.7 - Occupazione </t>
    </r>
    <r>
      <rPr>
        <b/>
        <i/>
        <sz val="16"/>
        <color theme="0"/>
        <rFont val="Calibri"/>
        <family val="2"/>
      </rPr>
      <t>(employment) - *1.000</t>
    </r>
  </si>
  <si>
    <t>Operating cash flow / Ricavi (Revenues) (%)</t>
  </si>
  <si>
    <t>Investimenti (Capex) / Operating cash flow (%)</t>
  </si>
  <si>
    <r>
      <t>2.6 - Flusso finanziario derivante  dall'attività operativa</t>
    </r>
    <r>
      <rPr>
        <b/>
        <sz val="14"/>
        <color theme="0"/>
        <rFont val="Calibri"/>
        <family val="2"/>
      </rPr>
      <t xml:space="preserve"> </t>
    </r>
    <r>
      <rPr>
        <b/>
        <i/>
        <sz val="14"/>
        <color theme="0"/>
        <rFont val="Calibri"/>
        <family val="2"/>
      </rPr>
      <t>(Net cash provided by operating activities)</t>
    </r>
  </si>
  <si>
    <r>
      <t>4.6 - Flusso finanziario derivante  dall'attività operativa</t>
    </r>
    <r>
      <rPr>
        <b/>
        <i/>
        <sz val="16"/>
        <color theme="0"/>
        <rFont val="Calibri"/>
        <family val="2"/>
      </rPr>
      <t xml:space="preserve"> </t>
    </r>
    <r>
      <rPr>
        <b/>
        <i/>
        <sz val="14"/>
        <color theme="0"/>
        <rFont val="Calibri"/>
        <family val="2"/>
      </rPr>
      <t>(Net cash provided by operating activities)</t>
    </r>
  </si>
  <si>
    <r>
      <t xml:space="preserve">4.6 - Flusso finanziario derivante  dall'attività operativa </t>
    </r>
    <r>
      <rPr>
        <b/>
        <i/>
        <sz val="14"/>
        <color theme="0"/>
        <rFont val="Calibri"/>
        <family val="2"/>
      </rPr>
      <t>(Net cash provided by operating activities)</t>
    </r>
  </si>
  <si>
    <r>
      <t xml:space="preserve">Cairo Communications </t>
    </r>
    <r>
      <rPr>
        <b/>
        <i/>
        <sz val="9"/>
        <color rgb="FF7030A0"/>
        <rFont val="Calibri"/>
        <family val="2"/>
        <scheme val="minor"/>
      </rPr>
      <t>(inc. RCS md)</t>
    </r>
  </si>
  <si>
    <t>Corrispondenza e consegna pacchi</t>
  </si>
  <si>
    <t>Il Tempo</t>
  </si>
  <si>
    <t>Editoriale Libero</t>
  </si>
  <si>
    <t>Editoriale Il Fatto</t>
  </si>
  <si>
    <r>
      <t xml:space="preserve">Editoria quotidiana e periodica - </t>
    </r>
    <r>
      <rPr>
        <b/>
        <i/>
        <sz val="22"/>
        <color theme="0"/>
        <rFont val="Calibri"/>
        <family val="2"/>
      </rPr>
      <t>Newspapers and magazines publishing</t>
    </r>
  </si>
  <si>
    <r>
      <t>Settore televisivo</t>
    </r>
    <r>
      <rPr>
        <b/>
        <i/>
        <sz val="22"/>
        <color theme="0"/>
        <rFont val="Calibri"/>
        <family val="2"/>
      </rPr>
      <t xml:space="preserve"> - Television sector</t>
    </r>
  </si>
  <si>
    <r>
      <t xml:space="preserve">Servizi di comunicazione elettronica - </t>
    </r>
    <r>
      <rPr>
        <b/>
        <i/>
        <sz val="22"/>
        <color rgb="FFFFFFFF"/>
        <rFont val="Calibri"/>
        <family val="2"/>
      </rPr>
      <t>Digital communication services</t>
    </r>
  </si>
  <si>
    <t>2Bite</t>
  </si>
  <si>
    <t>Acantho</t>
  </si>
  <si>
    <t>Lycamobile</t>
  </si>
  <si>
    <t>Aruba</t>
  </si>
  <si>
    <t>Maxfone</t>
  </si>
  <si>
    <t>Micso</t>
  </si>
  <si>
    <t>BBBell</t>
  </si>
  <si>
    <t>Mynet</t>
  </si>
  <si>
    <t>Net Global (4 All)</t>
  </si>
  <si>
    <t>BT Italia</t>
  </si>
  <si>
    <t>Open Fiber</t>
  </si>
  <si>
    <t>Compagnia Italia Mobile (CIM)</t>
  </si>
  <si>
    <t>Colt Technology Services</t>
  </si>
  <si>
    <t>Orange Business Italy</t>
  </si>
  <si>
    <t>Connesi</t>
  </si>
  <si>
    <t>Planetel</t>
  </si>
  <si>
    <t>Daily Telecom Mobile</t>
  </si>
  <si>
    <t>PostePay</t>
  </si>
  <si>
    <t>Digi Italy</t>
  </si>
  <si>
    <t>Dimensione</t>
  </si>
  <si>
    <t>Retelit</t>
  </si>
  <si>
    <t>Eolo</t>
  </si>
  <si>
    <t>Siportal</t>
  </si>
  <si>
    <t>Fastalp</t>
  </si>
  <si>
    <t>Skylogic</t>
  </si>
  <si>
    <t>Fastweb</t>
  </si>
  <si>
    <t>STEL</t>
  </si>
  <si>
    <t>Fidoka</t>
  </si>
  <si>
    <t>Tecnotel ST</t>
  </si>
  <si>
    <t>Go Internet</t>
  </si>
  <si>
    <t>TI Sparkle</t>
  </si>
  <si>
    <t>Green TLC</t>
  </si>
  <si>
    <t>Tim</t>
  </si>
  <si>
    <t xml:space="preserve">Hal Service </t>
  </si>
  <si>
    <t>Tiscali Italia</t>
  </si>
  <si>
    <t xml:space="preserve">Iliad </t>
  </si>
  <si>
    <t>Infranet</t>
  </si>
  <si>
    <t>Unidata</t>
  </si>
  <si>
    <t>Intred</t>
  </si>
  <si>
    <t>Verizon Italia</t>
  </si>
  <si>
    <t xml:space="preserve">Vianova </t>
  </si>
  <si>
    <t>ISI Line</t>
  </si>
  <si>
    <t xml:space="preserve">Vodafone </t>
  </si>
  <si>
    <t>Konverto</t>
  </si>
  <si>
    <t>Wind Tre</t>
  </si>
  <si>
    <t>Canale Italia</t>
  </si>
  <si>
    <t>Chili TV</t>
  </si>
  <si>
    <t>Discovery Italia</t>
  </si>
  <si>
    <t>La 7</t>
  </si>
  <si>
    <t>MFE (Mediaset Italia)</t>
  </si>
  <si>
    <t>Nuova Società Televisiva Italiana</t>
  </si>
  <si>
    <t xml:space="preserve">Paramount Italy - Viacom </t>
  </si>
  <si>
    <t>QVC Italia</t>
  </si>
  <si>
    <t>Rai</t>
  </si>
  <si>
    <t>Sky Italia</t>
  </si>
  <si>
    <t>Telecity</t>
  </si>
  <si>
    <t>Telelombardia</t>
  </si>
  <si>
    <t>Telenorba</t>
  </si>
  <si>
    <t>Teleradio diffusione</t>
  </si>
  <si>
    <t>Trmedia</t>
  </si>
  <si>
    <t>Triveneta</t>
  </si>
  <si>
    <t>Videolina</t>
  </si>
  <si>
    <t>Videomedia</t>
  </si>
  <si>
    <t>Walt Disney Italia</t>
  </si>
  <si>
    <t xml:space="preserve">Netflix services Italy </t>
  </si>
  <si>
    <t>Amazon Italia Transport</t>
  </si>
  <si>
    <t>Swiss Post Solutions (SPS)</t>
  </si>
  <si>
    <t>Asendia</t>
  </si>
  <si>
    <t>Atom Delivery</t>
  </si>
  <si>
    <t xml:space="preserve">UPS </t>
  </si>
  <si>
    <t>Bartolini</t>
  </si>
  <si>
    <t>CRC Post</t>
  </si>
  <si>
    <t>DHL Express</t>
  </si>
  <si>
    <t>Elleci Service</t>
  </si>
  <si>
    <t>Fedex Express Italy</t>
  </si>
  <si>
    <t>Fulmine Group</t>
  </si>
  <si>
    <t>GLS Enterprise</t>
  </si>
  <si>
    <t>GLS Italy</t>
  </si>
  <si>
    <t>Gruppo Nuova Posta</t>
  </si>
  <si>
    <t>Hibripost</t>
  </si>
  <si>
    <t xml:space="preserve">HR Parcel </t>
  </si>
  <si>
    <t>Integraa Holding</t>
  </si>
  <si>
    <t>Mail Express Poste Private</t>
  </si>
  <si>
    <t>MLK Deliveries</t>
  </si>
  <si>
    <t xml:space="preserve">Nexive </t>
  </si>
  <si>
    <t>Post &amp; Service Group</t>
  </si>
  <si>
    <t xml:space="preserve">Poste Italiane </t>
  </si>
  <si>
    <t xml:space="preserve">Sailpost </t>
  </si>
  <si>
    <t>SDA</t>
  </si>
  <si>
    <t>Locker Inpost</t>
  </si>
  <si>
    <t>Defendini logistica (2018-21)</t>
  </si>
  <si>
    <t>TNT Global Express (2018-21)</t>
  </si>
  <si>
    <t>Asco TLC (fino al 2022)</t>
  </si>
  <si>
    <t>Linkem (fino al 2021)</t>
  </si>
  <si>
    <t>Trans World Telec. (fino al 2022)</t>
  </si>
  <si>
    <t>Fedex-TNT</t>
  </si>
  <si>
    <t>Nexive</t>
  </si>
  <si>
    <t>MFE Italia</t>
  </si>
  <si>
    <t>Netflix Serv. Italy</t>
  </si>
  <si>
    <t>Discovery</t>
  </si>
  <si>
    <t>Qvc Italia</t>
  </si>
  <si>
    <t>La7</t>
  </si>
  <si>
    <t>Cairo</t>
  </si>
  <si>
    <t>Arnoldo Mondadori</t>
  </si>
  <si>
    <t>Sole 24Ore</t>
  </si>
  <si>
    <t>Caltagirone</t>
  </si>
  <si>
    <t>Edizioni Condè Nast</t>
  </si>
  <si>
    <t>n.s</t>
  </si>
  <si>
    <t>Poste Italiane*</t>
  </si>
  <si>
    <t>Rai (consolidato)</t>
  </si>
  <si>
    <t xml:space="preserve">Ricavi domestici per tipologia (Domestic revenues by type) </t>
  </si>
  <si>
    <t>Tim*</t>
  </si>
  <si>
    <t>Vodafone**</t>
  </si>
  <si>
    <r>
      <rPr>
        <b/>
        <sz val="12"/>
        <color rgb="FFFF0000"/>
        <rFont val="Calibri"/>
        <family val="2"/>
        <scheme val="minor"/>
      </rPr>
      <t>**</t>
    </r>
    <r>
      <rPr>
        <sz val="10"/>
        <color theme="1"/>
        <rFont val="Calibri"/>
        <family val="2"/>
        <scheme val="minor"/>
      </rPr>
      <t xml:space="preserve"> I dati fanno riferimento all'ultimo bilancio disponibile del 31 marzo 2024. Dal 1° gennaio 2025 Vodafone Italia entra nel perimetro del gruppo Swisscom e avvia il processo di integrazione con Fastweb.</t>
    </r>
  </si>
  <si>
    <t>Var. % 
'24/'23</t>
  </si>
  <si>
    <t>2020-2024 Annual Reports  - Main profitability and capital ratios</t>
  </si>
  <si>
    <r>
      <rPr>
        <b/>
        <u/>
        <sz val="36"/>
        <color rgb="FFFF0000"/>
        <rFont val="Calibri"/>
        <family val="2"/>
      </rPr>
      <t xml:space="preserve">Focus 
</t>
    </r>
    <r>
      <rPr>
        <b/>
        <u/>
        <sz val="28"/>
        <color rgb="FFFF0000"/>
        <rFont val="Calibri"/>
        <family val="2"/>
      </rPr>
      <t>Bilanci d'esercizio 2020-2024 - Principali indici reddituali e patrimoniali</t>
    </r>
  </si>
  <si>
    <t>COMUNICAZIONI ELETTRONICHE*</t>
  </si>
  <si>
    <t>Estracom</t>
  </si>
  <si>
    <t>Fibercop (dal 2024)</t>
  </si>
  <si>
    <t>Irideos (fino al 2023)</t>
  </si>
  <si>
    <t>Opnet (fino al 2022)</t>
  </si>
  <si>
    <t xml:space="preserve"> '24 vs '23</t>
  </si>
  <si>
    <t xml:space="preserve"> '24 vs '20</t>
  </si>
  <si>
    <t>FiberCop***</t>
  </si>
  <si>
    <t>PostePay****</t>
  </si>
  <si>
    <r>
      <rPr>
        <b/>
        <sz val="12"/>
        <color rgb="FFFF0000"/>
        <rFont val="Calibri"/>
        <family val="2"/>
        <scheme val="minor"/>
      </rPr>
      <t>****</t>
    </r>
    <r>
      <rPr>
        <sz val="10"/>
        <color theme="1"/>
        <rFont val="Calibri"/>
        <family val="2"/>
        <scheme val="minor"/>
      </rPr>
      <t xml:space="preserve"> Solo per la parte relativa ai servizi di comunicazione elettronica.</t>
    </r>
  </si>
  <si>
    <r>
      <rPr>
        <b/>
        <sz val="12"/>
        <color rgb="FFFF0000"/>
        <rFont val="Calibri"/>
        <family val="2"/>
        <scheme val="minor"/>
      </rPr>
      <t>***</t>
    </r>
    <r>
      <rPr>
        <sz val="11"/>
        <color theme="1"/>
        <rFont val="Calibri"/>
        <family val="2"/>
        <scheme val="minor"/>
      </rPr>
      <t xml:space="preserve"> I risultati economici (inclusi EBITDA) non sono direttamente comparabili con quelli del 2023, principalmente a causa della riorganizzazione aziendale e delle modifiche al modello di business della Società
a seguito della Business Combination.</t>
    </r>
    <r>
      <rPr>
        <sz val="10"/>
        <color theme="1"/>
        <rFont val="Calibri"/>
        <family val="2"/>
        <scheme val="minor"/>
      </rPr>
      <t xml:space="preserve"> (pag. 10/89 Bilancio 2024).</t>
    </r>
  </si>
  <si>
    <r>
      <rPr>
        <b/>
        <sz val="12"/>
        <color rgb="FFFF0000"/>
        <rFont val="Calibri"/>
        <family val="2"/>
        <scheme val="minor"/>
      </rPr>
      <t>*</t>
    </r>
    <r>
      <rPr>
        <b/>
        <sz val="10"/>
        <color rgb="FFFF0000"/>
        <rFont val="Calibri"/>
        <family val="2"/>
        <scheme val="minor"/>
      </rPr>
      <t xml:space="preserve"> </t>
    </r>
    <r>
      <rPr>
        <sz val="10"/>
        <color theme="1"/>
        <rFont val="Calibri"/>
        <family val="2"/>
        <scheme val="minor"/>
      </rPr>
      <t>I risultati economici finanziari esposti "sono basati sulle informazioni preliminari e gestionali ‘like-for-like’, ricostruite simulando per il primo semestre del 2024, l’impatto della relazione fra TIM e NetCo/FiberCop, regolata dal Master Services Agreement (MSA), mentre, per il secondo semestre registrano l’effettivo impatto contabile del MSA e del Transitional Services Agreement (TSA). I risultati 2023 utilizzati come confronto, sono ugualmente basati su informazioni ‘like-for-like’, simulando gli effetti della relazione fra TIM e NetCo/FiberCop come se l’operazione di cessione fosse avvenuta il 1° gennaio 2023." (Nota 1 pag. 12 Relazione finanziaria e di sostenibilità 2024) - Pertanto, i ricavi 2023 risultano pari a 8,967 mld. di €</t>
    </r>
  </si>
  <si>
    <t>Avg 20-24</t>
  </si>
  <si>
    <t xml:space="preserve"> - Big five retailers*</t>
  </si>
  <si>
    <t>TIM</t>
  </si>
  <si>
    <t>WindTre</t>
  </si>
  <si>
    <t>Vodafone</t>
  </si>
  <si>
    <t>Iliad</t>
  </si>
  <si>
    <t xml:space="preserve"> - Big retailers*</t>
  </si>
  <si>
    <t xml:space="preserve">Variazione ricavi (changes revenues) (2024 vs 2023 in %) </t>
  </si>
  <si>
    <r>
      <t xml:space="preserve">Ricavi 
</t>
    </r>
    <r>
      <rPr>
        <b/>
        <sz val="11"/>
        <color theme="1"/>
        <rFont val="Segoe UI Semibold"/>
        <family val="2"/>
      </rPr>
      <t>(mld €)</t>
    </r>
  </si>
  <si>
    <r>
      <t xml:space="preserve">Margine operativo lordo </t>
    </r>
    <r>
      <rPr>
        <b/>
        <sz val="11"/>
        <color theme="1"/>
        <rFont val="Segoe UI Semibold"/>
        <family val="2"/>
      </rPr>
      <t>(mld €)</t>
    </r>
  </si>
  <si>
    <r>
      <t xml:space="preserve">Margine operativo netto </t>
    </r>
    <r>
      <rPr>
        <b/>
        <sz val="11"/>
        <color theme="1"/>
        <rFont val="Segoe UI Semibold"/>
        <family val="2"/>
      </rPr>
      <t>(mld €)</t>
    </r>
  </si>
  <si>
    <r>
      <t xml:space="preserve">Investimenti
</t>
    </r>
    <r>
      <rPr>
        <b/>
        <sz val="11"/>
        <color theme="1"/>
        <rFont val="Segoe UI Semibold"/>
        <family val="2"/>
      </rPr>
      <t>(mld €)</t>
    </r>
  </si>
  <si>
    <r>
      <t xml:space="preserve">Occupati
</t>
    </r>
    <r>
      <rPr>
        <b/>
        <sz val="11"/>
        <color theme="1"/>
        <rFont val="Segoe UI Semibold"/>
        <family val="2"/>
      </rPr>
      <t>(migliaia)</t>
    </r>
  </si>
  <si>
    <t>TV*</t>
  </si>
  <si>
    <r>
      <t>*</t>
    </r>
    <r>
      <rPr>
        <sz val="12"/>
        <rFont val="Segoe UI"/>
        <family val="2"/>
      </rPr>
      <t xml:space="preserve"> Include i ricavi derivanti dai servizi postali di Poste Italiane S.p.A. e non del Gruppo Poste Italiane</t>
    </r>
  </si>
  <si>
    <t xml:space="preserve">SERVIZI POSTALI E DI CONSEGNA PACCHI </t>
  </si>
  <si>
    <t>Servizi di corrispondenza e di consegna pacchi</t>
  </si>
  <si>
    <r>
      <t>(*) -</t>
    </r>
    <r>
      <rPr>
        <sz val="8"/>
        <rFont val="Calibri"/>
        <family val="2"/>
        <scheme val="minor"/>
      </rPr>
      <t xml:space="preserve"> Si fa presente che il confronto intertemporale risulta limitato, poiché le significative operazioni di consolidamento avvenute nel settore rendono complessa l’omogeneizzazione dei dati storici rispetto ai valori riportati nei bilanci del 2024.</t>
    </r>
  </si>
  <si>
    <t>Principali imprese - Main players (2024 revenues &gt; 100 mln €)</t>
  </si>
  <si>
    <t>Focus Bilanci 2020-2024
Campione di imprese considerate nelle analisi</t>
  </si>
  <si>
    <r>
      <rPr>
        <b/>
        <u/>
        <sz val="36"/>
        <color theme="0"/>
        <rFont val="Calibri"/>
        <family val="2"/>
      </rPr>
      <t xml:space="preserve">Focus 
</t>
    </r>
    <r>
      <rPr>
        <b/>
        <u/>
        <sz val="28"/>
        <color theme="0"/>
        <rFont val="Calibri"/>
        <family val="2"/>
      </rPr>
      <t>Bilanci d'esercizio 2020-2024 - Principali indici reddituali e patrimoniali</t>
    </r>
  </si>
  <si>
    <r>
      <t>* Le imprese considerate tra i Big Retailers sono /</t>
    </r>
    <r>
      <rPr>
        <i/>
        <sz val="11"/>
        <color theme="1"/>
        <rFont val="Calibri"/>
        <family val="2"/>
      </rPr>
      <t>largest retail firms:</t>
    </r>
  </si>
  <si>
    <r>
      <t xml:space="preserve">Servizi postali di corrispondenza e consegna pacchi - </t>
    </r>
    <r>
      <rPr>
        <b/>
        <i/>
        <sz val="20"/>
        <color indexed="9"/>
        <rFont val="Calibri"/>
        <family val="2"/>
      </rPr>
      <t>Mail and parcel delivery services</t>
    </r>
  </si>
  <si>
    <r>
      <rPr>
        <b/>
        <i/>
        <sz val="10"/>
        <color indexed="10"/>
        <rFont val="Calibri"/>
        <family val="2"/>
      </rPr>
      <t>(*)</t>
    </r>
    <r>
      <rPr>
        <b/>
        <i/>
        <sz val="10"/>
        <color indexed="8"/>
        <rFont val="Calibri"/>
        <family val="2"/>
      </rPr>
      <t xml:space="preserve"> - Poste Italiane spa + SDA</t>
    </r>
    <r>
      <rPr>
        <b/>
        <i/>
        <sz val="10"/>
        <color theme="1"/>
        <rFont val="Calibri"/>
        <family val="2"/>
        <scheme val="minor"/>
      </rPr>
      <t xml:space="preserve"> + Nexive + MLK deliveries; per Poste Italiane Spa sono considerati solo i ricavi da Servizi Postali</t>
    </r>
  </si>
  <si>
    <t xml:space="preserve">Margine operativo lordo </t>
  </si>
  <si>
    <t xml:space="preserve">Margine operativo netto </t>
  </si>
  <si>
    <t>Margine operativo lordo</t>
  </si>
  <si>
    <t>Margine operativo netto</t>
  </si>
  <si>
    <r>
      <t xml:space="preserve">(*) </t>
    </r>
    <r>
      <rPr>
        <sz val="8"/>
        <rFont val="Calibri"/>
        <family val="2"/>
        <scheme val="minor"/>
      </rPr>
      <t>- Include spese operative in contenuti e diritti televisi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</si>
</sst>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000"/>
    <numFmt numFmtId="167" formatCode="0.0%"/>
    <numFmt numFmtId="168" formatCode="0.000"/>
  </numFmts>
  <fonts count="111" x14ac:knownFonts="1">
    <font>
      <sz val="11"/>
      <color theme="1"/>
      <name val="Calibri"/>
      <family val="2"/>
      <scheme val="minor"/>
    </font>
    <font>
      <sz val="10"/>
      <name val="Arial"/>
      <family val="2"/>
    </font>
    <font>
      <b/>
      <sz val="12"/>
      <name val="Calibri"/>
      <family val="2"/>
    </font>
    <font>
      <b/>
      <i/>
      <sz val="12"/>
      <name val="Calibri"/>
      <family val="2"/>
    </font>
    <font>
      <b/>
      <sz val="28"/>
      <color indexed="9"/>
      <name val="Calibri"/>
      <family val="2"/>
    </font>
    <font>
      <sz val="11"/>
      <color theme="1"/>
      <name val="Calibri"/>
      <family val="2"/>
      <scheme val="minor"/>
    </font>
    <font>
      <b/>
      <i/>
      <u/>
      <sz val="20"/>
      <color theme="0"/>
      <name val="Calibri"/>
      <family val="2"/>
      <scheme val="minor"/>
    </font>
    <font>
      <sz val="12"/>
      <color theme="1"/>
      <name val="Calibri"/>
      <family val="2"/>
      <scheme val="minor"/>
    </font>
    <font>
      <b/>
      <sz val="12"/>
      <color rgb="FF0000FF"/>
      <name val="Calibri"/>
      <family val="2"/>
      <scheme val="minor"/>
    </font>
    <font>
      <sz val="14"/>
      <color theme="1"/>
      <name val="Calibri"/>
      <family val="2"/>
      <scheme val="minor"/>
    </font>
    <font>
      <b/>
      <sz val="12"/>
      <name val="Calibri"/>
      <family val="2"/>
      <scheme val="minor"/>
    </font>
    <font>
      <b/>
      <u/>
      <sz val="24"/>
      <color theme="0"/>
      <name val="Calibri"/>
      <family val="2"/>
    </font>
    <font>
      <b/>
      <u/>
      <sz val="36"/>
      <color theme="0"/>
      <name val="Calibri"/>
      <family val="2"/>
    </font>
    <font>
      <b/>
      <u/>
      <sz val="28"/>
      <color theme="0"/>
      <name val="Calibri"/>
      <family val="2"/>
    </font>
    <font>
      <b/>
      <sz val="12"/>
      <color theme="1"/>
      <name val="Calibri"/>
      <family val="2"/>
      <scheme val="minor"/>
    </font>
    <font>
      <b/>
      <i/>
      <sz val="12"/>
      <name val="Calibri"/>
      <family val="2"/>
      <scheme val="minor"/>
    </font>
    <font>
      <b/>
      <sz val="12"/>
      <color rgb="FFFF0000"/>
      <name val="Calibri"/>
      <family val="2"/>
      <scheme val="minor"/>
    </font>
    <font>
      <b/>
      <sz val="28"/>
      <color theme="0"/>
      <name val="Calibri"/>
      <family val="2"/>
    </font>
    <font>
      <b/>
      <sz val="16"/>
      <color rgb="FFFF0000"/>
      <name val="Calibri"/>
      <family val="2"/>
      <scheme val="minor"/>
    </font>
    <font>
      <b/>
      <sz val="14"/>
      <color rgb="FF0000FF"/>
      <name val="Calibri"/>
      <family val="2"/>
      <scheme val="minor"/>
    </font>
    <font>
      <b/>
      <sz val="14"/>
      <name val="Calibri"/>
      <family val="2"/>
      <scheme val="minor"/>
    </font>
    <font>
      <b/>
      <sz val="14"/>
      <color rgb="FF7030A0"/>
      <name val="Calibri"/>
      <family val="2"/>
      <scheme val="minor"/>
    </font>
    <font>
      <b/>
      <sz val="16"/>
      <color rgb="FF7030A0"/>
      <name val="Calibri"/>
      <family val="2"/>
      <scheme val="minor"/>
    </font>
    <font>
      <sz val="8"/>
      <color theme="1"/>
      <name val="Calibri"/>
      <family val="2"/>
      <scheme val="minor"/>
    </font>
    <font>
      <b/>
      <i/>
      <sz val="14"/>
      <color rgb="FF0000FF"/>
      <name val="Calibri"/>
      <family val="2"/>
      <scheme val="minor"/>
    </font>
    <font>
      <b/>
      <sz val="14"/>
      <color theme="1"/>
      <name val="Calibri"/>
      <family val="2"/>
      <scheme val="minor"/>
    </font>
    <font>
      <b/>
      <i/>
      <sz val="10"/>
      <color theme="1"/>
      <name val="Calibri"/>
      <family val="2"/>
      <scheme val="minor"/>
    </font>
    <font>
      <b/>
      <i/>
      <sz val="10"/>
      <color indexed="10"/>
      <name val="Calibri"/>
      <family val="2"/>
    </font>
    <font>
      <b/>
      <i/>
      <sz val="10"/>
      <color indexed="8"/>
      <name val="Calibri"/>
      <family val="2"/>
    </font>
    <font>
      <b/>
      <u/>
      <sz val="24"/>
      <color rgb="FFFF0000"/>
      <name val="Calibri"/>
      <family val="2"/>
    </font>
    <font>
      <b/>
      <u/>
      <sz val="36"/>
      <color rgb="FFFF0000"/>
      <name val="Calibri"/>
      <family val="2"/>
    </font>
    <font>
      <b/>
      <u/>
      <sz val="28"/>
      <color rgb="FFFF0000"/>
      <name val="Calibri"/>
      <family val="2"/>
    </font>
    <font>
      <b/>
      <i/>
      <u/>
      <sz val="20"/>
      <color rgb="FFFF0000"/>
      <name val="Calibri"/>
      <family val="2"/>
      <scheme val="minor"/>
    </font>
    <font>
      <b/>
      <i/>
      <sz val="26"/>
      <name val="Calibri"/>
      <family val="2"/>
    </font>
    <font>
      <b/>
      <sz val="24"/>
      <color theme="0"/>
      <name val="Calibri"/>
      <family val="2"/>
    </font>
    <font>
      <b/>
      <sz val="12"/>
      <color rgb="FF00B050"/>
      <name val="Calibri"/>
      <family val="2"/>
      <scheme val="minor"/>
    </font>
    <font>
      <b/>
      <sz val="12"/>
      <color rgb="FF7030A0"/>
      <name val="Calibri"/>
      <family val="2"/>
      <scheme val="minor"/>
    </font>
    <font>
      <sz val="11"/>
      <color theme="1"/>
      <name val="Calibri"/>
      <family val="2"/>
    </font>
    <font>
      <b/>
      <sz val="12"/>
      <color indexed="10"/>
      <name val="Calibri"/>
      <family val="2"/>
    </font>
    <font>
      <b/>
      <sz val="15"/>
      <name val="Calibri"/>
      <family val="2"/>
      <scheme val="minor"/>
    </font>
    <font>
      <sz val="15"/>
      <color theme="1"/>
      <name val="Calibri"/>
      <family val="2"/>
      <scheme val="minor"/>
    </font>
    <font>
      <sz val="15"/>
      <color theme="1"/>
      <name val="Calibri"/>
      <family val="2"/>
    </font>
    <font>
      <b/>
      <sz val="15"/>
      <color theme="1"/>
      <name val="Calibri"/>
      <family val="2"/>
      <scheme val="minor"/>
    </font>
    <font>
      <b/>
      <i/>
      <u/>
      <sz val="20"/>
      <color theme="0"/>
      <name val="Calibri"/>
      <family val="2"/>
    </font>
    <font>
      <sz val="14"/>
      <color theme="1"/>
      <name val="Calibri"/>
      <family val="2"/>
    </font>
    <font>
      <b/>
      <sz val="12"/>
      <color rgb="FF0000FF"/>
      <name val="Calibri"/>
      <family val="2"/>
    </font>
    <font>
      <sz val="12"/>
      <color theme="1"/>
      <name val="Calibri"/>
      <family val="2"/>
    </font>
    <font>
      <b/>
      <sz val="14"/>
      <color theme="5" tint="-0.499984740745262"/>
      <name val="Calibri"/>
      <family val="2"/>
      <scheme val="minor"/>
    </font>
    <font>
      <b/>
      <sz val="15"/>
      <color theme="0"/>
      <name val="Calibri"/>
      <family val="2"/>
    </font>
    <font>
      <b/>
      <sz val="14"/>
      <color theme="5" tint="-0.499984740745262"/>
      <name val="Calibri"/>
      <family val="2"/>
    </font>
    <font>
      <b/>
      <sz val="8"/>
      <color rgb="FF00B050"/>
      <name val="Calibri"/>
      <family val="2"/>
      <scheme val="minor"/>
    </font>
    <font>
      <sz val="9"/>
      <color theme="1"/>
      <name val="Calibri"/>
      <family val="2"/>
      <scheme val="minor"/>
    </font>
    <font>
      <b/>
      <sz val="10"/>
      <color rgb="FFFF0000"/>
      <name val="Calibri"/>
      <family val="2"/>
      <scheme val="minor"/>
    </font>
    <font>
      <b/>
      <i/>
      <sz val="24"/>
      <name val="Calibri"/>
      <family val="2"/>
    </font>
    <font>
      <b/>
      <sz val="18"/>
      <color rgb="FFFF0000"/>
      <name val="Calibri"/>
      <family val="2"/>
      <scheme val="minor"/>
    </font>
    <font>
      <b/>
      <sz val="14"/>
      <color rgb="FF00B0F0"/>
      <name val="Calibri"/>
      <family val="2"/>
      <scheme val="minor"/>
    </font>
    <font>
      <sz val="11"/>
      <name val="Calibri"/>
      <family val="2"/>
      <scheme val="minor"/>
    </font>
    <font>
      <sz val="12"/>
      <name val="Calibri"/>
      <family val="2"/>
      <scheme val="minor"/>
    </font>
    <font>
      <b/>
      <sz val="12"/>
      <color rgb="FF00B0F0"/>
      <name val="Calibri"/>
      <family val="2"/>
      <scheme val="minor"/>
    </font>
    <font>
      <b/>
      <sz val="18"/>
      <color rgb="FF0000FF"/>
      <name val="Calibri"/>
      <family val="2"/>
      <scheme val="minor"/>
    </font>
    <font>
      <b/>
      <sz val="18"/>
      <color rgb="FF00B050"/>
      <name val="Calibri"/>
      <family val="2"/>
      <scheme val="minor"/>
    </font>
    <font>
      <b/>
      <sz val="18"/>
      <color rgb="FF7030A0"/>
      <name val="Calibri"/>
      <family val="2"/>
      <scheme val="minor"/>
    </font>
    <font>
      <b/>
      <sz val="28"/>
      <name val="Calibri"/>
      <family val="2"/>
      <scheme val="minor"/>
    </font>
    <font>
      <b/>
      <sz val="16"/>
      <color theme="0"/>
      <name val="Calibri"/>
      <family val="2"/>
    </font>
    <font>
      <b/>
      <i/>
      <sz val="16"/>
      <color theme="0"/>
      <name val="Calibri"/>
      <family val="2"/>
    </font>
    <font>
      <sz val="14"/>
      <color theme="0"/>
      <name val="Calibri"/>
      <family val="2"/>
    </font>
    <font>
      <b/>
      <i/>
      <sz val="14"/>
      <color theme="0"/>
      <name val="Calibri"/>
      <family val="2"/>
    </font>
    <font>
      <b/>
      <sz val="16"/>
      <color theme="0"/>
      <name val="Calibri"/>
      <family val="2"/>
      <scheme val="minor"/>
    </font>
    <font>
      <sz val="12"/>
      <color theme="0"/>
      <name val="Calibri"/>
      <family val="2"/>
      <scheme val="minor"/>
    </font>
    <font>
      <sz val="14"/>
      <color theme="0"/>
      <name val="Calibri"/>
      <family val="2"/>
      <scheme val="minor"/>
    </font>
    <font>
      <b/>
      <sz val="14"/>
      <color theme="0"/>
      <name val="Calibri"/>
      <family val="2"/>
      <scheme val="minor"/>
    </font>
    <font>
      <b/>
      <i/>
      <sz val="16"/>
      <color theme="0"/>
      <name val="Calibri"/>
      <family val="2"/>
      <scheme val="minor"/>
    </font>
    <font>
      <b/>
      <sz val="14"/>
      <color theme="0"/>
      <name val="Calibri"/>
      <family val="2"/>
    </font>
    <font>
      <b/>
      <i/>
      <sz val="9"/>
      <color rgb="FF7030A0"/>
      <name val="Calibri"/>
      <family val="2"/>
      <scheme val="minor"/>
    </font>
    <font>
      <sz val="11"/>
      <color rgb="FF7030A0"/>
      <name val="Calibri"/>
      <family val="2"/>
      <scheme val="minor"/>
    </font>
    <font>
      <b/>
      <sz val="15"/>
      <color rgb="FF0000FF"/>
      <name val="Calibri"/>
      <family val="2"/>
    </font>
    <font>
      <b/>
      <sz val="15"/>
      <color rgb="FF0000FF"/>
      <name val="Calibri"/>
      <family val="2"/>
      <scheme val="minor"/>
    </font>
    <font>
      <b/>
      <i/>
      <sz val="20"/>
      <color indexed="9"/>
      <name val="Calibri"/>
      <family val="2"/>
    </font>
    <font>
      <b/>
      <i/>
      <sz val="22"/>
      <color rgb="FFFFFFFF"/>
      <name val="Calibri"/>
      <family val="2"/>
    </font>
    <font>
      <b/>
      <i/>
      <sz val="22"/>
      <color theme="0"/>
      <name val="Calibri"/>
      <family val="2"/>
    </font>
    <font>
      <sz val="10"/>
      <color theme="1"/>
      <name val="Calibri"/>
      <family val="2"/>
      <scheme val="minor"/>
    </font>
    <font>
      <b/>
      <sz val="10"/>
      <name val="Calibri"/>
      <family val="2"/>
      <scheme val="minor"/>
    </font>
    <font>
      <sz val="10"/>
      <name val="Calibri"/>
      <family val="2"/>
      <scheme val="minor"/>
    </font>
    <font>
      <b/>
      <sz val="10"/>
      <color theme="1"/>
      <name val="Calibri"/>
      <family val="2"/>
      <scheme val="minor"/>
    </font>
    <font>
      <b/>
      <i/>
      <sz val="10"/>
      <name val="Calibri"/>
      <family val="2"/>
      <scheme val="minor"/>
    </font>
    <font>
      <b/>
      <sz val="12"/>
      <color rgb="FF1E1E1E"/>
      <name val="Segoe UI"/>
      <family val="2"/>
    </font>
    <font>
      <sz val="11"/>
      <color rgb="FF474747"/>
      <name val="Arial"/>
      <family val="2"/>
    </font>
    <font>
      <b/>
      <sz val="8"/>
      <color rgb="FFFF0000"/>
      <name val="Calibri"/>
      <family val="2"/>
      <scheme val="minor"/>
    </font>
    <font>
      <sz val="11"/>
      <color theme="1"/>
      <name val="Segoe UI Semibold"/>
      <family val="2"/>
    </font>
    <font>
      <sz val="12"/>
      <color theme="1"/>
      <name val="Segoe UI Semibold"/>
      <family val="2"/>
    </font>
    <font>
      <b/>
      <sz val="11"/>
      <color theme="1"/>
      <name val="Segoe UI Semibold"/>
      <family val="2"/>
    </font>
    <font>
      <b/>
      <sz val="13"/>
      <color theme="1"/>
      <name val="Segoe UI Semibold"/>
      <family val="2"/>
    </font>
    <font>
      <b/>
      <sz val="11"/>
      <color rgb="FFFF0000"/>
      <name val="Segoe UI Semibold"/>
      <family val="2"/>
    </font>
    <font>
      <b/>
      <sz val="11"/>
      <color rgb="FF0000FF"/>
      <name val="Segoe UI Semibold"/>
      <family val="2"/>
    </font>
    <font>
      <b/>
      <sz val="11"/>
      <color rgb="FF00B050"/>
      <name val="Segoe UI Semibold"/>
      <family val="2"/>
    </font>
    <font>
      <b/>
      <sz val="11"/>
      <color rgb="FF7030A0"/>
      <name val="Segoe UI Semibold"/>
      <family val="2"/>
    </font>
    <font>
      <sz val="11"/>
      <color theme="1"/>
      <name val="Segoe UI"/>
      <family val="2"/>
    </font>
    <font>
      <sz val="12"/>
      <color theme="1"/>
      <name val="Segoe UI"/>
      <family val="2"/>
    </font>
    <font>
      <b/>
      <sz val="12"/>
      <color rgb="FF0000FF"/>
      <name val="Segoe UI"/>
      <family val="2"/>
    </font>
    <font>
      <sz val="12"/>
      <name val="Segoe UI"/>
      <family val="2"/>
    </font>
    <font>
      <sz val="8"/>
      <name val="Calibri"/>
      <family val="2"/>
      <scheme val="minor"/>
    </font>
    <font>
      <sz val="16"/>
      <color rgb="FFFF0000"/>
      <name val="Segoe UI"/>
      <family val="2"/>
    </font>
    <font>
      <sz val="16"/>
      <color rgb="FF0000FF"/>
      <name val="Segoe UI"/>
      <family val="2"/>
    </font>
    <font>
      <sz val="16"/>
      <color rgb="FF00B050"/>
      <name val="Segoe UI"/>
      <family val="2"/>
    </font>
    <font>
      <sz val="16"/>
      <color rgb="FF7030A0"/>
      <name val="Segoe UI"/>
      <family val="2"/>
    </font>
    <font>
      <sz val="12"/>
      <color rgb="FFFF0000"/>
      <name val="Segoe UI"/>
      <family val="2"/>
    </font>
    <font>
      <sz val="12"/>
      <color rgb="FF0000FF"/>
      <name val="Segoe UI"/>
      <family val="2"/>
    </font>
    <font>
      <sz val="12"/>
      <color rgb="FF00B050"/>
      <name val="Segoe UI"/>
      <family val="2"/>
    </font>
    <font>
      <sz val="11"/>
      <color rgb="FF7030A0"/>
      <name val="Segoe UI"/>
      <family val="2"/>
    </font>
    <font>
      <sz val="12"/>
      <color rgb="FF7030A0"/>
      <name val="Segoe UI"/>
      <family val="2"/>
    </font>
    <font>
      <i/>
      <sz val="11"/>
      <color theme="1"/>
      <name val="Calibri"/>
      <family val="2"/>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rgb="FF0000FF"/>
        <bgColor indexed="64"/>
      </patternFill>
    </fill>
    <fill>
      <patternFill patternType="solid">
        <fgColor rgb="FF00B050"/>
        <bgColor indexed="64"/>
      </patternFill>
    </fill>
    <fill>
      <patternFill patternType="solid">
        <fgColor theme="4" tint="-0.499984740745262"/>
        <bgColor indexed="64"/>
      </patternFill>
    </fill>
    <fill>
      <patternFill patternType="solid">
        <fgColor rgb="FF7030A0"/>
        <bgColor indexed="64"/>
      </patternFill>
    </fill>
    <fill>
      <patternFill patternType="solid">
        <fgColor theme="1"/>
        <bgColor indexed="64"/>
      </patternFill>
    </fill>
  </fills>
  <borders count="22">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dotted">
        <color auto="1"/>
      </top>
      <bottom style="thin">
        <color auto="1"/>
      </bottom>
      <diagonal/>
    </border>
    <border>
      <left/>
      <right/>
      <top style="thin">
        <color auto="1"/>
      </top>
      <bottom style="dotted">
        <color auto="1"/>
      </bottom>
      <diagonal/>
    </border>
    <border>
      <left/>
      <right/>
      <top style="dotted">
        <color indexed="64"/>
      </top>
      <bottom style="dotted">
        <color indexed="64"/>
      </bottom>
      <diagonal/>
    </border>
    <border>
      <left/>
      <right/>
      <top style="thick">
        <color auto="1"/>
      </top>
      <bottom style="thick">
        <color auto="1"/>
      </bottom>
      <diagonal/>
    </border>
    <border>
      <left/>
      <right/>
      <top/>
      <bottom style="dotted">
        <color indexed="64"/>
      </bottom>
      <diagonal/>
    </border>
    <border>
      <left/>
      <right/>
      <top/>
      <bottom style="thick">
        <color auto="1"/>
      </bottom>
      <diagonal/>
    </border>
    <border>
      <left/>
      <right/>
      <top style="thick">
        <color rgb="FFFF0000"/>
      </top>
      <bottom style="thick">
        <color rgb="FFFF0000"/>
      </bottom>
      <diagonal/>
    </border>
    <border>
      <left/>
      <right/>
      <top style="thick">
        <color rgb="FF0000FF"/>
      </top>
      <bottom style="thick">
        <color rgb="FF0000FF"/>
      </bottom>
      <diagonal/>
    </border>
    <border>
      <left/>
      <right/>
      <top style="thick">
        <color rgb="FF00B050"/>
      </top>
      <bottom style="thick">
        <color rgb="FF00B050"/>
      </bottom>
      <diagonal/>
    </border>
    <border>
      <left/>
      <right/>
      <top style="thick">
        <color rgb="FF7030A0"/>
      </top>
      <bottom style="thick">
        <color rgb="FF7030A0"/>
      </bottom>
      <diagonal/>
    </border>
    <border>
      <left/>
      <right/>
      <top style="thin">
        <color rgb="FFFF0000"/>
      </top>
      <bottom style="thin">
        <color rgb="FFFF0000"/>
      </bottom>
      <diagonal/>
    </border>
    <border>
      <left/>
      <right/>
      <top style="thin">
        <color rgb="FF0000FF"/>
      </top>
      <bottom style="thin">
        <color rgb="FF0000FF"/>
      </bottom>
      <diagonal/>
    </border>
    <border>
      <left/>
      <right/>
      <top style="thin">
        <color rgb="FF00B050"/>
      </top>
      <bottom style="thin">
        <color rgb="FF00B050"/>
      </bottom>
      <diagonal/>
    </border>
    <border>
      <left/>
      <right/>
      <top style="thin">
        <color rgb="FF7030A0"/>
      </top>
      <bottom style="thin">
        <color rgb="FF7030A0"/>
      </bottom>
      <diagonal/>
    </border>
    <border>
      <left/>
      <right/>
      <top style="thin">
        <color theme="0" tint="-0.14996795556505021"/>
      </top>
      <bottom style="thin">
        <color theme="0" tint="-0.14996795556505021"/>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thin">
        <color indexed="64"/>
      </bottom>
      <diagonal/>
    </border>
  </borders>
  <cellStyleXfs count="7">
    <xf numFmtId="0" fontId="0" fillId="0" borderId="0"/>
    <xf numFmtId="0" fontId="1" fillId="0" borderId="0"/>
    <xf numFmtId="0" fontId="1" fillId="0" borderId="0"/>
    <xf numFmtId="0" fontId="1" fillId="0" borderId="0"/>
    <xf numFmtId="0" fontId="1" fillId="0" borderId="0"/>
    <xf numFmtId="0" fontId="5" fillId="0" borderId="0"/>
    <xf numFmtId="9" fontId="5" fillId="0" borderId="0" applyFont="0" applyFill="0" applyBorder="0" applyAlignment="0" applyProtection="0"/>
  </cellStyleXfs>
  <cellXfs count="266">
    <xf numFmtId="0" fontId="0" fillId="0" borderId="0" xfId="0"/>
    <xf numFmtId="0" fontId="0" fillId="3" borderId="0" xfId="0" applyFill="1"/>
    <xf numFmtId="0" fontId="7" fillId="0" borderId="0" xfId="0" applyFont="1" applyAlignment="1">
      <alignment vertical="center"/>
    </xf>
    <xf numFmtId="0" fontId="7" fillId="0" borderId="0" xfId="0" applyFont="1"/>
    <xf numFmtId="0" fontId="9" fillId="0" borderId="0" xfId="0" applyFont="1" applyAlignment="1">
      <alignment vertical="center"/>
    </xf>
    <xf numFmtId="0" fontId="10" fillId="0" borderId="1" xfId="0" applyFont="1" applyBorder="1" applyAlignment="1">
      <alignment vertical="center"/>
    </xf>
    <xf numFmtId="0" fontId="14" fillId="0" borderId="0" xfId="0" applyFont="1" applyAlignment="1">
      <alignment vertical="center"/>
    </xf>
    <xf numFmtId="0" fontId="9" fillId="3" borderId="0" xfId="0" applyFont="1" applyFill="1" applyAlignment="1">
      <alignment vertical="center"/>
    </xf>
    <xf numFmtId="0" fontId="7" fillId="3" borderId="0" xfId="0" applyFont="1" applyFill="1" applyAlignment="1">
      <alignment vertical="center"/>
    </xf>
    <xf numFmtId="0" fontId="17" fillId="3" borderId="0" xfId="1" applyFont="1" applyFill="1" applyAlignment="1">
      <alignment horizontal="center" vertical="center" wrapText="1"/>
    </xf>
    <xf numFmtId="0" fontId="17" fillId="3" borderId="0" xfId="1" applyFont="1" applyFill="1" applyAlignment="1">
      <alignment horizontal="center" vertical="center"/>
    </xf>
    <xf numFmtId="49" fontId="10" fillId="0" borderId="4" xfId="0" applyNumberFormat="1" applyFont="1" applyBorder="1" applyAlignment="1">
      <alignment vertical="center"/>
    </xf>
    <xf numFmtId="2" fontId="19" fillId="0" borderId="4" xfId="0" applyNumberFormat="1" applyFont="1" applyBorder="1" applyAlignment="1">
      <alignment vertical="center"/>
    </xf>
    <xf numFmtId="0" fontId="20" fillId="0" borderId="0" xfId="0" applyFont="1" applyAlignment="1">
      <alignment vertical="center"/>
    </xf>
    <xf numFmtId="2" fontId="19" fillId="0" borderId="0" xfId="0" applyNumberFormat="1" applyFont="1" applyAlignment="1">
      <alignment vertical="center"/>
    </xf>
    <xf numFmtId="49" fontId="21" fillId="0" borderId="0" xfId="0" applyNumberFormat="1" applyFont="1" applyAlignment="1">
      <alignment vertical="center"/>
    </xf>
    <xf numFmtId="0" fontId="10" fillId="3" borderId="5" xfId="0" applyFont="1" applyFill="1" applyBorder="1" applyAlignment="1">
      <alignment vertical="center"/>
    </xf>
    <xf numFmtId="2" fontId="19" fillId="0" borderId="5" xfId="0" applyNumberFormat="1" applyFont="1" applyBorder="1" applyAlignment="1">
      <alignment vertical="center"/>
    </xf>
    <xf numFmtId="164" fontId="19" fillId="0" borderId="5" xfId="0" applyNumberFormat="1" applyFont="1" applyBorder="1" applyAlignment="1">
      <alignment vertical="center"/>
    </xf>
    <xf numFmtId="0" fontId="10" fillId="3" borderId="6" xfId="0" applyFont="1" applyFill="1" applyBorder="1" applyAlignment="1">
      <alignment vertical="center"/>
    </xf>
    <xf numFmtId="2" fontId="19" fillId="0" borderId="6" xfId="0" applyNumberFormat="1" applyFont="1" applyBorder="1" applyAlignment="1">
      <alignment vertical="center"/>
    </xf>
    <xf numFmtId="164" fontId="19" fillId="0" borderId="6" xfId="0" applyNumberFormat="1" applyFont="1" applyBorder="1" applyAlignment="1">
      <alignment vertical="center"/>
    </xf>
    <xf numFmtId="0" fontId="10" fillId="3" borderId="4" xfId="0" applyFont="1" applyFill="1" applyBorder="1" applyAlignment="1">
      <alignment vertical="center"/>
    </xf>
    <xf numFmtId="164" fontId="19" fillId="0" borderId="0" xfId="0" applyNumberFormat="1" applyFont="1" applyAlignment="1">
      <alignment vertical="center"/>
    </xf>
    <xf numFmtId="164" fontId="19" fillId="0" borderId="4" xfId="0" applyNumberFormat="1" applyFont="1" applyBorder="1" applyAlignment="1">
      <alignment vertical="center"/>
    </xf>
    <xf numFmtId="164" fontId="19" fillId="0" borderId="3" xfId="0" applyNumberFormat="1" applyFont="1" applyBorder="1" applyAlignment="1">
      <alignment vertical="center"/>
    </xf>
    <xf numFmtId="164" fontId="19" fillId="0" borderId="2" xfId="0" applyNumberFormat="1" applyFont="1" applyBorder="1" applyAlignment="1">
      <alignment vertical="center"/>
    </xf>
    <xf numFmtId="164" fontId="19" fillId="0" borderId="1" xfId="0" applyNumberFormat="1" applyFont="1" applyBorder="1" applyAlignment="1">
      <alignment vertical="center"/>
    </xf>
    <xf numFmtId="164" fontId="19" fillId="0" borderId="1" xfId="0" applyNumberFormat="1" applyFont="1" applyBorder="1" applyAlignment="1">
      <alignment horizontal="right" vertical="center"/>
    </xf>
    <xf numFmtId="2" fontId="19" fillId="0" borderId="2" xfId="0" applyNumberFormat="1" applyFont="1" applyBorder="1" applyAlignment="1">
      <alignment vertical="center"/>
    </xf>
    <xf numFmtId="0" fontId="8" fillId="0" borderId="0" xfId="0" applyFont="1" applyAlignment="1">
      <alignment vertical="center"/>
    </xf>
    <xf numFmtId="164" fontId="19" fillId="3" borderId="4" xfId="0" applyNumberFormat="1" applyFont="1" applyFill="1" applyBorder="1" applyAlignment="1">
      <alignment vertical="center"/>
    </xf>
    <xf numFmtId="164" fontId="19" fillId="3" borderId="1" xfId="0" applyNumberFormat="1" applyFont="1" applyFill="1" applyBorder="1" applyAlignment="1">
      <alignment vertical="center"/>
    </xf>
    <xf numFmtId="0" fontId="23" fillId="0" borderId="0" xfId="0" applyFont="1" applyAlignment="1">
      <alignment vertical="center"/>
    </xf>
    <xf numFmtId="0" fontId="35" fillId="0" borderId="0" xfId="0" applyFont="1" applyAlignment="1">
      <alignment vertical="center"/>
    </xf>
    <xf numFmtId="0" fontId="10" fillId="0" borderId="3" xfId="0" applyFont="1" applyBorder="1" applyAlignment="1">
      <alignment vertical="center"/>
    </xf>
    <xf numFmtId="0" fontId="10" fillId="0" borderId="6" xfId="0" applyFont="1" applyBorder="1" applyAlignment="1">
      <alignment vertical="center"/>
    </xf>
    <xf numFmtId="0" fontId="10" fillId="0" borderId="2" xfId="0" applyFont="1" applyBorder="1" applyAlignment="1">
      <alignment vertical="center"/>
    </xf>
    <xf numFmtId="0" fontId="37" fillId="3" borderId="0" xfId="0" applyFont="1" applyFill="1"/>
    <xf numFmtId="0" fontId="39" fillId="0" borderId="0" xfId="0" applyFont="1" applyAlignment="1">
      <alignment vertical="center"/>
    </xf>
    <xf numFmtId="0" fontId="37" fillId="0" borderId="0" xfId="0" applyFont="1"/>
    <xf numFmtId="0" fontId="44" fillId="0" borderId="0" xfId="0" applyFont="1" applyAlignment="1">
      <alignment vertical="center"/>
    </xf>
    <xf numFmtId="0" fontId="44" fillId="0" borderId="0" xfId="0" applyFont="1"/>
    <xf numFmtId="0" fontId="2" fillId="0" borderId="1" xfId="0" applyFont="1" applyBorder="1" applyAlignment="1">
      <alignment vertical="center"/>
    </xf>
    <xf numFmtId="0" fontId="46" fillId="0" borderId="0" xfId="0" applyFont="1" applyAlignment="1">
      <alignment vertical="center"/>
    </xf>
    <xf numFmtId="0" fontId="46" fillId="0" borderId="0" xfId="0" applyFont="1"/>
    <xf numFmtId="164" fontId="45" fillId="0" borderId="1" xfId="0" applyNumberFormat="1" applyFont="1" applyBorder="1" applyAlignment="1">
      <alignment vertical="center"/>
    </xf>
    <xf numFmtId="0" fontId="45" fillId="0" borderId="0" xfId="0" applyFont="1" applyAlignment="1">
      <alignment vertical="center"/>
    </xf>
    <xf numFmtId="0" fontId="45" fillId="3" borderId="0" xfId="0" applyFont="1" applyFill="1" applyAlignment="1">
      <alignment vertical="center"/>
    </xf>
    <xf numFmtId="0" fontId="47" fillId="3" borderId="0" xfId="0" applyFont="1" applyFill="1" applyAlignment="1">
      <alignment vertical="center"/>
    </xf>
    <xf numFmtId="49" fontId="10" fillId="0" borderId="2" xfId="0" applyNumberFormat="1" applyFont="1" applyBorder="1" applyAlignment="1">
      <alignment vertical="center"/>
    </xf>
    <xf numFmtId="164" fontId="19" fillId="3" borderId="8" xfId="0" applyNumberFormat="1" applyFont="1" applyFill="1" applyBorder="1" applyAlignment="1">
      <alignment vertical="center"/>
    </xf>
    <xf numFmtId="164" fontId="19" fillId="3" borderId="0" xfId="0" applyNumberFormat="1" applyFont="1" applyFill="1" applyAlignment="1">
      <alignment vertical="center"/>
    </xf>
    <xf numFmtId="0" fontId="10" fillId="3" borderId="1" xfId="0" applyFont="1" applyFill="1" applyBorder="1" applyAlignment="1">
      <alignment vertical="center"/>
    </xf>
    <xf numFmtId="49" fontId="10" fillId="0" borderId="8" xfId="0" applyNumberFormat="1" applyFont="1" applyBorder="1" applyAlignment="1">
      <alignment vertical="center"/>
    </xf>
    <xf numFmtId="49" fontId="15" fillId="0" borderId="2" xfId="0" applyNumberFormat="1" applyFont="1" applyBorder="1" applyAlignment="1">
      <alignment vertical="center"/>
    </xf>
    <xf numFmtId="49" fontId="10" fillId="0" borderId="6" xfId="0" applyNumberFormat="1" applyFont="1" applyBorder="1" applyAlignment="1">
      <alignment vertical="center"/>
    </xf>
    <xf numFmtId="49" fontId="47" fillId="0" borderId="2" xfId="0" applyNumberFormat="1" applyFont="1" applyBorder="1" applyAlignment="1">
      <alignment vertical="center"/>
    </xf>
    <xf numFmtId="2" fontId="19" fillId="3" borderId="1" xfId="0" applyNumberFormat="1" applyFont="1" applyFill="1" applyBorder="1" applyAlignment="1">
      <alignment vertical="center"/>
    </xf>
    <xf numFmtId="0" fontId="42" fillId="0" borderId="0" xfId="0" applyFont="1" applyAlignment="1">
      <alignment vertical="center"/>
    </xf>
    <xf numFmtId="0" fontId="40" fillId="0" borderId="0" xfId="0" applyFont="1" applyAlignment="1">
      <alignment vertical="center"/>
    </xf>
    <xf numFmtId="0" fontId="41" fillId="0" borderId="0" xfId="0" applyFont="1"/>
    <xf numFmtId="0" fontId="48" fillId="3" borderId="0" xfId="1" applyFont="1" applyFill="1" applyAlignment="1">
      <alignment horizontal="center" vertical="center"/>
    </xf>
    <xf numFmtId="0" fontId="14" fillId="0" borderId="1" xfId="0" applyFont="1" applyBorder="1" applyAlignment="1">
      <alignment vertical="center"/>
    </xf>
    <xf numFmtId="0" fontId="18" fillId="3" borderId="0" xfId="0" applyFont="1" applyFill="1" applyAlignment="1">
      <alignment vertical="center" wrapText="1"/>
    </xf>
    <xf numFmtId="164" fontId="19" fillId="3" borderId="0" xfId="0" applyNumberFormat="1" applyFont="1" applyFill="1" applyAlignment="1">
      <alignment horizontal="right" vertical="center"/>
    </xf>
    <xf numFmtId="0" fontId="14" fillId="0" borderId="2" xfId="0" applyFont="1" applyBorder="1" applyAlignment="1">
      <alignment vertical="center"/>
    </xf>
    <xf numFmtId="49" fontId="10" fillId="0" borderId="0" xfId="0" applyNumberFormat="1" applyFont="1" applyAlignment="1">
      <alignment vertical="center"/>
    </xf>
    <xf numFmtId="0" fontId="22" fillId="0" borderId="0" xfId="0" applyFont="1" applyAlignment="1">
      <alignment vertical="center"/>
    </xf>
    <xf numFmtId="164" fontId="19" fillId="0" borderId="2" xfId="0" applyNumberFormat="1" applyFont="1" applyBorder="1" applyAlignment="1">
      <alignment horizontal="right" vertical="center"/>
    </xf>
    <xf numFmtId="0" fontId="2" fillId="0" borderId="2" xfId="0" applyFont="1" applyBorder="1" applyAlignment="1">
      <alignment vertical="center"/>
    </xf>
    <xf numFmtId="164" fontId="2" fillId="0" borderId="2" xfId="0" applyNumberFormat="1" applyFont="1" applyBorder="1" applyAlignment="1">
      <alignment vertical="center"/>
    </xf>
    <xf numFmtId="164" fontId="45" fillId="0" borderId="2" xfId="0" applyNumberFormat="1" applyFont="1" applyBorder="1" applyAlignment="1">
      <alignment vertical="center"/>
    </xf>
    <xf numFmtId="0" fontId="3" fillId="0" borderId="2" xfId="0" applyFont="1" applyBorder="1" applyAlignment="1">
      <alignment vertical="center"/>
    </xf>
    <xf numFmtId="164" fontId="25" fillId="0" borderId="2" xfId="0" applyNumberFormat="1" applyFont="1" applyBorder="1" applyAlignment="1">
      <alignment vertical="center"/>
    </xf>
    <xf numFmtId="0" fontId="44" fillId="3" borderId="0" xfId="0" applyFont="1" applyFill="1" applyAlignment="1">
      <alignment vertical="center"/>
    </xf>
    <xf numFmtId="165" fontId="2" fillId="3" borderId="0" xfId="4" applyNumberFormat="1" applyFont="1" applyFill="1" applyAlignment="1">
      <alignment horizontal="center" vertical="center"/>
    </xf>
    <xf numFmtId="0" fontId="46" fillId="3" borderId="0" xfId="0" applyFont="1" applyFill="1" applyAlignment="1">
      <alignment vertical="center"/>
    </xf>
    <xf numFmtId="0" fontId="39" fillId="3" borderId="0" xfId="0" applyFont="1" applyFill="1" applyAlignment="1">
      <alignment vertical="center"/>
    </xf>
    <xf numFmtId="2" fontId="19" fillId="3" borderId="0" xfId="0" applyNumberFormat="1" applyFont="1" applyFill="1" applyAlignment="1">
      <alignment vertical="center"/>
    </xf>
    <xf numFmtId="0" fontId="7" fillId="3" borderId="0" xfId="0" applyFont="1" applyFill="1" applyAlignment="1">
      <alignment horizontal="right" vertical="center"/>
    </xf>
    <xf numFmtId="0" fontId="22" fillId="0" borderId="4" xfId="0" applyFont="1" applyBorder="1" applyAlignment="1">
      <alignment vertical="center"/>
    </xf>
    <xf numFmtId="0" fontId="49" fillId="0" borderId="0" xfId="0" applyFont="1" applyAlignment="1">
      <alignment vertical="center"/>
    </xf>
    <xf numFmtId="0" fontId="49" fillId="0" borderId="2" xfId="0" applyFont="1" applyBorder="1" applyAlignment="1">
      <alignment vertical="center"/>
    </xf>
    <xf numFmtId="0" fontId="51" fillId="0" borderId="0" xfId="0" applyFont="1"/>
    <xf numFmtId="2" fontId="45" fillId="0" borderId="1" xfId="0" applyNumberFormat="1" applyFont="1" applyBorder="1" applyAlignment="1">
      <alignment vertical="center"/>
    </xf>
    <xf numFmtId="164" fontId="19" fillId="3" borderId="1" xfId="0" applyNumberFormat="1" applyFont="1" applyFill="1" applyBorder="1" applyAlignment="1">
      <alignment horizontal="right" vertical="center"/>
    </xf>
    <xf numFmtId="2" fontId="2" fillId="3" borderId="0" xfId="0" applyNumberFormat="1" applyFont="1" applyFill="1" applyAlignment="1">
      <alignment vertical="center"/>
    </xf>
    <xf numFmtId="2" fontId="45" fillId="3" borderId="0" xfId="0" applyNumberFormat="1" applyFont="1" applyFill="1" applyAlignment="1">
      <alignment vertical="center"/>
    </xf>
    <xf numFmtId="164" fontId="2" fillId="3" borderId="0" xfId="0" applyNumberFormat="1" applyFont="1" applyFill="1" applyAlignment="1">
      <alignment vertical="center"/>
    </xf>
    <xf numFmtId="164" fontId="45" fillId="3" borderId="0" xfId="0" applyNumberFormat="1" applyFont="1" applyFill="1" applyAlignment="1">
      <alignment vertical="center"/>
    </xf>
    <xf numFmtId="164" fontId="20" fillId="3" borderId="0" xfId="0" applyNumberFormat="1" applyFont="1" applyFill="1" applyAlignment="1">
      <alignment vertical="center"/>
    </xf>
    <xf numFmtId="2" fontId="25" fillId="3" borderId="0" xfId="0" applyNumberFormat="1" applyFont="1" applyFill="1" applyAlignment="1">
      <alignment vertical="center"/>
    </xf>
    <xf numFmtId="0" fontId="25" fillId="3" borderId="0" xfId="0" applyFont="1" applyFill="1" applyAlignment="1">
      <alignment vertical="center"/>
    </xf>
    <xf numFmtId="164" fontId="25" fillId="3" borderId="0" xfId="0" applyNumberFormat="1" applyFont="1" applyFill="1" applyAlignment="1">
      <alignment vertical="center"/>
    </xf>
    <xf numFmtId="0" fontId="46" fillId="3" borderId="0" xfId="0" applyFont="1" applyFill="1"/>
    <xf numFmtId="0" fontId="44" fillId="3" borderId="0" xfId="0" applyFont="1" applyFill="1"/>
    <xf numFmtId="0" fontId="20" fillId="3" borderId="0" xfId="0" applyFont="1" applyFill="1" applyAlignment="1">
      <alignment vertical="center"/>
    </xf>
    <xf numFmtId="1" fontId="20" fillId="3" borderId="0" xfId="0" applyNumberFormat="1" applyFont="1" applyFill="1" applyAlignment="1">
      <alignment vertical="center"/>
    </xf>
    <xf numFmtId="164" fontId="24" fillId="3" borderId="0" xfId="0" applyNumberFormat="1" applyFont="1" applyFill="1" applyAlignment="1">
      <alignment vertical="center"/>
    </xf>
    <xf numFmtId="0" fontId="7" fillId="3" borderId="0" xfId="0" applyFont="1" applyFill="1"/>
    <xf numFmtId="0" fontId="10" fillId="3" borderId="0" xfId="0" applyFont="1" applyFill="1" applyAlignment="1">
      <alignment vertical="center"/>
    </xf>
    <xf numFmtId="0" fontId="8" fillId="3" borderId="0" xfId="0" applyFont="1" applyFill="1" applyAlignment="1">
      <alignment vertical="center"/>
    </xf>
    <xf numFmtId="0" fontId="55" fillId="3" borderId="0" xfId="0" applyFont="1" applyFill="1" applyAlignment="1">
      <alignment vertical="center"/>
    </xf>
    <xf numFmtId="0" fontId="56" fillId="3" borderId="0" xfId="0" applyFont="1" applyFill="1" applyAlignment="1">
      <alignment vertical="center"/>
    </xf>
    <xf numFmtId="0" fontId="56" fillId="3" borderId="0" xfId="0" applyFont="1" applyFill="1" applyAlignment="1">
      <alignment horizontal="center" vertical="center"/>
    </xf>
    <xf numFmtId="0" fontId="14" fillId="3" borderId="0" xfId="0" applyFont="1" applyFill="1" applyAlignment="1">
      <alignment vertical="center"/>
    </xf>
    <xf numFmtId="0" fontId="0" fillId="0" borderId="0" xfId="0" applyAlignment="1">
      <alignment vertical="center"/>
    </xf>
    <xf numFmtId="0" fontId="0" fillId="0" borderId="0" xfId="0" applyAlignment="1">
      <alignment horizontal="center" vertical="center"/>
    </xf>
    <xf numFmtId="0" fontId="0" fillId="3" borderId="0" xfId="0" applyFill="1" applyAlignment="1">
      <alignment vertical="center"/>
    </xf>
    <xf numFmtId="0" fontId="57" fillId="3" borderId="0" xfId="0" applyFont="1" applyFill="1" applyAlignment="1">
      <alignment vertical="center"/>
    </xf>
    <xf numFmtId="0" fontId="10" fillId="0" borderId="0" xfId="0" applyFont="1" applyAlignment="1">
      <alignment vertical="center"/>
    </xf>
    <xf numFmtId="0" fontId="58" fillId="3" borderId="0" xfId="0" applyFont="1" applyFill="1" applyAlignment="1">
      <alignment vertical="center"/>
    </xf>
    <xf numFmtId="0" fontId="54" fillId="3" borderId="0" xfId="0" applyFont="1" applyFill="1" applyAlignment="1">
      <alignment horizontal="center" vertical="center"/>
    </xf>
    <xf numFmtId="0" fontId="59" fillId="3" borderId="0" xfId="0" applyFont="1" applyFill="1" applyAlignment="1">
      <alignment horizontal="center" vertical="center"/>
    </xf>
    <xf numFmtId="0" fontId="60" fillId="3" borderId="0" xfId="0" applyFont="1" applyFill="1" applyAlignment="1">
      <alignment horizontal="center" vertical="center"/>
    </xf>
    <xf numFmtId="0" fontId="61" fillId="3" borderId="0" xfId="0" applyFont="1" applyFill="1" applyAlignment="1">
      <alignment horizontal="center" vertical="center"/>
    </xf>
    <xf numFmtId="0" fontId="16" fillId="0" borderId="14" xfId="0" applyFont="1" applyBorder="1" applyAlignment="1">
      <alignment horizontal="center" vertical="center"/>
    </xf>
    <xf numFmtId="0" fontId="8" fillId="3" borderId="15" xfId="0" applyFont="1" applyFill="1" applyBorder="1" applyAlignment="1">
      <alignment horizontal="center" vertical="center"/>
    </xf>
    <xf numFmtId="0" fontId="8" fillId="3" borderId="15" xfId="0" applyFont="1" applyFill="1" applyBorder="1" applyAlignment="1">
      <alignment vertical="center"/>
    </xf>
    <xf numFmtId="0" fontId="8" fillId="0" borderId="15" xfId="0" applyFont="1" applyBorder="1" applyAlignment="1">
      <alignment vertical="center"/>
    </xf>
    <xf numFmtId="0" fontId="63" fillId="4" borderId="1" xfId="0" applyFont="1" applyFill="1" applyBorder="1" applyAlignment="1">
      <alignment vertical="center"/>
    </xf>
    <xf numFmtId="0" fontId="65" fillId="4" borderId="1" xfId="0" applyFont="1" applyFill="1" applyBorder="1" applyAlignment="1">
      <alignment vertical="center"/>
    </xf>
    <xf numFmtId="0" fontId="67" fillId="5" borderId="1" xfId="0" applyFont="1" applyFill="1" applyBorder="1" applyAlignment="1">
      <alignment vertical="center"/>
    </xf>
    <xf numFmtId="0" fontId="68" fillId="5" borderId="1" xfId="0" applyFont="1" applyFill="1" applyBorder="1" applyAlignment="1">
      <alignment vertical="center"/>
    </xf>
    <xf numFmtId="0" fontId="69" fillId="5" borderId="1" xfId="0" applyFont="1" applyFill="1" applyBorder="1" applyAlignment="1">
      <alignment vertical="center"/>
    </xf>
    <xf numFmtId="0" fontId="63" fillId="5" borderId="1" xfId="0" applyFont="1" applyFill="1" applyBorder="1" applyAlignment="1">
      <alignment vertical="center"/>
    </xf>
    <xf numFmtId="0" fontId="70" fillId="5" borderId="1" xfId="0" applyFont="1" applyFill="1" applyBorder="1" applyAlignment="1">
      <alignment vertical="center"/>
    </xf>
    <xf numFmtId="0" fontId="67" fillId="6" borderId="1" xfId="0" applyFont="1" applyFill="1" applyBorder="1" applyAlignment="1">
      <alignment vertical="center"/>
    </xf>
    <xf numFmtId="0" fontId="69" fillId="6" borderId="1" xfId="0" applyFont="1" applyFill="1" applyBorder="1" applyAlignment="1">
      <alignment vertical="center"/>
    </xf>
    <xf numFmtId="1" fontId="70" fillId="6" borderId="1" xfId="0" applyNumberFormat="1" applyFont="1" applyFill="1" applyBorder="1" applyAlignment="1">
      <alignment vertical="center"/>
    </xf>
    <xf numFmtId="164" fontId="70" fillId="6" borderId="1" xfId="0" applyNumberFormat="1" applyFont="1" applyFill="1" applyBorder="1" applyAlignment="1">
      <alignment vertical="center"/>
    </xf>
    <xf numFmtId="0" fontId="68" fillId="6" borderId="1" xfId="0" applyFont="1" applyFill="1" applyBorder="1" applyAlignment="1">
      <alignment vertical="center"/>
    </xf>
    <xf numFmtId="0" fontId="63" fillId="6" borderId="1" xfId="0" applyFont="1" applyFill="1" applyBorder="1" applyAlignment="1">
      <alignment vertical="center"/>
    </xf>
    <xf numFmtId="0" fontId="67" fillId="8" borderId="1" xfId="0" applyFont="1" applyFill="1" applyBorder="1" applyAlignment="1">
      <alignment vertical="center"/>
    </xf>
    <xf numFmtId="0" fontId="69" fillId="8" borderId="1" xfId="0" applyFont="1" applyFill="1" applyBorder="1" applyAlignment="1">
      <alignment vertical="center"/>
    </xf>
    <xf numFmtId="0" fontId="70" fillId="8" borderId="1" xfId="0" applyFont="1" applyFill="1" applyBorder="1" applyAlignment="1">
      <alignment vertical="center"/>
    </xf>
    <xf numFmtId="0" fontId="68" fillId="8" borderId="1" xfId="0" applyFont="1" applyFill="1" applyBorder="1" applyAlignment="1">
      <alignment vertical="center"/>
    </xf>
    <xf numFmtId="0" fontId="63" fillId="8" borderId="1" xfId="0" applyFont="1" applyFill="1" applyBorder="1" applyAlignment="1">
      <alignment vertical="center"/>
    </xf>
    <xf numFmtId="164" fontId="70" fillId="3" borderId="0" xfId="0" applyNumberFormat="1" applyFont="1" applyFill="1" applyAlignment="1">
      <alignment vertical="center"/>
    </xf>
    <xf numFmtId="164" fontId="19" fillId="3" borderId="6" xfId="0" applyNumberFormat="1" applyFont="1" applyFill="1" applyBorder="1" applyAlignment="1">
      <alignment vertical="center"/>
    </xf>
    <xf numFmtId="0" fontId="68" fillId="3" borderId="2" xfId="0" applyFont="1" applyFill="1" applyBorder="1" applyAlignment="1">
      <alignment vertical="center"/>
    </xf>
    <xf numFmtId="0" fontId="68" fillId="3" borderId="1" xfId="0" applyFont="1" applyFill="1" applyBorder="1" applyAlignment="1">
      <alignment vertical="center"/>
    </xf>
    <xf numFmtId="0" fontId="50" fillId="0" borderId="0" xfId="0" applyFont="1" applyAlignment="1">
      <alignment vertical="center"/>
    </xf>
    <xf numFmtId="0" fontId="74" fillId="3" borderId="0" xfId="0" applyFont="1" applyFill="1" applyAlignment="1">
      <alignment vertical="center"/>
    </xf>
    <xf numFmtId="0" fontId="74" fillId="0" borderId="0" xfId="0" applyFont="1" applyAlignment="1">
      <alignment vertical="center"/>
    </xf>
    <xf numFmtId="0" fontId="75" fillId="0" borderId="0" xfId="0" applyFont="1" applyAlignment="1">
      <alignment vertical="center"/>
    </xf>
    <xf numFmtId="0" fontId="76" fillId="3" borderId="0" xfId="0" applyFont="1" applyFill="1" applyAlignment="1">
      <alignment vertical="center"/>
    </xf>
    <xf numFmtId="0" fontId="80" fillId="0" borderId="0" xfId="0" applyFont="1" applyAlignment="1">
      <alignment vertical="center"/>
    </xf>
    <xf numFmtId="0" fontId="52" fillId="9" borderId="0" xfId="0" applyFont="1" applyFill="1" applyAlignment="1">
      <alignment vertical="center"/>
    </xf>
    <xf numFmtId="0" fontId="52" fillId="3" borderId="0" xfId="0" applyFont="1" applyFill="1" applyAlignment="1">
      <alignment vertical="center"/>
    </xf>
    <xf numFmtId="0" fontId="81" fillId="9" borderId="0" xfId="0" applyFont="1" applyFill="1" applyAlignment="1">
      <alignment vertical="center"/>
    </xf>
    <xf numFmtId="0" fontId="82" fillId="3" borderId="0" xfId="0" applyFont="1" applyFill="1" applyAlignment="1">
      <alignment vertical="center"/>
    </xf>
    <xf numFmtId="0" fontId="52" fillId="3" borderId="0" xfId="0" applyFont="1" applyFill="1" applyAlignment="1">
      <alignment horizontal="center" vertical="center"/>
    </xf>
    <xf numFmtId="0" fontId="83" fillId="9" borderId="0" xfId="0" applyFont="1" applyFill="1" applyAlignment="1">
      <alignment vertical="center"/>
    </xf>
    <xf numFmtId="0" fontId="84" fillId="9" borderId="0" xfId="0" applyFont="1" applyFill="1" applyAlignment="1">
      <alignment vertical="center"/>
    </xf>
    <xf numFmtId="0" fontId="35" fillId="3" borderId="16" xfId="0" applyFont="1" applyFill="1" applyBorder="1" applyAlignment="1">
      <alignment vertical="center"/>
    </xf>
    <xf numFmtId="0" fontId="36" fillId="0" borderId="17" xfId="0" applyFont="1" applyBorder="1" applyAlignment="1">
      <alignment vertical="center"/>
    </xf>
    <xf numFmtId="0" fontId="36" fillId="3" borderId="17" xfId="0" applyFont="1" applyFill="1" applyBorder="1" applyAlignment="1">
      <alignment horizontal="center" vertical="center"/>
    </xf>
    <xf numFmtId="0" fontId="35" fillId="3" borderId="16" xfId="0" applyFont="1" applyFill="1" applyBorder="1" applyAlignment="1">
      <alignment horizontal="center" vertical="center"/>
    </xf>
    <xf numFmtId="0" fontId="36" fillId="3" borderId="17" xfId="0" applyFont="1" applyFill="1" applyBorder="1" applyAlignment="1">
      <alignment vertical="center"/>
    </xf>
    <xf numFmtId="164" fontId="9" fillId="3" borderId="0" xfId="0" applyNumberFormat="1" applyFont="1" applyFill="1" applyAlignment="1">
      <alignment vertical="center"/>
    </xf>
    <xf numFmtId="0" fontId="35" fillId="0" borderId="16" xfId="0" applyFont="1" applyBorder="1" applyAlignment="1">
      <alignment vertical="center"/>
    </xf>
    <xf numFmtId="2" fontId="0" fillId="0" borderId="0" xfId="0" applyNumberFormat="1" applyAlignment="1">
      <alignment vertical="center"/>
    </xf>
    <xf numFmtId="164" fontId="85" fillId="0" borderId="0" xfId="0" applyNumberFormat="1" applyFont="1"/>
    <xf numFmtId="2" fontId="20" fillId="0" borderId="4" xfId="0" applyNumberFormat="1" applyFont="1" applyBorder="1" applyAlignment="1">
      <alignment vertical="center"/>
    </xf>
    <xf numFmtId="0" fontId="86" fillId="0" borderId="0" xfId="0" applyFont="1"/>
    <xf numFmtId="0" fontId="0" fillId="0" borderId="0" xfId="0" applyAlignment="1">
      <alignment wrapText="1"/>
    </xf>
    <xf numFmtId="0" fontId="87" fillId="0" borderId="0" xfId="0" applyFont="1" applyAlignment="1">
      <alignment vertical="center"/>
    </xf>
    <xf numFmtId="0" fontId="16" fillId="0" borderId="14" xfId="0" applyFont="1" applyBorder="1" applyAlignment="1">
      <alignment vertical="center"/>
    </xf>
    <xf numFmtId="164" fontId="46" fillId="0" borderId="0" xfId="0" applyNumberFormat="1" applyFont="1" applyAlignment="1">
      <alignment vertical="center"/>
    </xf>
    <xf numFmtId="0" fontId="88" fillId="0" borderId="0" xfId="0" applyFont="1" applyAlignment="1">
      <alignment vertical="center"/>
    </xf>
    <xf numFmtId="0" fontId="89" fillId="0" borderId="0" xfId="0" applyFont="1" applyAlignment="1">
      <alignment vertical="center"/>
    </xf>
    <xf numFmtId="0" fontId="90" fillId="0" borderId="0" xfId="0" applyFont="1" applyAlignment="1">
      <alignment vertical="center"/>
    </xf>
    <xf numFmtId="0" fontId="91" fillId="0" borderId="0" xfId="0" applyFont="1" applyAlignment="1">
      <alignment vertical="center"/>
    </xf>
    <xf numFmtId="0" fontId="91" fillId="0" borderId="0" xfId="0" applyFont="1" applyAlignment="1">
      <alignment horizontal="center" vertical="center"/>
    </xf>
    <xf numFmtId="2" fontId="94" fillId="0" borderId="20" xfId="0" applyNumberFormat="1" applyFont="1" applyBorder="1" applyAlignment="1">
      <alignment horizontal="center" vertical="center"/>
    </xf>
    <xf numFmtId="2" fontId="95" fillId="0" borderId="21" xfId="0" applyNumberFormat="1" applyFont="1" applyBorder="1" applyAlignment="1">
      <alignment horizontal="center" vertical="center"/>
    </xf>
    <xf numFmtId="2" fontId="92" fillId="0" borderId="19" xfId="0" applyNumberFormat="1" applyFont="1" applyBorder="1" applyAlignment="1">
      <alignment horizontal="center" vertical="center"/>
    </xf>
    <xf numFmtId="2" fontId="92" fillId="0" borderId="0" xfId="0" applyNumberFormat="1" applyFont="1" applyAlignment="1">
      <alignment horizontal="center" vertical="center"/>
    </xf>
    <xf numFmtId="2" fontId="93" fillId="0" borderId="20" xfId="0" applyNumberFormat="1" applyFont="1" applyBorder="1" applyAlignment="1">
      <alignment horizontal="center" vertical="center"/>
    </xf>
    <xf numFmtId="2" fontId="94" fillId="0" borderId="0" xfId="0" applyNumberFormat="1" applyFont="1" applyAlignment="1">
      <alignment horizontal="center" vertical="center"/>
    </xf>
    <xf numFmtId="2" fontId="95" fillId="0" borderId="0" xfId="0" applyNumberFormat="1" applyFont="1" applyAlignment="1">
      <alignment horizontal="center" vertical="center"/>
    </xf>
    <xf numFmtId="0" fontId="88" fillId="0" borderId="0" xfId="0" applyFont="1" applyAlignment="1">
      <alignment horizontal="center" vertical="center"/>
    </xf>
    <xf numFmtId="2" fontId="93" fillId="0" borderId="0" xfId="0" applyNumberFormat="1" applyFont="1" applyAlignment="1">
      <alignment horizontal="center" vertical="center"/>
    </xf>
    <xf numFmtId="0" fontId="92" fillId="0" borderId="19" xfId="0" applyFont="1" applyBorder="1" applyAlignment="1">
      <alignment vertical="center"/>
    </xf>
    <xf numFmtId="0" fontId="93" fillId="0" borderId="20" xfId="0" applyFont="1" applyBorder="1" applyAlignment="1">
      <alignment vertical="center"/>
    </xf>
    <xf numFmtId="0" fontId="94" fillId="0" borderId="20" xfId="0" applyFont="1" applyBorder="1" applyAlignment="1">
      <alignment vertical="center"/>
    </xf>
    <xf numFmtId="0" fontId="95" fillId="0" borderId="21" xfId="0" applyFont="1" applyBorder="1" applyAlignment="1">
      <alignment vertical="center"/>
    </xf>
    <xf numFmtId="0" fontId="96" fillId="0" borderId="0" xfId="0" applyFont="1"/>
    <xf numFmtId="0" fontId="97" fillId="3" borderId="0" xfId="0" applyFont="1" applyFill="1" applyAlignment="1">
      <alignment vertical="center"/>
    </xf>
    <xf numFmtId="0" fontId="98" fillId="0" borderId="0" xfId="0" applyFont="1" applyAlignment="1">
      <alignment vertical="center"/>
    </xf>
    <xf numFmtId="0" fontId="0" fillId="0" borderId="0" xfId="0" applyAlignment="1">
      <alignment horizontal="center"/>
    </xf>
    <xf numFmtId="0" fontId="96" fillId="0" borderId="0" xfId="0" applyFont="1" applyAlignment="1">
      <alignment horizontal="center"/>
    </xf>
    <xf numFmtId="0" fontId="7" fillId="0" borderId="0" xfId="0" applyFont="1" applyAlignment="1">
      <alignment horizontal="center"/>
    </xf>
    <xf numFmtId="0" fontId="96" fillId="0" borderId="0" xfId="0" applyFont="1" applyAlignment="1">
      <alignment horizontal="center" vertical="center" wrapText="1"/>
    </xf>
    <xf numFmtId="0" fontId="97" fillId="0" borderId="0" xfId="0" applyFont="1" applyAlignment="1">
      <alignment vertical="center"/>
    </xf>
    <xf numFmtId="0" fontId="97" fillId="0" borderId="0" xfId="0" applyFont="1" applyAlignment="1">
      <alignment horizontal="center" vertical="center" wrapText="1"/>
    </xf>
    <xf numFmtId="0" fontId="105" fillId="0" borderId="18" xfId="0" applyFont="1" applyBorder="1" applyAlignment="1">
      <alignment vertical="center"/>
    </xf>
    <xf numFmtId="3" fontId="105" fillId="0" borderId="18" xfId="0" applyNumberFormat="1" applyFont="1" applyBorder="1" applyAlignment="1">
      <alignment vertical="center"/>
    </xf>
    <xf numFmtId="165" fontId="105" fillId="0" borderId="18" xfId="0" applyNumberFormat="1" applyFont="1" applyBorder="1" applyAlignment="1">
      <alignment horizontal="center" vertical="center"/>
    </xf>
    <xf numFmtId="0" fontId="106" fillId="0" borderId="18" xfId="0" applyFont="1" applyBorder="1" applyAlignment="1">
      <alignment vertical="center"/>
    </xf>
    <xf numFmtId="3" fontId="106" fillId="0" borderId="18" xfId="0" applyNumberFormat="1" applyFont="1" applyBorder="1" applyAlignment="1">
      <alignment vertical="center"/>
    </xf>
    <xf numFmtId="165" fontId="106" fillId="0" borderId="18" xfId="0" quotePrefix="1" applyNumberFormat="1" applyFont="1" applyBorder="1" applyAlignment="1">
      <alignment horizontal="center" vertical="center"/>
    </xf>
    <xf numFmtId="0" fontId="107" fillId="0" borderId="18" xfId="0" applyFont="1" applyBorder="1" applyAlignment="1">
      <alignment vertical="center"/>
    </xf>
    <xf numFmtId="3" fontId="107" fillId="0" borderId="18" xfId="0" applyNumberFormat="1" applyFont="1" applyBorder="1" applyAlignment="1">
      <alignment vertical="center"/>
    </xf>
    <xf numFmtId="165" fontId="107" fillId="0" borderId="18" xfId="0" applyNumberFormat="1" applyFont="1" applyBorder="1" applyAlignment="1">
      <alignment horizontal="center" vertical="center"/>
    </xf>
    <xf numFmtId="0" fontId="108" fillId="0" borderId="18" xfId="0" applyFont="1" applyBorder="1" applyAlignment="1">
      <alignment vertical="center"/>
    </xf>
    <xf numFmtId="3" fontId="108" fillId="0" borderId="18" xfId="0" applyNumberFormat="1" applyFont="1" applyBorder="1" applyAlignment="1">
      <alignment vertical="center"/>
    </xf>
    <xf numFmtId="164" fontId="108" fillId="0" borderId="18" xfId="0" applyNumberFormat="1" applyFont="1" applyBorder="1" applyAlignment="1">
      <alignment horizontal="center" vertical="center"/>
    </xf>
    <xf numFmtId="165" fontId="106" fillId="0" borderId="18" xfId="0" applyNumberFormat="1" applyFont="1" applyBorder="1" applyAlignment="1">
      <alignment horizontal="center" vertical="center"/>
    </xf>
    <xf numFmtId="164" fontId="108" fillId="0" borderId="18" xfId="0" quotePrefix="1" applyNumberFormat="1" applyFont="1" applyBorder="1" applyAlignment="1">
      <alignment horizontal="center" vertical="center"/>
    </xf>
    <xf numFmtId="0" fontId="107" fillId="0" borderId="18" xfId="0" applyFont="1" applyBorder="1" applyAlignment="1">
      <alignment horizontal="center" vertical="center"/>
    </xf>
    <xf numFmtId="0" fontId="109" fillId="0" borderId="0" xfId="0" applyFont="1" applyAlignment="1">
      <alignment vertical="center"/>
    </xf>
    <xf numFmtId="3" fontId="109" fillId="0" borderId="0" xfId="0" applyNumberFormat="1" applyFont="1" applyAlignment="1">
      <alignment vertical="center"/>
    </xf>
    <xf numFmtId="0" fontId="109" fillId="0" borderId="0" xfId="0" applyFont="1" applyAlignment="1">
      <alignment horizontal="center" vertical="center"/>
    </xf>
    <xf numFmtId="0" fontId="107" fillId="0" borderId="0" xfId="0" applyFont="1" applyAlignment="1">
      <alignment vertical="center"/>
    </xf>
    <xf numFmtId="0" fontId="107" fillId="0" borderId="0" xfId="0" applyFont="1" applyAlignment="1">
      <alignment horizontal="center" vertical="center"/>
    </xf>
    <xf numFmtId="0" fontId="106" fillId="0" borderId="0" xfId="0" applyFont="1" applyAlignment="1">
      <alignment vertical="center"/>
    </xf>
    <xf numFmtId="0" fontId="106" fillId="0" borderId="0" xfId="0" applyFont="1" applyAlignment="1">
      <alignment horizontal="center" vertical="center"/>
    </xf>
    <xf numFmtId="166" fontId="2" fillId="3" borderId="0" xfId="4" applyNumberFormat="1" applyFont="1" applyFill="1" applyAlignment="1">
      <alignment horizontal="center" vertical="center"/>
    </xf>
    <xf numFmtId="164" fontId="46" fillId="0" borderId="0" xfId="0" applyNumberFormat="1" applyFont="1"/>
    <xf numFmtId="0" fontId="26" fillId="0" borderId="0" xfId="0" applyFont="1" applyAlignment="1">
      <alignment vertical="center"/>
    </xf>
    <xf numFmtId="164" fontId="9" fillId="0" borderId="0" xfId="0" applyNumberFormat="1" applyFont="1" applyAlignment="1">
      <alignment vertical="center"/>
    </xf>
    <xf numFmtId="164" fontId="7" fillId="0" borderId="0" xfId="0" applyNumberFormat="1" applyFont="1" applyAlignment="1">
      <alignment vertical="center"/>
    </xf>
    <xf numFmtId="2" fontId="7" fillId="3" borderId="0" xfId="0" applyNumberFormat="1" applyFont="1" applyFill="1" applyAlignment="1">
      <alignment vertical="center"/>
    </xf>
    <xf numFmtId="2" fontId="7" fillId="0" borderId="0" xfId="0" applyNumberFormat="1" applyFont="1" applyAlignment="1">
      <alignment vertical="center"/>
    </xf>
    <xf numFmtId="0" fontId="108" fillId="0" borderId="18" xfId="0" quotePrefix="1" applyFont="1" applyBorder="1" applyAlignment="1">
      <alignment horizontal="center" vertical="center"/>
    </xf>
    <xf numFmtId="0" fontId="65" fillId="0" borderId="0" xfId="0" applyFont="1" applyAlignment="1">
      <alignment vertical="center"/>
    </xf>
    <xf numFmtId="164" fontId="45" fillId="0" borderId="0" xfId="0" applyNumberFormat="1" applyFont="1" applyAlignment="1">
      <alignment vertical="center"/>
    </xf>
    <xf numFmtId="167" fontId="9" fillId="3" borderId="0" xfId="6" applyNumberFormat="1" applyFont="1" applyFill="1" applyAlignment="1">
      <alignment vertical="center"/>
    </xf>
    <xf numFmtId="168" fontId="9" fillId="3" borderId="0" xfId="0" applyNumberFormat="1" applyFont="1" applyFill="1" applyAlignment="1">
      <alignment vertical="center"/>
    </xf>
    <xf numFmtId="0" fontId="91" fillId="3" borderId="19" xfId="0" applyFont="1" applyFill="1" applyBorder="1" applyAlignment="1">
      <alignment horizontal="left" vertical="center" wrapText="1"/>
    </xf>
    <xf numFmtId="0" fontId="91" fillId="3" borderId="20" xfId="0" applyFont="1" applyFill="1" applyBorder="1" applyAlignment="1">
      <alignment horizontal="left" vertical="center"/>
    </xf>
    <xf numFmtId="0" fontId="91" fillId="3" borderId="21" xfId="0" applyFont="1" applyFill="1" applyBorder="1" applyAlignment="1">
      <alignment horizontal="left" vertical="center"/>
    </xf>
    <xf numFmtId="0" fontId="29" fillId="2" borderId="0" xfId="0" applyFont="1" applyFill="1" applyAlignment="1">
      <alignment horizontal="center" vertical="center" wrapText="1"/>
    </xf>
    <xf numFmtId="0" fontId="32" fillId="2" borderId="9" xfId="0" applyFont="1" applyFill="1" applyBorder="1" applyAlignment="1">
      <alignment horizontal="center" vertical="center"/>
    </xf>
    <xf numFmtId="0" fontId="33" fillId="2" borderId="7" xfId="0" applyFont="1" applyFill="1" applyBorder="1" applyAlignment="1">
      <alignment horizontal="center" vertical="center"/>
    </xf>
    <xf numFmtId="0" fontId="91" fillId="0" borderId="0" xfId="0" applyFont="1" applyAlignment="1">
      <alignment horizontal="center" vertical="center"/>
    </xf>
    <xf numFmtId="0" fontId="62" fillId="0" borderId="0" xfId="0" applyFont="1" applyAlignment="1">
      <alignment horizontal="center" vertical="center" wrapText="1"/>
    </xf>
    <xf numFmtId="0" fontId="62" fillId="0" borderId="0" xfId="0" applyFont="1" applyAlignment="1">
      <alignment horizontal="center" vertical="center"/>
    </xf>
    <xf numFmtId="0" fontId="54" fillId="0" borderId="10" xfId="0" applyFont="1" applyBorder="1" applyAlignment="1">
      <alignment horizontal="center" vertical="center"/>
    </xf>
    <xf numFmtId="0" fontId="61" fillId="0" borderId="13" xfId="0" applyFont="1" applyBorder="1" applyAlignment="1">
      <alignment horizontal="center" vertical="center"/>
    </xf>
    <xf numFmtId="0" fontId="60" fillId="0" borderId="12" xfId="0" applyFont="1" applyBorder="1" applyAlignment="1">
      <alignment horizontal="center" vertical="center"/>
    </xf>
    <xf numFmtId="0" fontId="59" fillId="0" borderId="11" xfId="0" applyFont="1" applyBorder="1" applyAlignment="1">
      <alignment horizontal="center" vertical="center"/>
    </xf>
    <xf numFmtId="0" fontId="80" fillId="0" borderId="0" xfId="0" applyFont="1" applyAlignment="1">
      <alignment horizontal="left" vertical="top" wrapText="1"/>
    </xf>
    <xf numFmtId="0" fontId="32" fillId="2" borderId="0" xfId="0" applyFont="1" applyFill="1" applyAlignment="1">
      <alignment horizontal="center" vertical="center"/>
    </xf>
    <xf numFmtId="0" fontId="53" fillId="2" borderId="0" xfId="0" applyFont="1" applyFill="1" applyAlignment="1">
      <alignment horizontal="center" vertical="center"/>
    </xf>
    <xf numFmtId="0" fontId="101" fillId="0" borderId="14" xfId="0" applyFont="1" applyBorder="1" applyAlignment="1">
      <alignment horizontal="center" vertical="center" wrapText="1"/>
    </xf>
    <xf numFmtId="0" fontId="102" fillId="0" borderId="15" xfId="0" applyFont="1" applyBorder="1" applyAlignment="1">
      <alignment horizontal="center" vertical="center" wrapText="1"/>
    </xf>
    <xf numFmtId="0" fontId="103" fillId="0" borderId="16" xfId="0" applyFont="1" applyBorder="1" applyAlignment="1">
      <alignment horizontal="center" vertical="center" wrapText="1"/>
    </xf>
    <xf numFmtId="0" fontId="104" fillId="0" borderId="17" xfId="0" applyFont="1" applyBorder="1" applyAlignment="1">
      <alignment horizontal="center" vertical="center" wrapText="1"/>
    </xf>
    <xf numFmtId="0" fontId="43" fillId="7" borderId="0" xfId="0" applyFont="1" applyFill="1" applyAlignment="1">
      <alignment horizontal="center" vertical="center"/>
    </xf>
    <xf numFmtId="0" fontId="11" fillId="7" borderId="0" xfId="0" applyFont="1" applyFill="1" applyAlignment="1">
      <alignment horizontal="center" vertical="center" wrapText="1"/>
    </xf>
    <xf numFmtId="0" fontId="11" fillId="7" borderId="0" xfId="0" applyFont="1" applyFill="1" applyAlignment="1">
      <alignment horizontal="center" vertical="center"/>
    </xf>
    <xf numFmtId="0" fontId="4" fillId="4" borderId="0" xfId="0" applyFont="1" applyFill="1" applyAlignment="1">
      <alignment horizontal="center" vertical="center"/>
    </xf>
    <xf numFmtId="0" fontId="6" fillId="7" borderId="0" xfId="0" applyFont="1" applyFill="1" applyAlignment="1">
      <alignment horizontal="center" vertical="center"/>
    </xf>
    <xf numFmtId="0" fontId="34" fillId="5" borderId="0" xfId="1" applyFont="1" applyFill="1" applyAlignment="1">
      <alignment horizontal="left" vertical="center"/>
    </xf>
    <xf numFmtId="0" fontId="17" fillId="6" borderId="0" xfId="1" applyFont="1" applyFill="1" applyAlignment="1">
      <alignment horizontal="center" vertical="center" wrapText="1"/>
    </xf>
    <xf numFmtId="0" fontId="17" fillId="6" borderId="0" xfId="1" applyFont="1" applyFill="1" applyAlignment="1">
      <alignment horizontal="center" vertical="center"/>
    </xf>
    <xf numFmtId="0" fontId="17" fillId="8" borderId="0" xfId="1" applyFont="1" applyFill="1" applyAlignment="1">
      <alignment horizontal="center" vertical="center" wrapText="1"/>
    </xf>
    <xf numFmtId="0" fontId="17" fillId="8" borderId="0" xfId="1" applyFont="1" applyFill="1" applyAlignment="1">
      <alignment horizontal="center" vertical="center"/>
    </xf>
    <xf numFmtId="164" fontId="92" fillId="0" borderId="19" xfId="0" applyNumberFormat="1" applyFont="1" applyBorder="1" applyAlignment="1">
      <alignment horizontal="center" vertical="center"/>
    </xf>
    <xf numFmtId="164" fontId="93" fillId="0" borderId="20" xfId="0" applyNumberFormat="1" applyFont="1" applyBorder="1" applyAlignment="1">
      <alignment horizontal="center" vertical="center"/>
    </xf>
    <xf numFmtId="164" fontId="94" fillId="0" borderId="20" xfId="0" applyNumberFormat="1" applyFont="1" applyBorder="1" applyAlignment="1">
      <alignment horizontal="center" vertical="center"/>
    </xf>
    <xf numFmtId="164" fontId="95" fillId="0" borderId="21" xfId="0" applyNumberFormat="1" applyFont="1" applyBorder="1" applyAlignment="1">
      <alignment horizontal="center" vertical="center"/>
    </xf>
  </cellXfs>
  <cellStyles count="7">
    <cellStyle name="%" xfId="1" xr:uid="{00000000-0005-0000-0000-000000000000}"/>
    <cellStyle name="Normal 2" xfId="2" xr:uid="{00000000-0005-0000-0000-000001000000}"/>
    <cellStyle name="Normal_Mari_Borbala_COICOP_012_02" xfId="3" xr:uid="{00000000-0005-0000-0000-000002000000}"/>
    <cellStyle name="Normale" xfId="0" builtinId="0"/>
    <cellStyle name="Normale 2" xfId="4" xr:uid="{00000000-0005-0000-0000-000004000000}"/>
    <cellStyle name="Normale 3" xfId="5" xr:uid="{00000000-0005-0000-0000-000005000000}"/>
    <cellStyle name="Percentuale" xfId="6" builtinId="5"/>
  </cellStyles>
  <dxfs count="0"/>
  <tableStyles count="0" defaultTableStyle="TableStyleMedium2" defaultPivotStyle="PivotStyleLight16"/>
  <colors>
    <mruColors>
      <color rgb="FF7030A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65</xdr:row>
      <xdr:rowOff>0</xdr:rowOff>
    </xdr:from>
    <xdr:to>
      <xdr:col>8</xdr:col>
      <xdr:colOff>202406</xdr:colOff>
      <xdr:row>72</xdr:row>
      <xdr:rowOff>167488</xdr:rowOff>
    </xdr:to>
    <xdr:sp macro="" textlink="">
      <xdr:nvSpPr>
        <xdr:cNvPr id="2" name="CasellaDiTesto 2">
          <a:extLst>
            <a:ext uri="{FF2B5EF4-FFF2-40B4-BE49-F238E27FC236}">
              <a16:creationId xmlns:a16="http://schemas.microsoft.com/office/drawing/2014/main" id="{F979DBCC-D7A0-0F29-6936-53722AA5437F}"/>
            </a:ext>
          </a:extLst>
        </xdr:cNvPr>
        <xdr:cNvSpPr txBox="1"/>
      </xdr:nvSpPr>
      <xdr:spPr>
        <a:xfrm>
          <a:off x="0" y="15597188"/>
          <a:ext cx="9989344" cy="1500988"/>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000" b="1"/>
            <a:t>NOTA: </a:t>
          </a:r>
          <a:r>
            <a:rPr lang="it-IT" sz="1000"/>
            <a:t>Si precisa che il confronto intertemporale risulta limitato, poiché le rilevanti operazioni di consolidamento intervenute negli ultimi anni nel settore rendono complessa l’omogeneizzazione dei dati storici rispetto ai valori riportati nei bilanci del 2024..</a:t>
          </a:r>
        </a:p>
        <a:p>
          <a:r>
            <a:rPr lang="it-IT" sz="1000"/>
            <a:t>In particolare, ai fini della presente analisi si segnala che:</a:t>
          </a:r>
        </a:p>
        <a:p>
          <a:endParaRPr lang="it-IT" sz="1000"/>
        </a:p>
        <a:p>
          <a:pPr marL="171450" indent="-171450">
            <a:buFontTx/>
            <a:buChar char="-"/>
          </a:pPr>
          <a:r>
            <a:rPr lang="it-IT" sz="1000"/>
            <a:t>per l’anno 2024 i dati dell’operatore Lycamobile S.r.l. sono stati stimati;</a:t>
          </a:r>
        </a:p>
        <a:p>
          <a:pPr marL="171450" indent="-171450">
            <a:buFontTx/>
            <a:buChar char="-"/>
          </a:pPr>
          <a:r>
            <a:rPr lang="it-IT" sz="1000"/>
            <a:t>per l’anno 2024 i due operatori Fastweb e Vodafone sono stati considerati in maniera distinta in quanto  ancora due società formalmente separate;</a:t>
          </a:r>
        </a:p>
        <a:p>
          <a:pPr marL="171450" indent="-171450">
            <a:buFontTx/>
            <a:buChar char="-"/>
          </a:pPr>
          <a:r>
            <a:rPr lang="it-IT" sz="1000"/>
            <a:t>per Vodafone Italia S.p.A. si fa riferimento all’ultimo bilancio disponibile, quello del 31 marzo 2024;</a:t>
          </a:r>
        </a:p>
        <a:p>
          <a:pPr marL="171450" indent="-171450">
            <a:buFontTx/>
            <a:buChar char="-"/>
          </a:pPr>
          <a:r>
            <a:rPr lang="it-IT" sz="1000"/>
            <a:t>con la cessione di NetCo i risultati di TIM del 2024 non sono direttamente comparabili con quelli degli anni precedenti.</a:t>
          </a:r>
        </a:p>
        <a:p>
          <a:endParaRPr lang="it-IT" sz="1000"/>
        </a:p>
      </xdr:txBody>
    </xdr:sp>
    <xdr:clientData/>
  </xdr:twoCellAnchor>
  <xdr:twoCellAnchor>
    <xdr:from>
      <xdr:col>0</xdr:col>
      <xdr:colOff>0</xdr:colOff>
      <xdr:row>75</xdr:row>
      <xdr:rowOff>0</xdr:rowOff>
    </xdr:from>
    <xdr:to>
      <xdr:col>8</xdr:col>
      <xdr:colOff>202406</xdr:colOff>
      <xdr:row>82</xdr:row>
      <xdr:rowOff>167488</xdr:rowOff>
    </xdr:to>
    <xdr:sp macro="" textlink="">
      <xdr:nvSpPr>
        <xdr:cNvPr id="3" name="CasellaDiTesto 2">
          <a:extLst>
            <a:ext uri="{FF2B5EF4-FFF2-40B4-BE49-F238E27FC236}">
              <a16:creationId xmlns:a16="http://schemas.microsoft.com/office/drawing/2014/main" id="{ADAEAB27-6DCE-4F9E-8626-2F845E9BDA12}"/>
            </a:ext>
          </a:extLst>
        </xdr:cNvPr>
        <xdr:cNvSpPr txBox="1"/>
      </xdr:nvSpPr>
      <xdr:spPr>
        <a:xfrm>
          <a:off x="0" y="17502188"/>
          <a:ext cx="9989344" cy="1500988"/>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000" b="1" i="1"/>
            <a:t>NOTE:</a:t>
          </a:r>
          <a:r>
            <a:rPr lang="it-IT" sz="1000" i="1"/>
            <a:t> It should be noted that the intertemporal comparison is limited, as the significant consolidation operations that have taken place in the sector in recent years make it difficult to harmonize historical data with the figures reported in the 2024 financial statements.</a:t>
          </a:r>
        </a:p>
        <a:p>
          <a:r>
            <a:rPr lang="it-IT" sz="1000" i="1"/>
            <a:t>In particular, for the purposes of this analysis:</a:t>
          </a:r>
        </a:p>
        <a:p>
          <a:endParaRPr lang="it-IT" sz="1000" i="1"/>
        </a:p>
        <a:p>
          <a:r>
            <a:rPr lang="it-IT" sz="1000" i="1"/>
            <a:t>- for 2024, the data for the operator </a:t>
          </a:r>
          <a:r>
            <a:rPr lang="it-IT" sz="1000" b="1" i="1"/>
            <a:t>Lycamobile S.r.l.</a:t>
          </a:r>
          <a:r>
            <a:rPr lang="it-IT" sz="1000" i="1"/>
            <a:t> have been estimated;</a:t>
          </a:r>
        </a:p>
        <a:p>
          <a:r>
            <a:rPr lang="it-IT" sz="1000" i="1"/>
            <a:t>-</a:t>
          </a:r>
          <a:r>
            <a:rPr lang="it-IT" sz="1000" i="1" baseline="0"/>
            <a:t> </a:t>
          </a:r>
          <a:r>
            <a:rPr lang="it-IT" sz="1000" i="1"/>
            <a:t>for 2024, the two operators </a:t>
          </a:r>
          <a:r>
            <a:rPr lang="it-IT" sz="1000" b="1" i="1"/>
            <a:t>Fastweb</a:t>
          </a:r>
          <a:r>
            <a:rPr lang="it-IT" sz="1000" i="1"/>
            <a:t> and </a:t>
          </a:r>
          <a:r>
            <a:rPr lang="it-IT" sz="1000" b="1" i="1"/>
            <a:t>Vodafone</a:t>
          </a:r>
          <a:r>
            <a:rPr lang="it-IT" sz="1000" i="1"/>
            <a:t> have been considered separately, as they are still formally distinct companies;</a:t>
          </a:r>
        </a:p>
        <a:p>
          <a:r>
            <a:rPr lang="it-IT" sz="1000" i="1"/>
            <a:t>- for </a:t>
          </a:r>
          <a:r>
            <a:rPr lang="it-IT" sz="1000" b="1" i="1"/>
            <a:t>Vodafone Italia S.p.A.</a:t>
          </a:r>
          <a:r>
            <a:rPr lang="it-IT" sz="1000" i="1"/>
            <a:t>, the most recent available financial statements have been used, referring to 31 March 2024;</a:t>
          </a:r>
        </a:p>
        <a:p>
          <a:r>
            <a:rPr lang="it-IT" sz="1000" i="1"/>
            <a:t>- following the divestment of </a:t>
          </a:r>
          <a:r>
            <a:rPr lang="it-IT" sz="1000" b="1" i="1"/>
            <a:t>NetCo</a:t>
          </a:r>
          <a:r>
            <a:rPr lang="it-IT" sz="1000" i="1"/>
            <a:t>, </a:t>
          </a:r>
          <a:r>
            <a:rPr lang="it-IT" sz="1000" b="1" i="1"/>
            <a:t>TIM’s</a:t>
          </a:r>
          <a:r>
            <a:rPr lang="it-IT" sz="1000" i="1"/>
            <a:t> 2024 results are not directly comparable with those of previous years.</a:t>
          </a:r>
        </a:p>
        <a:p>
          <a:endParaRPr lang="it-IT"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59</xdr:row>
      <xdr:rowOff>35718</xdr:rowOff>
    </xdr:from>
    <xdr:to>
      <xdr:col>6</xdr:col>
      <xdr:colOff>59531</xdr:colOff>
      <xdr:row>67</xdr:row>
      <xdr:rowOff>154781</xdr:rowOff>
    </xdr:to>
    <xdr:sp macro="" textlink="">
      <xdr:nvSpPr>
        <xdr:cNvPr id="2" name="CasellaDiTesto 111">
          <a:extLst>
            <a:ext uri="{FF2B5EF4-FFF2-40B4-BE49-F238E27FC236}">
              <a16:creationId xmlns:a16="http://schemas.microsoft.com/office/drawing/2014/main" id="{5C42B3B2-21F7-C8FB-D1C0-9EC2603EDE12}"/>
            </a:ext>
          </a:extLst>
        </xdr:cNvPr>
        <xdr:cNvSpPr txBox="1">
          <a:spLocks noChangeArrowheads="1"/>
        </xdr:cNvSpPr>
      </xdr:nvSpPr>
      <xdr:spPr bwMode="auto">
        <a:xfrm>
          <a:off x="0" y="15442406"/>
          <a:ext cx="8620125" cy="1738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it-IT"/>
          </a:defPPr>
          <a:lvl1pPr marL="342900" indent="-342900" algn="l" defTabSz="914400" rtl="0" eaLnBrk="1" latinLnBrk="0" hangingPunct="1">
            <a:lnSpc>
              <a:spcPct val="90000"/>
            </a:lnSpc>
            <a:spcBef>
              <a:spcPts val="1000"/>
            </a:spcBef>
            <a:buFont typeface="Arial" panose="020B0604020202020204" pitchFamily="34" charset="0"/>
            <a:buChar char="•"/>
            <a:defRPr sz="2800" kern="1200">
              <a:solidFill>
                <a:schemeClr val="tx1"/>
              </a:solidFill>
              <a:latin typeface="Calibri" panose="020F0502020204030204" pitchFamily="34" charset="0"/>
              <a:ea typeface="ＭＳ Ｐゴシック" panose="020B0600070205080204" pitchFamily="34" charset="-128"/>
              <a:cs typeface="+mn-cs"/>
            </a:defRPr>
          </a:lvl1pPr>
          <a:lvl2pPr marL="742950" indent="-285750" algn="l" defTabSz="914400" rtl="0" eaLnBrk="1" latinLnBrk="0" hangingPunct="1">
            <a:lnSpc>
              <a:spcPct val="90000"/>
            </a:lnSpc>
            <a:spcBef>
              <a:spcPts val="500"/>
            </a:spcBef>
            <a:buFont typeface="Arial" panose="020B0604020202020204" pitchFamily="34" charset="0"/>
            <a:buChar char="•"/>
            <a:defRPr sz="2400" kern="1200">
              <a:solidFill>
                <a:schemeClr val="tx1"/>
              </a:solidFill>
              <a:latin typeface="Calibri" panose="020F0502020204030204" pitchFamily="34" charset="0"/>
              <a:ea typeface="ＭＳ Ｐゴシック" panose="020B0600070205080204" pitchFamily="34" charset="-128"/>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sz="2000" kern="1200">
              <a:solidFill>
                <a:schemeClr val="tx1"/>
              </a:solidFill>
              <a:latin typeface="Calibri" panose="020F0502020204030204" pitchFamily="34" charset="0"/>
              <a:ea typeface="ＭＳ Ｐゴシック" panose="020B0600070205080204" pitchFamily="34" charset="-128"/>
              <a:cs typeface="+mn-cs"/>
            </a:defRPr>
          </a:lvl3pPr>
          <a:lvl4pPr marL="1600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Calibri" panose="020F0502020204030204" pitchFamily="34" charset="0"/>
              <a:ea typeface="ＭＳ Ｐゴシック" panose="020B0600070205080204" pitchFamily="34" charset="-128"/>
              <a:cs typeface="+mn-cs"/>
            </a:defRPr>
          </a:lvl4pPr>
          <a:lvl5pPr marL="20574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Calibri" panose="020F0502020204030204" pitchFamily="34" charset="0"/>
              <a:ea typeface="ＭＳ Ｐゴシック" panose="020B0600070205080204" pitchFamily="34" charset="-128"/>
              <a:cs typeface="+mn-cs"/>
            </a:defRPr>
          </a:lvl5pPr>
          <a:lvl6pPr marL="2514600" indent="-228600" algn="l" defTabSz="914400" rtl="0" eaLnBrk="0" fontAlgn="base" latinLnBrk="0" hangingPunct="0">
            <a:lnSpc>
              <a:spcPct val="90000"/>
            </a:lnSpc>
            <a:spcBef>
              <a:spcPts val="500"/>
            </a:spcBef>
            <a:spcAft>
              <a:spcPct val="0"/>
            </a:spcAft>
            <a:buFont typeface="Arial" panose="020B0604020202020204" pitchFamily="34" charset="0"/>
            <a:buChar char="•"/>
            <a:defRPr sz="1800" kern="1200">
              <a:solidFill>
                <a:schemeClr val="tx1"/>
              </a:solidFill>
              <a:latin typeface="Calibri" panose="020F0502020204030204" pitchFamily="34" charset="0"/>
              <a:ea typeface="ＭＳ Ｐゴシック" panose="020B0600070205080204" pitchFamily="34" charset="-128"/>
              <a:cs typeface="+mn-cs"/>
            </a:defRPr>
          </a:lvl6pPr>
          <a:lvl7pPr marL="2971800" indent="-228600" algn="l" defTabSz="914400" rtl="0" eaLnBrk="0" fontAlgn="base" latinLnBrk="0" hangingPunct="0">
            <a:lnSpc>
              <a:spcPct val="90000"/>
            </a:lnSpc>
            <a:spcBef>
              <a:spcPts val="500"/>
            </a:spcBef>
            <a:spcAft>
              <a:spcPct val="0"/>
            </a:spcAft>
            <a:buFont typeface="Arial" panose="020B0604020202020204" pitchFamily="34" charset="0"/>
            <a:buChar char="•"/>
            <a:defRPr sz="1800" kern="1200">
              <a:solidFill>
                <a:schemeClr val="tx1"/>
              </a:solidFill>
              <a:latin typeface="Calibri" panose="020F0502020204030204" pitchFamily="34" charset="0"/>
              <a:ea typeface="ＭＳ Ｐゴシック" panose="020B0600070205080204" pitchFamily="34" charset="-128"/>
              <a:cs typeface="+mn-cs"/>
            </a:defRPr>
          </a:lvl7pPr>
          <a:lvl8pPr marL="3429000" indent="-228600" algn="l" defTabSz="914400" rtl="0" eaLnBrk="0" fontAlgn="base" latinLnBrk="0" hangingPunct="0">
            <a:lnSpc>
              <a:spcPct val="90000"/>
            </a:lnSpc>
            <a:spcBef>
              <a:spcPts val="500"/>
            </a:spcBef>
            <a:spcAft>
              <a:spcPct val="0"/>
            </a:spcAft>
            <a:buFont typeface="Arial" panose="020B0604020202020204" pitchFamily="34" charset="0"/>
            <a:buChar char="•"/>
            <a:defRPr sz="1800" kern="1200">
              <a:solidFill>
                <a:schemeClr val="tx1"/>
              </a:solidFill>
              <a:latin typeface="Calibri" panose="020F0502020204030204" pitchFamily="34" charset="0"/>
              <a:ea typeface="ＭＳ Ｐゴシック" panose="020B0600070205080204" pitchFamily="34" charset="-128"/>
              <a:cs typeface="+mn-cs"/>
            </a:defRPr>
          </a:lvl8pPr>
          <a:lvl9pPr marL="3886200" indent="-228600" algn="l" defTabSz="914400" rtl="0" eaLnBrk="0" fontAlgn="base" latinLnBrk="0" hangingPunct="0">
            <a:lnSpc>
              <a:spcPct val="90000"/>
            </a:lnSpc>
            <a:spcBef>
              <a:spcPts val="500"/>
            </a:spcBef>
            <a:spcAft>
              <a:spcPct val="0"/>
            </a:spcAft>
            <a:buFont typeface="Arial" panose="020B0604020202020204" pitchFamily="34" charset="0"/>
            <a:buChar char="•"/>
            <a:defRPr sz="1800" kern="1200">
              <a:solidFill>
                <a:schemeClr val="tx1"/>
              </a:solidFill>
              <a:latin typeface="Calibri" panose="020F0502020204030204" pitchFamily="34" charset="0"/>
              <a:ea typeface="ＭＳ Ｐゴシック" panose="020B0600070205080204" pitchFamily="34" charset="-128"/>
              <a:cs typeface="+mn-cs"/>
            </a:defRPr>
          </a:lvl9pPr>
        </a:lstStyle>
        <a:p>
          <a:pPr marL="19050" indent="0" algn="just">
            <a:lnSpc>
              <a:spcPct val="100000"/>
            </a:lnSpc>
            <a:spcBef>
              <a:spcPts val="300"/>
            </a:spcBef>
            <a:spcAft>
              <a:spcPts val="0"/>
            </a:spcAft>
            <a:buClr>
              <a:srgbClr val="00B0F0"/>
            </a:buClr>
            <a:buNone/>
          </a:pPr>
          <a:r>
            <a:rPr lang="it-IT" altLang="it-IT" sz="900" b="1">
              <a:solidFill>
                <a:srgbClr val="231F20"/>
              </a:solidFill>
              <a:latin typeface="Segoe UI Semilight" panose="020B0402040204020203" pitchFamily="34" charset="0"/>
              <a:ea typeface="+mn-ea"/>
              <a:cs typeface="Segoe UI Semilight" panose="020B0402040204020203" pitchFamily="34" charset="0"/>
            </a:rPr>
            <a:t>NOTA::</a:t>
          </a:r>
          <a:r>
            <a:rPr lang="it-IT" altLang="it-IT" sz="900">
              <a:latin typeface="Segoe UI Semilight" panose="020B0402040204020203" pitchFamily="34" charset="0"/>
              <a:cs typeface="Segoe UI Semilight" panose="020B0402040204020203" pitchFamily="34" charset="0"/>
            </a:rPr>
            <a:t> </a:t>
          </a:r>
          <a:r>
            <a:rPr lang="it-IT" altLang="it-IT" sz="900">
              <a:solidFill>
                <a:srgbClr val="231F20"/>
              </a:solidFill>
              <a:latin typeface="Segoe UI Semilight" panose="020B0402040204020203" pitchFamily="34" charset="0"/>
              <a:ea typeface="+mn-ea"/>
              <a:cs typeface="Segoe UI Semilight" panose="020B0402040204020203" pitchFamily="34" charset="0"/>
            </a:rPr>
            <a:t>Il perimetro delle imprese di servizi postali è stato rimodulato escludendo le imprese che svolgono attività meramente propedeutiche al ciclo dello svolgimento di servizi postali quali, a titolo di esempio, la stampa e l’imbustamento degli invii postali (c.d. consolidatori), in quanto, alla luce del nuovo regolamento in materia di titoli abilitativi per l’offerta al pubblico di servizi postali adottato da Agcom con delibera n. 388/24/CONS, tali attività, se non associate ad un’offerta al pubblico di servizi postali, non costituiscono servizi postali. </a:t>
          </a:r>
        </a:p>
        <a:p>
          <a:pPr marL="19050" indent="0" algn="just">
            <a:lnSpc>
              <a:spcPct val="100000"/>
            </a:lnSpc>
            <a:spcBef>
              <a:spcPts val="300"/>
            </a:spcBef>
            <a:spcAft>
              <a:spcPts val="0"/>
            </a:spcAft>
            <a:buClr>
              <a:srgbClr val="00B0F0"/>
            </a:buClr>
            <a:buNone/>
          </a:pPr>
          <a:endParaRPr lang="it-IT" altLang="it-IT" sz="900">
            <a:solidFill>
              <a:srgbClr val="231F20"/>
            </a:solidFill>
            <a:latin typeface="Segoe UI Semilight" panose="020B0402040204020203" pitchFamily="34" charset="0"/>
            <a:ea typeface="+mn-ea"/>
            <a:cs typeface="Segoe UI Semilight" panose="020B0402040204020203" pitchFamily="34" charset="0"/>
          </a:endParaRPr>
        </a:p>
        <a:p>
          <a:pPr marL="19050" indent="0" algn="just">
            <a:lnSpc>
              <a:spcPct val="100000"/>
            </a:lnSpc>
            <a:spcBef>
              <a:spcPts val="300"/>
            </a:spcBef>
            <a:spcAft>
              <a:spcPts val="0"/>
            </a:spcAft>
            <a:buClr>
              <a:srgbClr val="00B0F0"/>
            </a:buClr>
            <a:buNone/>
          </a:pPr>
          <a:r>
            <a:rPr lang="it-IT" altLang="it-IT" sz="900" b="1">
              <a:solidFill>
                <a:srgbClr val="231F20"/>
              </a:solidFill>
              <a:latin typeface="Segoe UI Semilight" panose="020B0402040204020203" pitchFamily="34" charset="0"/>
              <a:ea typeface="+mn-ea"/>
              <a:cs typeface="Segoe UI Semilight" panose="020B0402040204020203" pitchFamily="34" charset="0"/>
            </a:rPr>
            <a:t>NOTE:</a:t>
          </a:r>
          <a:r>
            <a:rPr lang="it-IT" altLang="it-IT" sz="900" b="1" baseline="0">
              <a:solidFill>
                <a:srgbClr val="231F20"/>
              </a:solidFill>
              <a:latin typeface="Segoe UI Semilight" panose="020B0402040204020203" pitchFamily="34" charset="0"/>
              <a:ea typeface="+mn-ea"/>
              <a:cs typeface="Segoe UI Semilight" panose="020B0402040204020203" pitchFamily="34" charset="0"/>
            </a:rPr>
            <a:t> </a:t>
          </a:r>
          <a:r>
            <a:rPr lang="it-IT" sz="900" kern="1200">
              <a:solidFill>
                <a:srgbClr val="231F20"/>
              </a:solidFill>
              <a:latin typeface="Segoe UI Semilight" panose="020B0402040204020203" pitchFamily="34" charset="0"/>
              <a:ea typeface="+mn-ea"/>
              <a:cs typeface="Segoe UI Semilight" panose="020B0402040204020203" pitchFamily="34" charset="0"/>
            </a:rPr>
            <a:t>The scope of postal service companies has been redefined by excluding firms that carry out activities that are merely preparatory to the provision of postal services, such as, for example, the printing and envelope insertion of postal items (so-called “consolidators”). In light of the new regulation concerning authorization requirements for offering postal services to the public adopted by the Autorità per le Garanzie nelle Comunicazioni (AGCOM) with Resolution No. 388/24/CONS, such activities—if not associated with the public provision of postal services—do not constitute postal services.</a:t>
          </a:r>
          <a:endParaRPr lang="it-IT" altLang="it-IT" sz="900" kern="1200">
            <a:solidFill>
              <a:srgbClr val="231F20"/>
            </a:solidFill>
            <a:latin typeface="Segoe UI Semilight" panose="020B0402040204020203" pitchFamily="34" charset="0"/>
            <a:ea typeface="+mn-ea"/>
            <a:cs typeface="Segoe UI Semilight" panose="020B0402040204020203" pitchFamily="34" charset="0"/>
          </a:endParaRPr>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0D8E4-AACE-4EA3-BB18-3DE77F1F0E93}">
  <dimension ref="A1:O52"/>
  <sheetViews>
    <sheetView showGridLines="0" tabSelected="1" zoomScale="80" zoomScaleNormal="80" workbookViewId="0">
      <pane xSplit="1" ySplit="4" topLeftCell="B5" activePane="bottomRight" state="frozen"/>
      <selection pane="topRight" activeCell="B1" sqref="B1"/>
      <selection pane="bottomLeft" activeCell="A5" sqref="A5"/>
      <selection pane="bottomRight" activeCell="H13" sqref="H13"/>
    </sheetView>
  </sheetViews>
  <sheetFormatPr defaultColWidth="9.140625" defaultRowHeight="15" x14ac:dyDescent="0.25"/>
  <cols>
    <col min="1" max="1" width="4.140625" style="108" customWidth="1"/>
    <col min="2" max="2" width="30.5703125" style="107" customWidth="1"/>
    <col min="3" max="3" width="4.140625" style="107" customWidth="1"/>
    <col min="4" max="4" width="32.140625" style="107" customWidth="1"/>
    <col min="5" max="5" width="1.85546875" style="148" customWidth="1"/>
    <col min="6" max="6" width="4.140625" style="108" customWidth="1"/>
    <col min="7" max="7" width="30.5703125" style="107" customWidth="1"/>
    <col min="8" max="8" width="27.5703125" style="107" customWidth="1"/>
    <col min="9" max="9" width="1.85546875" style="148" customWidth="1"/>
    <col min="10" max="10" width="4.140625" style="107" customWidth="1"/>
    <col min="11" max="11" width="32.85546875" style="107" customWidth="1"/>
    <col min="12" max="12" width="1.85546875" style="148" customWidth="1"/>
    <col min="13" max="13" width="4.140625" style="107" customWidth="1"/>
    <col min="14" max="14" width="38.42578125" style="107" customWidth="1"/>
    <col min="15" max="16384" width="9.140625" style="107"/>
  </cols>
  <sheetData>
    <row r="1" spans="1:14" ht="63" customHeight="1" x14ac:dyDescent="0.25">
      <c r="A1" s="239" t="s">
        <v>246</v>
      </c>
      <c r="B1" s="240"/>
      <c r="C1" s="240"/>
      <c r="D1" s="240"/>
      <c r="E1" s="240"/>
      <c r="F1" s="240"/>
      <c r="G1" s="240"/>
      <c r="H1" s="240"/>
      <c r="I1" s="240"/>
      <c r="J1" s="240"/>
      <c r="K1" s="240"/>
      <c r="L1" s="240"/>
      <c r="M1" s="240"/>
      <c r="N1" s="240"/>
    </row>
    <row r="2" spans="1:14" ht="4.5" customHeight="1" thickBot="1" x14ac:dyDescent="0.3"/>
    <row r="3" spans="1:14" ht="24.75" thickTop="1" thickBot="1" x14ac:dyDescent="0.3">
      <c r="A3" s="241" t="s">
        <v>44</v>
      </c>
      <c r="B3" s="241"/>
      <c r="C3" s="241"/>
      <c r="D3" s="241"/>
      <c r="E3" s="149"/>
      <c r="F3" s="244" t="s">
        <v>91</v>
      </c>
      <c r="G3" s="244"/>
      <c r="H3" s="244"/>
      <c r="I3" s="149"/>
      <c r="J3" s="243" t="s">
        <v>23</v>
      </c>
      <c r="K3" s="243"/>
      <c r="L3" s="149"/>
      <c r="M3" s="242" t="s">
        <v>29</v>
      </c>
      <c r="N3" s="242"/>
    </row>
    <row r="4" spans="1:14" s="109" customFormat="1" ht="9.9499999999999993" customHeight="1" thickTop="1" x14ac:dyDescent="0.25">
      <c r="A4" s="113"/>
      <c r="B4" s="113"/>
      <c r="C4" s="113"/>
      <c r="D4" s="113"/>
      <c r="E4" s="150"/>
      <c r="F4" s="114"/>
      <c r="G4" s="114"/>
      <c r="H4" s="114"/>
      <c r="I4" s="153"/>
      <c r="J4" s="115"/>
      <c r="K4" s="115"/>
      <c r="L4" s="150"/>
      <c r="M4" s="116"/>
      <c r="N4" s="116"/>
    </row>
    <row r="5" spans="1:14" s="6" customFormat="1" ht="19.5" customHeight="1" x14ac:dyDescent="0.25">
      <c r="A5" s="117">
        <v>1</v>
      </c>
      <c r="B5" s="169" t="s">
        <v>98</v>
      </c>
      <c r="C5" s="117">
        <f>+A30+1</f>
        <v>27</v>
      </c>
      <c r="D5" s="169" t="s">
        <v>141</v>
      </c>
      <c r="E5" s="151"/>
      <c r="F5" s="118">
        <v>1</v>
      </c>
      <c r="G5" s="119" t="s">
        <v>163</v>
      </c>
      <c r="I5" s="151"/>
      <c r="J5" s="159">
        <v>1</v>
      </c>
      <c r="K5" s="156" t="s">
        <v>143</v>
      </c>
      <c r="L5" s="151"/>
      <c r="M5" s="158">
        <v>1</v>
      </c>
      <c r="N5" s="160" t="s">
        <v>45</v>
      </c>
    </row>
    <row r="6" spans="1:14" s="6" customFormat="1" ht="17.100000000000001" customHeight="1" x14ac:dyDescent="0.25">
      <c r="A6" s="117">
        <f>+A5+1</f>
        <v>2</v>
      </c>
      <c r="B6" s="169" t="s">
        <v>99</v>
      </c>
      <c r="C6" s="117">
        <f>+C5+1</f>
        <v>28</v>
      </c>
      <c r="D6" s="169" t="s">
        <v>191</v>
      </c>
      <c r="E6" s="151"/>
      <c r="F6" s="118">
        <f t="shared" ref="F6:F12" si="0">+F5+1</f>
        <v>2</v>
      </c>
      <c r="G6" s="119" t="s">
        <v>165</v>
      </c>
      <c r="I6" s="151"/>
      <c r="J6" s="159">
        <f>+J5+1</f>
        <v>2</v>
      </c>
      <c r="K6" s="156" t="s">
        <v>144</v>
      </c>
      <c r="L6" s="151"/>
      <c r="M6" s="158">
        <f>+M5+1</f>
        <v>2</v>
      </c>
      <c r="N6" s="160" t="s">
        <v>62</v>
      </c>
    </row>
    <row r="7" spans="1:14" s="6" customFormat="1" ht="17.100000000000001" customHeight="1" x14ac:dyDescent="0.25">
      <c r="A7" s="117">
        <f t="shared" ref="A7:A30" si="1">+A6+1</f>
        <v>3</v>
      </c>
      <c r="B7" s="169" t="s">
        <v>101</v>
      </c>
      <c r="C7" s="117">
        <f>+C6+1</f>
        <v>29</v>
      </c>
      <c r="D7" s="169" t="s">
        <v>100</v>
      </c>
      <c r="E7" s="151"/>
      <c r="F7" s="118">
        <f t="shared" si="0"/>
        <v>3</v>
      </c>
      <c r="G7" s="120" t="s">
        <v>166</v>
      </c>
      <c r="I7" s="151"/>
      <c r="J7" s="159">
        <f t="shared" ref="J7:J9" si="2">+J6+1</f>
        <v>3</v>
      </c>
      <c r="K7" s="156" t="s">
        <v>145</v>
      </c>
      <c r="L7" s="151"/>
      <c r="M7" s="158">
        <f t="shared" ref="M7:M31" si="3">+M6+1</f>
        <v>3</v>
      </c>
      <c r="N7" s="157" t="s">
        <v>46</v>
      </c>
    </row>
    <row r="8" spans="1:14" s="6" customFormat="1" ht="17.100000000000001" customHeight="1" x14ac:dyDescent="0.25">
      <c r="A8" s="117">
        <f t="shared" si="1"/>
        <v>4</v>
      </c>
      <c r="B8" s="169" t="s">
        <v>190</v>
      </c>
      <c r="C8" s="117">
        <f t="shared" ref="C8:C30" si="4">C7+1</f>
        <v>30</v>
      </c>
      <c r="D8" s="169" t="s">
        <v>102</v>
      </c>
      <c r="E8" s="151"/>
      <c r="F8" s="118">
        <f t="shared" si="0"/>
        <v>4</v>
      </c>
      <c r="G8" s="119" t="s">
        <v>168</v>
      </c>
      <c r="H8" s="102"/>
      <c r="I8" s="151"/>
      <c r="J8" s="159">
        <f t="shared" si="2"/>
        <v>4</v>
      </c>
      <c r="K8" s="156" t="s">
        <v>146</v>
      </c>
      <c r="L8" s="151"/>
      <c r="M8" s="158">
        <f t="shared" si="3"/>
        <v>4</v>
      </c>
      <c r="N8" s="157" t="s">
        <v>47</v>
      </c>
    </row>
    <row r="9" spans="1:14" s="6" customFormat="1" ht="17.100000000000001" customHeight="1" x14ac:dyDescent="0.25">
      <c r="A9" s="117">
        <f t="shared" si="1"/>
        <v>5</v>
      </c>
      <c r="B9" s="169" t="s">
        <v>104</v>
      </c>
      <c r="C9" s="117">
        <f t="shared" si="4"/>
        <v>31</v>
      </c>
      <c r="D9" s="169" t="s">
        <v>103</v>
      </c>
      <c r="E9" s="151"/>
      <c r="F9" s="118">
        <f t="shared" si="0"/>
        <v>5</v>
      </c>
      <c r="G9" s="120" t="s">
        <v>169</v>
      </c>
      <c r="H9" s="30"/>
      <c r="I9" s="151"/>
      <c r="J9" s="159">
        <f t="shared" si="2"/>
        <v>5</v>
      </c>
      <c r="K9" s="156" t="s">
        <v>147</v>
      </c>
      <c r="L9" s="151"/>
      <c r="M9" s="158">
        <f t="shared" si="3"/>
        <v>5</v>
      </c>
      <c r="N9" s="157" t="s">
        <v>48</v>
      </c>
    </row>
    <row r="10" spans="1:14" s="6" customFormat="1" ht="17.100000000000001" customHeight="1" x14ac:dyDescent="0.25">
      <c r="A10" s="117">
        <f t="shared" si="1"/>
        <v>6</v>
      </c>
      <c r="B10" s="169" t="s">
        <v>107</v>
      </c>
      <c r="C10" s="117">
        <f t="shared" si="4"/>
        <v>32</v>
      </c>
      <c r="D10" s="169" t="s">
        <v>105</v>
      </c>
      <c r="E10" s="151"/>
      <c r="F10" s="118">
        <f t="shared" si="0"/>
        <v>6</v>
      </c>
      <c r="G10" s="119" t="s">
        <v>188</v>
      </c>
      <c r="H10" s="102"/>
      <c r="I10" s="151"/>
      <c r="J10" s="159">
        <f>+J9+1</f>
        <v>6</v>
      </c>
      <c r="K10" s="162" t="s">
        <v>162</v>
      </c>
      <c r="L10" s="151"/>
      <c r="M10" s="158">
        <f t="shared" si="3"/>
        <v>6</v>
      </c>
      <c r="N10" s="160" t="s">
        <v>49</v>
      </c>
    </row>
    <row r="11" spans="1:14" s="6" customFormat="1" ht="17.100000000000001" customHeight="1" x14ac:dyDescent="0.25">
      <c r="A11" s="117">
        <f t="shared" si="1"/>
        <v>7</v>
      </c>
      <c r="B11" s="169" t="s">
        <v>109</v>
      </c>
      <c r="C11" s="117">
        <f t="shared" si="4"/>
        <v>33</v>
      </c>
      <c r="D11" s="169" t="s">
        <v>106</v>
      </c>
      <c r="E11" s="151"/>
      <c r="F11" s="118">
        <f t="shared" si="0"/>
        <v>7</v>
      </c>
      <c r="G11" s="119" t="s">
        <v>170</v>
      </c>
      <c r="H11" s="102"/>
      <c r="I11" s="151"/>
      <c r="J11" s="159">
        <f t="shared" ref="J11:J24" si="5">+J10+1</f>
        <v>7</v>
      </c>
      <c r="K11" s="156" t="s">
        <v>148</v>
      </c>
      <c r="L11" s="151"/>
      <c r="M11" s="158">
        <f t="shared" si="3"/>
        <v>7</v>
      </c>
      <c r="N11" s="160" t="s">
        <v>90</v>
      </c>
    </row>
    <row r="12" spans="1:14" s="6" customFormat="1" ht="17.100000000000001" customHeight="1" x14ac:dyDescent="0.25">
      <c r="A12" s="117">
        <f t="shared" si="1"/>
        <v>8</v>
      </c>
      <c r="B12" s="169" t="s">
        <v>110</v>
      </c>
      <c r="C12" s="117">
        <f t="shared" si="4"/>
        <v>34</v>
      </c>
      <c r="D12" s="169" t="s">
        <v>108</v>
      </c>
      <c r="E12" s="151"/>
      <c r="F12" s="118">
        <f t="shared" si="0"/>
        <v>8</v>
      </c>
      <c r="G12" s="119" t="s">
        <v>171</v>
      </c>
      <c r="H12" s="102"/>
      <c r="I12" s="151"/>
      <c r="J12" s="159">
        <f t="shared" si="5"/>
        <v>8</v>
      </c>
      <c r="K12" s="156" t="s">
        <v>149</v>
      </c>
      <c r="L12" s="151"/>
      <c r="M12" s="158">
        <f t="shared" si="3"/>
        <v>8</v>
      </c>
      <c r="N12" s="160" t="s">
        <v>50</v>
      </c>
    </row>
    <row r="13" spans="1:14" s="6" customFormat="1" ht="17.100000000000001" customHeight="1" x14ac:dyDescent="0.25">
      <c r="A13" s="117">
        <f t="shared" si="1"/>
        <v>9</v>
      </c>
      <c r="B13" s="169" t="s">
        <v>112</v>
      </c>
      <c r="C13" s="117">
        <f t="shared" si="4"/>
        <v>35</v>
      </c>
      <c r="D13" s="169" t="s">
        <v>219</v>
      </c>
      <c r="E13" s="151"/>
      <c r="F13" s="118">
        <f>+F12+1</f>
        <v>9</v>
      </c>
      <c r="G13" s="119" t="s">
        <v>172</v>
      </c>
      <c r="H13" s="102"/>
      <c r="I13" s="151"/>
      <c r="J13" s="159">
        <f t="shared" si="5"/>
        <v>9</v>
      </c>
      <c r="K13" s="156" t="s">
        <v>150</v>
      </c>
      <c r="L13" s="151"/>
      <c r="M13" s="158">
        <f t="shared" si="3"/>
        <v>9</v>
      </c>
      <c r="N13" s="160" t="s">
        <v>51</v>
      </c>
    </row>
    <row r="14" spans="1:14" s="6" customFormat="1" ht="17.100000000000001" customHeight="1" x14ac:dyDescent="0.25">
      <c r="A14" s="117">
        <f t="shared" si="1"/>
        <v>10</v>
      </c>
      <c r="B14" s="169" t="s">
        <v>114</v>
      </c>
      <c r="C14" s="117">
        <f t="shared" si="4"/>
        <v>36</v>
      </c>
      <c r="D14" s="169" t="s">
        <v>111</v>
      </c>
      <c r="E14" s="151"/>
      <c r="F14" s="118">
        <f>+F13+1</f>
        <v>10</v>
      </c>
      <c r="G14" s="119" t="s">
        <v>173</v>
      </c>
      <c r="H14" s="102"/>
      <c r="I14" s="151"/>
      <c r="J14" s="159">
        <f t="shared" si="5"/>
        <v>10</v>
      </c>
      <c r="K14" s="156" t="s">
        <v>151</v>
      </c>
      <c r="L14" s="151"/>
      <c r="M14" s="158">
        <f t="shared" si="3"/>
        <v>10</v>
      </c>
      <c r="N14" s="157" t="s">
        <v>52</v>
      </c>
    </row>
    <row r="15" spans="1:14" s="6" customFormat="1" ht="17.100000000000001" customHeight="1" x14ac:dyDescent="0.25">
      <c r="A15" s="117">
        <f t="shared" si="1"/>
        <v>11</v>
      </c>
      <c r="B15" s="169" t="s">
        <v>116</v>
      </c>
      <c r="C15" s="117">
        <f t="shared" si="4"/>
        <v>37</v>
      </c>
      <c r="D15" s="169" t="s">
        <v>113</v>
      </c>
      <c r="E15" s="151"/>
      <c r="F15" s="118">
        <f>+F14+1</f>
        <v>11</v>
      </c>
      <c r="G15" s="119" t="s">
        <v>174</v>
      </c>
      <c r="H15" s="102"/>
      <c r="I15" s="151"/>
      <c r="J15" s="159">
        <f t="shared" si="5"/>
        <v>11</v>
      </c>
      <c r="K15" s="156" t="s">
        <v>152</v>
      </c>
      <c r="L15" s="151"/>
      <c r="M15" s="158">
        <f t="shared" si="3"/>
        <v>11</v>
      </c>
      <c r="N15" s="160" t="s">
        <v>53</v>
      </c>
    </row>
    <row r="16" spans="1:14" s="6" customFormat="1" ht="17.100000000000001" customHeight="1" x14ac:dyDescent="0.25">
      <c r="A16" s="117">
        <f t="shared" si="1"/>
        <v>12</v>
      </c>
      <c r="B16" s="169" t="s">
        <v>117</v>
      </c>
      <c r="C16" s="117">
        <f t="shared" si="4"/>
        <v>38</v>
      </c>
      <c r="D16" s="169" t="s">
        <v>115</v>
      </c>
      <c r="E16" s="151"/>
      <c r="F16" s="118">
        <f>+F15+1</f>
        <v>12</v>
      </c>
      <c r="G16" s="119" t="s">
        <v>175</v>
      </c>
      <c r="H16" s="102"/>
      <c r="I16" s="151"/>
      <c r="J16" s="159">
        <f t="shared" si="5"/>
        <v>12</v>
      </c>
      <c r="K16" s="156" t="s">
        <v>153</v>
      </c>
      <c r="L16" s="151"/>
      <c r="M16" s="158">
        <f t="shared" si="3"/>
        <v>12</v>
      </c>
      <c r="N16" s="160" t="s">
        <v>204</v>
      </c>
    </row>
    <row r="17" spans="1:14" s="6" customFormat="1" ht="17.100000000000001" customHeight="1" x14ac:dyDescent="0.25">
      <c r="A17" s="117">
        <f t="shared" si="1"/>
        <v>13</v>
      </c>
      <c r="B17" s="169" t="s">
        <v>119</v>
      </c>
      <c r="C17" s="117">
        <f t="shared" si="4"/>
        <v>39</v>
      </c>
      <c r="D17" s="169" t="s">
        <v>118</v>
      </c>
      <c r="E17" s="151"/>
      <c r="F17" s="118">
        <f t="shared" ref="F17:F30" si="6">+F16+1</f>
        <v>13</v>
      </c>
      <c r="G17" s="120" t="s">
        <v>176</v>
      </c>
      <c r="H17" s="30"/>
      <c r="I17" s="151"/>
      <c r="J17" s="159">
        <f t="shared" si="5"/>
        <v>13</v>
      </c>
      <c r="K17" s="156" t="s">
        <v>154</v>
      </c>
      <c r="L17" s="151"/>
      <c r="M17" s="158">
        <f t="shared" si="3"/>
        <v>13</v>
      </c>
      <c r="N17" s="157" t="s">
        <v>94</v>
      </c>
    </row>
    <row r="18" spans="1:14" s="6" customFormat="1" ht="17.100000000000001" customHeight="1" x14ac:dyDescent="0.25">
      <c r="A18" s="117">
        <f t="shared" si="1"/>
        <v>14</v>
      </c>
      <c r="B18" s="169" t="s">
        <v>216</v>
      </c>
      <c r="C18" s="117">
        <f t="shared" si="4"/>
        <v>40</v>
      </c>
      <c r="D18" s="169" t="s">
        <v>120</v>
      </c>
      <c r="E18" s="151"/>
      <c r="F18" s="118">
        <f t="shared" si="6"/>
        <v>14</v>
      </c>
      <c r="G18" s="120" t="s">
        <v>177</v>
      </c>
      <c r="H18" s="30"/>
      <c r="I18" s="151"/>
      <c r="J18" s="159">
        <f t="shared" si="5"/>
        <v>14</v>
      </c>
      <c r="K18" s="156" t="s">
        <v>155</v>
      </c>
      <c r="L18" s="151"/>
      <c r="M18" s="158">
        <f t="shared" si="3"/>
        <v>14</v>
      </c>
      <c r="N18" s="157" t="s">
        <v>93</v>
      </c>
    </row>
    <row r="19" spans="1:14" s="6" customFormat="1" ht="17.100000000000001" customHeight="1" x14ac:dyDescent="0.25">
      <c r="A19" s="117">
        <f t="shared" si="1"/>
        <v>15</v>
      </c>
      <c r="B19" s="169" t="s">
        <v>121</v>
      </c>
      <c r="C19" s="117">
        <f t="shared" si="4"/>
        <v>41</v>
      </c>
      <c r="D19" s="169" t="s">
        <v>122</v>
      </c>
      <c r="E19" s="151"/>
      <c r="F19" s="118">
        <f t="shared" si="6"/>
        <v>15</v>
      </c>
      <c r="G19" s="119" t="s">
        <v>178</v>
      </c>
      <c r="H19" s="102"/>
      <c r="I19" s="151"/>
      <c r="J19" s="159">
        <f t="shared" si="5"/>
        <v>15</v>
      </c>
      <c r="K19" s="156" t="s">
        <v>156</v>
      </c>
      <c r="L19" s="151"/>
      <c r="M19" s="158">
        <f t="shared" si="3"/>
        <v>15</v>
      </c>
      <c r="N19" s="160" t="s">
        <v>24</v>
      </c>
    </row>
    <row r="20" spans="1:14" s="6" customFormat="1" ht="17.100000000000001" customHeight="1" x14ac:dyDescent="0.25">
      <c r="A20" s="117">
        <f t="shared" si="1"/>
        <v>16</v>
      </c>
      <c r="B20" s="169" t="s">
        <v>123</v>
      </c>
      <c r="C20" s="117">
        <f t="shared" si="4"/>
        <v>42</v>
      </c>
      <c r="D20" s="169" t="s">
        <v>124</v>
      </c>
      <c r="E20" s="151"/>
      <c r="F20" s="118">
        <f t="shared" si="6"/>
        <v>16</v>
      </c>
      <c r="G20" s="120" t="s">
        <v>179</v>
      </c>
      <c r="H20" s="30"/>
      <c r="I20" s="154"/>
      <c r="J20" s="159">
        <f t="shared" si="5"/>
        <v>16</v>
      </c>
      <c r="K20" s="156" t="s">
        <v>157</v>
      </c>
      <c r="L20" s="151"/>
      <c r="M20" s="158">
        <f t="shared" si="3"/>
        <v>16</v>
      </c>
      <c r="N20" s="157" t="s">
        <v>54</v>
      </c>
    </row>
    <row r="21" spans="1:14" s="6" customFormat="1" ht="17.100000000000001" customHeight="1" x14ac:dyDescent="0.25">
      <c r="A21" s="117">
        <f t="shared" si="1"/>
        <v>17</v>
      </c>
      <c r="B21" s="169" t="s">
        <v>125</v>
      </c>
      <c r="C21" s="117">
        <f t="shared" si="4"/>
        <v>43</v>
      </c>
      <c r="D21" s="169" t="s">
        <v>126</v>
      </c>
      <c r="E21" s="151"/>
      <c r="F21" s="118">
        <f t="shared" si="6"/>
        <v>17</v>
      </c>
      <c r="G21" s="119" t="s">
        <v>187</v>
      </c>
      <c r="H21" s="102"/>
      <c r="I21" s="154"/>
      <c r="J21" s="159">
        <f t="shared" si="5"/>
        <v>17</v>
      </c>
      <c r="K21" s="156" t="s">
        <v>158</v>
      </c>
      <c r="L21" s="151"/>
      <c r="M21" s="158">
        <f t="shared" si="3"/>
        <v>17</v>
      </c>
      <c r="N21" s="157" t="s">
        <v>55</v>
      </c>
    </row>
    <row r="22" spans="1:14" s="6" customFormat="1" ht="17.100000000000001" customHeight="1" x14ac:dyDescent="0.25">
      <c r="A22" s="117">
        <f t="shared" si="1"/>
        <v>18</v>
      </c>
      <c r="B22" s="169" t="s">
        <v>217</v>
      </c>
      <c r="C22" s="117">
        <f t="shared" si="4"/>
        <v>44</v>
      </c>
      <c r="D22" s="169" t="s">
        <v>128</v>
      </c>
      <c r="E22" s="151"/>
      <c r="F22" s="118">
        <f t="shared" si="6"/>
        <v>18</v>
      </c>
      <c r="G22" s="119" t="s">
        <v>180</v>
      </c>
      <c r="H22" s="102"/>
      <c r="I22" s="151"/>
      <c r="J22" s="159">
        <f t="shared" si="5"/>
        <v>18</v>
      </c>
      <c r="K22" s="156" t="s">
        <v>159</v>
      </c>
      <c r="L22" s="151"/>
      <c r="M22" s="158">
        <f t="shared" si="3"/>
        <v>18</v>
      </c>
      <c r="N22" s="157" t="s">
        <v>56</v>
      </c>
    </row>
    <row r="23" spans="1:14" s="6" customFormat="1" ht="17.100000000000001" customHeight="1" x14ac:dyDescent="0.25">
      <c r="A23" s="117">
        <f t="shared" si="1"/>
        <v>19</v>
      </c>
      <c r="B23" s="169" t="s">
        <v>127</v>
      </c>
      <c r="C23" s="117">
        <f t="shared" si="4"/>
        <v>45</v>
      </c>
      <c r="D23" s="169" t="s">
        <v>130</v>
      </c>
      <c r="E23" s="151"/>
      <c r="F23" s="118">
        <f t="shared" si="6"/>
        <v>19</v>
      </c>
      <c r="G23" s="119" t="s">
        <v>181</v>
      </c>
      <c r="H23" s="102"/>
      <c r="I23" s="155"/>
      <c r="J23" s="159">
        <f t="shared" si="5"/>
        <v>19</v>
      </c>
      <c r="K23" s="156" t="s">
        <v>160</v>
      </c>
      <c r="L23" s="151"/>
      <c r="M23" s="158">
        <f t="shared" si="3"/>
        <v>19</v>
      </c>
      <c r="N23" s="157" t="s">
        <v>92</v>
      </c>
    </row>
    <row r="24" spans="1:14" s="111" customFormat="1" ht="17.100000000000001" customHeight="1" x14ac:dyDescent="0.25">
      <c r="A24" s="117">
        <f t="shared" si="1"/>
        <v>20</v>
      </c>
      <c r="B24" s="169" t="s">
        <v>129</v>
      </c>
      <c r="C24" s="117">
        <f t="shared" si="4"/>
        <v>46</v>
      </c>
      <c r="D24" s="169" t="s">
        <v>132</v>
      </c>
      <c r="E24" s="151"/>
      <c r="F24" s="118">
        <f t="shared" si="6"/>
        <v>20</v>
      </c>
      <c r="G24" s="119" t="s">
        <v>182</v>
      </c>
      <c r="H24" s="102"/>
      <c r="I24" s="155"/>
      <c r="J24" s="159">
        <f t="shared" si="5"/>
        <v>20</v>
      </c>
      <c r="K24" s="156" t="s">
        <v>161</v>
      </c>
      <c r="L24" s="151"/>
      <c r="M24" s="158">
        <f t="shared" si="3"/>
        <v>20</v>
      </c>
      <c r="N24" s="157" t="s">
        <v>57</v>
      </c>
    </row>
    <row r="25" spans="1:14" s="6" customFormat="1" ht="17.100000000000001" customHeight="1" x14ac:dyDescent="0.25">
      <c r="A25" s="117">
        <f t="shared" si="1"/>
        <v>21</v>
      </c>
      <c r="B25" s="169" t="s">
        <v>131</v>
      </c>
      <c r="C25" s="117">
        <f t="shared" si="4"/>
        <v>47</v>
      </c>
      <c r="D25" s="169" t="s">
        <v>192</v>
      </c>
      <c r="E25" s="151"/>
      <c r="F25" s="118">
        <f t="shared" si="6"/>
        <v>21</v>
      </c>
      <c r="G25" s="119" t="s">
        <v>183</v>
      </c>
      <c r="H25" s="102"/>
      <c r="I25" s="154"/>
      <c r="J25" s="34"/>
      <c r="K25" s="34"/>
      <c r="L25" s="151"/>
      <c r="M25" s="158">
        <f t="shared" si="3"/>
        <v>21</v>
      </c>
      <c r="N25" s="160" t="s">
        <v>27</v>
      </c>
    </row>
    <row r="26" spans="1:14" s="6" customFormat="1" ht="17.100000000000001" customHeight="1" x14ac:dyDescent="0.25">
      <c r="A26" s="117">
        <f t="shared" si="1"/>
        <v>22</v>
      </c>
      <c r="B26" s="169" t="s">
        <v>133</v>
      </c>
      <c r="C26" s="117">
        <f t="shared" si="4"/>
        <v>48</v>
      </c>
      <c r="D26" s="169" t="s">
        <v>135</v>
      </c>
      <c r="E26" s="151"/>
      <c r="F26" s="118">
        <f t="shared" si="6"/>
        <v>22</v>
      </c>
      <c r="G26" s="119" t="s">
        <v>184</v>
      </c>
      <c r="H26" s="102"/>
      <c r="I26" s="151"/>
      <c r="L26" s="151"/>
      <c r="M26" s="158">
        <f t="shared" si="3"/>
        <v>22</v>
      </c>
      <c r="N26" s="157" t="s">
        <v>61</v>
      </c>
    </row>
    <row r="27" spans="1:14" s="6" customFormat="1" ht="17.100000000000001" customHeight="1" x14ac:dyDescent="0.25">
      <c r="A27" s="117">
        <f t="shared" si="1"/>
        <v>23</v>
      </c>
      <c r="B27" s="169" t="s">
        <v>134</v>
      </c>
      <c r="C27" s="117">
        <f t="shared" si="4"/>
        <v>49</v>
      </c>
      <c r="D27" s="169" t="s">
        <v>137</v>
      </c>
      <c r="E27" s="151"/>
      <c r="F27" s="118">
        <f t="shared" si="6"/>
        <v>23</v>
      </c>
      <c r="G27" s="119" t="s">
        <v>185</v>
      </c>
      <c r="H27" s="102"/>
      <c r="I27" s="151"/>
      <c r="L27" s="151"/>
      <c r="M27" s="158">
        <f t="shared" si="3"/>
        <v>23</v>
      </c>
      <c r="N27" s="160" t="s">
        <v>25</v>
      </c>
    </row>
    <row r="28" spans="1:14" s="6" customFormat="1" ht="17.100000000000001" customHeight="1" x14ac:dyDescent="0.25">
      <c r="A28" s="117">
        <f t="shared" si="1"/>
        <v>24</v>
      </c>
      <c r="B28" s="169" t="s">
        <v>136</v>
      </c>
      <c r="C28" s="117">
        <f t="shared" si="4"/>
        <v>50</v>
      </c>
      <c r="D28" s="169" t="s">
        <v>138</v>
      </c>
      <c r="E28" s="151"/>
      <c r="F28" s="118">
        <f t="shared" si="6"/>
        <v>24</v>
      </c>
      <c r="G28" s="119" t="s">
        <v>186</v>
      </c>
      <c r="H28" s="102"/>
      <c r="I28" s="151"/>
      <c r="L28" s="151"/>
      <c r="M28" s="158">
        <f t="shared" si="3"/>
        <v>24</v>
      </c>
      <c r="N28" s="160" t="s">
        <v>58</v>
      </c>
    </row>
    <row r="29" spans="1:14" s="6" customFormat="1" ht="17.100000000000001" customHeight="1" x14ac:dyDescent="0.25">
      <c r="A29" s="117">
        <f t="shared" si="1"/>
        <v>25</v>
      </c>
      <c r="B29" s="169" t="s">
        <v>218</v>
      </c>
      <c r="C29" s="117">
        <f t="shared" si="4"/>
        <v>51</v>
      </c>
      <c r="D29" s="169" t="s">
        <v>140</v>
      </c>
      <c r="E29" s="151"/>
      <c r="F29" s="118">
        <f t="shared" si="6"/>
        <v>25</v>
      </c>
      <c r="G29" s="119" t="s">
        <v>164</v>
      </c>
      <c r="H29" s="102"/>
      <c r="I29" s="151"/>
      <c r="L29" s="151"/>
      <c r="M29" s="158">
        <f t="shared" si="3"/>
        <v>25</v>
      </c>
      <c r="N29" s="157" t="s">
        <v>59</v>
      </c>
    </row>
    <row r="30" spans="1:14" s="6" customFormat="1" ht="17.100000000000001" customHeight="1" x14ac:dyDescent="0.25">
      <c r="A30" s="117">
        <f t="shared" si="1"/>
        <v>26</v>
      </c>
      <c r="B30" s="169" t="s">
        <v>139</v>
      </c>
      <c r="C30" s="117">
        <f t="shared" si="4"/>
        <v>52</v>
      </c>
      <c r="D30" s="169" t="s">
        <v>142</v>
      </c>
      <c r="E30" s="151"/>
      <c r="F30" s="118">
        <f t="shared" si="6"/>
        <v>26</v>
      </c>
      <c r="G30" s="119" t="s">
        <v>189</v>
      </c>
      <c r="H30" s="102"/>
      <c r="I30" s="151"/>
      <c r="L30" s="151"/>
      <c r="M30" s="158">
        <f t="shared" si="3"/>
        <v>26</v>
      </c>
      <c r="N30" s="160" t="s">
        <v>60</v>
      </c>
    </row>
    <row r="31" spans="1:14" s="2" customFormat="1" ht="15.75" x14ac:dyDescent="0.25">
      <c r="C31" s="112"/>
      <c r="D31" s="112"/>
      <c r="E31" s="151"/>
      <c r="F31" s="118">
        <f>+F30+1</f>
        <v>27</v>
      </c>
      <c r="G31" s="119" t="s">
        <v>167</v>
      </c>
      <c r="H31" s="110"/>
      <c r="I31" s="151"/>
      <c r="J31" s="110"/>
      <c r="K31" s="110"/>
      <c r="L31" s="151"/>
      <c r="M31" s="158">
        <f t="shared" si="3"/>
        <v>27</v>
      </c>
      <c r="N31" s="160" t="s">
        <v>26</v>
      </c>
    </row>
    <row r="32" spans="1:14" ht="15.75" x14ac:dyDescent="0.25">
      <c r="C32" s="102"/>
      <c r="D32" s="102"/>
      <c r="E32" s="152"/>
      <c r="F32" s="105"/>
      <c r="G32" s="104"/>
      <c r="H32" s="104"/>
      <c r="I32" s="152"/>
      <c r="J32" s="104"/>
      <c r="K32" s="104"/>
      <c r="L32" s="152"/>
      <c r="M32" s="144"/>
      <c r="N32" s="145"/>
    </row>
    <row r="33" spans="1:14" ht="18.75" x14ac:dyDescent="0.25">
      <c r="C33" s="103"/>
      <c r="D33" s="103"/>
      <c r="M33" s="145"/>
      <c r="N33" s="145"/>
    </row>
    <row r="34" spans="1:14" ht="15.75" x14ac:dyDescent="0.25">
      <c r="A34" s="107"/>
      <c r="C34" s="102"/>
      <c r="D34" s="102"/>
    </row>
    <row r="35" spans="1:14" ht="15.75" x14ac:dyDescent="0.25">
      <c r="A35" s="107"/>
      <c r="C35" s="102"/>
      <c r="D35" s="102"/>
    </row>
    <row r="36" spans="1:14" ht="15.75" x14ac:dyDescent="0.25">
      <c r="A36" s="107"/>
      <c r="C36" s="102"/>
      <c r="D36" s="102"/>
    </row>
    <row r="37" spans="1:14" ht="15.75" x14ac:dyDescent="0.25">
      <c r="A37" s="107"/>
      <c r="C37" s="102"/>
      <c r="D37" s="102"/>
    </row>
    <row r="38" spans="1:14" ht="18.75" x14ac:dyDescent="0.25">
      <c r="C38" s="103"/>
      <c r="D38" s="103"/>
    </row>
    <row r="39" spans="1:14" ht="15.75" x14ac:dyDescent="0.25">
      <c r="C39" s="106"/>
      <c r="D39" s="106"/>
    </row>
    <row r="40" spans="1:14" ht="15.75" x14ac:dyDescent="0.25">
      <c r="C40" s="106"/>
      <c r="D40" s="106"/>
    </row>
    <row r="41" spans="1:14" ht="15.75" x14ac:dyDescent="0.25">
      <c r="C41" s="106"/>
      <c r="D41" s="106"/>
    </row>
    <row r="42" spans="1:14" ht="15.75" x14ac:dyDescent="0.25">
      <c r="C42" s="106"/>
      <c r="D42" s="106"/>
    </row>
    <row r="43" spans="1:14" ht="15.75" x14ac:dyDescent="0.25">
      <c r="C43" s="106"/>
      <c r="D43" s="106"/>
    </row>
    <row r="44" spans="1:14" x14ac:dyDescent="0.25">
      <c r="A44" s="107"/>
      <c r="C44" s="109"/>
      <c r="D44" s="109"/>
    </row>
    <row r="45" spans="1:14" x14ac:dyDescent="0.25">
      <c r="A45" s="107"/>
      <c r="C45" s="109"/>
      <c r="D45" s="109"/>
    </row>
    <row r="46" spans="1:14" x14ac:dyDescent="0.25">
      <c r="C46" s="109"/>
      <c r="D46" s="109"/>
    </row>
    <row r="47" spans="1:14" x14ac:dyDescent="0.25">
      <c r="C47" s="109"/>
      <c r="D47" s="109"/>
    </row>
    <row r="52" spans="14:15" ht="15.75" x14ac:dyDescent="0.25">
      <c r="N52" s="101"/>
      <c r="O52" s="6"/>
    </row>
  </sheetData>
  <mergeCells count="5">
    <mergeCell ref="A1:N1"/>
    <mergeCell ref="A3:D3"/>
    <mergeCell ref="M3:N3"/>
    <mergeCell ref="J3:K3"/>
    <mergeCell ref="F3:H3"/>
  </mergeCells>
  <pageMargins left="0.51181102362204722" right="0.11811023622047245" top="0.47244094488188981" bottom="0.39370078740157483" header="0.31496062992125984" footer="0.31496062992125984"/>
  <pageSetup paperSize="9" scale="90" orientation="landscape" r:id="rId1"/>
  <headerFooter>
    <oddHeader>&amp;R&amp;D</oddHeader>
    <oddFooter>&amp;R&amp;F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B4F50-EBEA-4AE1-BDAF-C9462AAAC86D}">
  <sheetPr>
    <tabColor theme="0"/>
  </sheetPr>
  <dimension ref="A1:P30"/>
  <sheetViews>
    <sheetView showGridLines="0" zoomScale="110" zoomScaleNormal="110" workbookViewId="0">
      <pane xSplit="1" ySplit="5" topLeftCell="B6" activePane="bottomRight" state="frozen"/>
      <selection pane="topRight" activeCell="B1" sqref="B1"/>
      <selection pane="bottomLeft" activeCell="A6" sqref="A6"/>
      <selection pane="bottomRight" activeCell="L14" sqref="L14"/>
    </sheetView>
  </sheetViews>
  <sheetFormatPr defaultColWidth="8.7109375" defaultRowHeight="15" x14ac:dyDescent="0.25"/>
  <cols>
    <col min="1" max="1" width="19.85546875" style="107" customWidth="1"/>
    <col min="2" max="2" width="41.28515625" style="107" customWidth="1"/>
    <col min="3" max="6" width="12.5703125" style="107" customWidth="1"/>
    <col min="7" max="7" width="12.5703125" style="109" customWidth="1"/>
    <col min="8" max="8" width="2.42578125" style="107" customWidth="1"/>
    <col min="9" max="10" width="14" style="107" customWidth="1"/>
    <col min="11" max="12" width="12.140625" style="107" customWidth="1"/>
    <col min="13" max="16384" width="8.7109375" style="107"/>
  </cols>
  <sheetData>
    <row r="1" spans="1:16" s="109" customFormat="1" ht="70.5" customHeight="1" x14ac:dyDescent="0.25">
      <c r="A1" s="235" t="s">
        <v>214</v>
      </c>
      <c r="B1" s="235"/>
      <c r="C1" s="235"/>
      <c r="D1" s="235"/>
      <c r="E1" s="235"/>
      <c r="F1" s="235"/>
      <c r="G1" s="235"/>
      <c r="H1" s="235"/>
      <c r="I1" s="235"/>
      <c r="J1" s="235"/>
      <c r="K1" s="235"/>
      <c r="L1" s="235"/>
    </row>
    <row r="2" spans="1:16" s="109" customFormat="1" ht="35.450000000000003" customHeight="1" thickBot="1" x14ac:dyDescent="0.3">
      <c r="A2" s="236" t="s">
        <v>213</v>
      </c>
      <c r="B2" s="236"/>
      <c r="C2" s="236"/>
      <c r="D2" s="236"/>
      <c r="E2" s="236"/>
      <c r="F2" s="236"/>
      <c r="G2" s="236"/>
      <c r="H2" s="236"/>
      <c r="I2" s="236"/>
      <c r="J2" s="236"/>
      <c r="K2" s="236"/>
      <c r="L2" s="236"/>
    </row>
    <row r="3" spans="1:16" s="109" customFormat="1" ht="35.25" thickTop="1" thickBot="1" x14ac:dyDescent="0.3">
      <c r="A3" s="237" t="s">
        <v>20</v>
      </c>
      <c r="B3" s="237"/>
      <c r="C3" s="237"/>
      <c r="D3" s="237"/>
      <c r="E3" s="237"/>
      <c r="F3" s="237"/>
      <c r="G3" s="237"/>
      <c r="H3" s="237"/>
      <c r="I3" s="237"/>
      <c r="J3" s="237"/>
      <c r="K3" s="237"/>
      <c r="L3" s="237"/>
    </row>
    <row r="4" spans="1:16" ht="15.75" thickTop="1" x14ac:dyDescent="0.25"/>
    <row r="5" spans="1:16" s="2" customFormat="1" ht="15.75" x14ac:dyDescent="0.25">
      <c r="G5" s="8"/>
    </row>
    <row r="6" spans="1:16" ht="18.75" x14ac:dyDescent="0.25">
      <c r="A6" s="171"/>
      <c r="B6" s="171"/>
      <c r="C6" s="172"/>
      <c r="D6" s="172"/>
      <c r="E6" s="172"/>
      <c r="F6" s="172"/>
      <c r="G6" s="172"/>
      <c r="H6" s="172"/>
      <c r="I6" s="238" t="s">
        <v>21</v>
      </c>
      <c r="J6" s="238"/>
      <c r="K6" s="2"/>
      <c r="L6" s="2"/>
      <c r="M6" s="2"/>
      <c r="N6" s="2"/>
      <c r="O6" s="2"/>
      <c r="P6" s="2"/>
    </row>
    <row r="7" spans="1:16" ht="18.75" x14ac:dyDescent="0.25">
      <c r="A7" s="173"/>
      <c r="B7" s="174" t="s">
        <v>43</v>
      </c>
      <c r="C7" s="175">
        <v>2020</v>
      </c>
      <c r="D7" s="175">
        <v>2021</v>
      </c>
      <c r="E7" s="175">
        <v>2022</v>
      </c>
      <c r="F7" s="175">
        <v>2023</v>
      </c>
      <c r="G7" s="175">
        <v>2024</v>
      </c>
      <c r="H7" s="175"/>
      <c r="I7" s="175" t="s">
        <v>220</v>
      </c>
      <c r="J7" s="175" t="s">
        <v>221</v>
      </c>
    </row>
    <row r="8" spans="1:16" ht="16.5" x14ac:dyDescent="0.25">
      <c r="A8" s="232" t="s">
        <v>235</v>
      </c>
      <c r="B8" s="185" t="s">
        <v>215</v>
      </c>
      <c r="C8" s="178">
        <v>28.566907370990002</v>
      </c>
      <c r="D8" s="178">
        <v>28.827107000000005</v>
      </c>
      <c r="E8" s="178">
        <v>28.437752</v>
      </c>
      <c r="F8" s="178">
        <v>28.768530865866442</v>
      </c>
      <c r="G8" s="178">
        <v>28.582749115712407</v>
      </c>
      <c r="H8" s="179"/>
      <c r="I8" s="262">
        <f>(G8-F8)/F8*100</f>
        <v>-0.64578115239962908</v>
      </c>
      <c r="J8" s="262">
        <f>(G8-C8)/C8*100</f>
        <v>5.545488182067649E-2</v>
      </c>
    </row>
    <row r="9" spans="1:16" ht="16.5" x14ac:dyDescent="0.25">
      <c r="A9" s="233"/>
      <c r="B9" s="186" t="s">
        <v>242</v>
      </c>
      <c r="C9" s="180">
        <v>10.160569000000001</v>
      </c>
      <c r="D9" s="180">
        <v>11.726522000000003</v>
      </c>
      <c r="E9" s="180">
        <v>12.205689999999997</v>
      </c>
      <c r="F9" s="180">
        <v>12.547267999999999</v>
      </c>
      <c r="G9" s="180">
        <v>13.18112</v>
      </c>
      <c r="H9" s="179"/>
      <c r="I9" s="263">
        <f>(G9-F9)/F9*100</f>
        <v>5.0517132494500077</v>
      </c>
      <c r="J9" s="263">
        <f>(G9-C9)/C9*100</f>
        <v>29.728167782729482</v>
      </c>
    </row>
    <row r="10" spans="1:16" ht="16.5" x14ac:dyDescent="0.25">
      <c r="A10" s="233"/>
      <c r="B10" s="187" t="s">
        <v>23</v>
      </c>
      <c r="C10" s="176">
        <v>8.1391040000000014</v>
      </c>
      <c r="D10" s="176">
        <v>8.2911749999999991</v>
      </c>
      <c r="E10" s="176">
        <v>8.1779289999999989</v>
      </c>
      <c r="F10" s="176">
        <v>8.2678559999999983</v>
      </c>
      <c r="G10" s="176">
        <v>8.8239680559633271</v>
      </c>
      <c r="H10" s="181"/>
      <c r="I10" s="264">
        <f t="shared" ref="I10" si="0">(G10-F10)/F10*100</f>
        <v>6.7261942632204637</v>
      </c>
      <c r="J10" s="264">
        <f t="shared" ref="J10" si="1">(G10-C10)/C10*100</f>
        <v>8.4144895551565089</v>
      </c>
    </row>
    <row r="11" spans="1:16" ht="16.5" x14ac:dyDescent="0.25">
      <c r="A11" s="234"/>
      <c r="B11" s="188" t="s">
        <v>42</v>
      </c>
      <c r="C11" s="177">
        <v>3.732189</v>
      </c>
      <c r="D11" s="177">
        <v>4.0166529999999998</v>
      </c>
      <c r="E11" s="177">
        <v>4.2623910000000009</v>
      </c>
      <c r="F11" s="177">
        <v>4.137076147000001</v>
      </c>
      <c r="G11" s="177">
        <v>4.0532989750000006</v>
      </c>
      <c r="H11" s="182"/>
      <c r="I11" s="265">
        <f>(G11-F11)/F11*100</f>
        <v>-2.0250333574534625</v>
      </c>
      <c r="J11" s="265">
        <f>(G11-C11)/C11*100</f>
        <v>8.6037972621429564</v>
      </c>
    </row>
    <row r="12" spans="1:16" ht="17.25" customHeight="1" x14ac:dyDescent="0.25">
      <c r="A12" s="232" t="s">
        <v>236</v>
      </c>
      <c r="B12" s="185" t="s">
        <v>215</v>
      </c>
      <c r="C12" s="178">
        <v>10.417053358919999</v>
      </c>
      <c r="D12" s="178">
        <v>7.8182075659999999</v>
      </c>
      <c r="E12" s="178">
        <v>6.9106363000000002</v>
      </c>
      <c r="F12" s="178">
        <v>6.7131631967295418</v>
      </c>
      <c r="G12" s="178">
        <v>8.6848273286210471</v>
      </c>
      <c r="H12" s="183"/>
      <c r="I12" s="262">
        <f>(G12-F12)/F12*100</f>
        <v>29.370120673545415</v>
      </c>
      <c r="J12" s="262">
        <f>(G12-C12)/C12*100</f>
        <v>-16.628752590728233</v>
      </c>
    </row>
    <row r="13" spans="1:16" ht="16.5" customHeight="1" x14ac:dyDescent="0.25">
      <c r="A13" s="233"/>
      <c r="B13" s="186" t="s">
        <v>242</v>
      </c>
      <c r="C13" s="180">
        <v>1.7939693000000023</v>
      </c>
      <c r="D13" s="180">
        <v>2.6424699999999981</v>
      </c>
      <c r="E13" s="180">
        <v>3.2361700000000009</v>
      </c>
      <c r="F13" s="180">
        <v>3.8456369999999986</v>
      </c>
      <c r="G13" s="180">
        <v>4.522543999999999</v>
      </c>
      <c r="H13" s="183"/>
      <c r="I13" s="263">
        <f>(G13-F13)/F13*100</f>
        <v>17.601947349684867</v>
      </c>
      <c r="J13" s="263">
        <f>(G13-C13)/C13*100</f>
        <v>152.09706765884974</v>
      </c>
    </row>
    <row r="14" spans="1:16" ht="16.5" customHeight="1" x14ac:dyDescent="0.25">
      <c r="A14" s="233"/>
      <c r="B14" s="187" t="s">
        <v>23</v>
      </c>
      <c r="C14" s="176">
        <v>1.0783629999999993</v>
      </c>
      <c r="D14" s="176">
        <v>0.99232477799999952</v>
      </c>
      <c r="E14" s="176">
        <v>0.95544950400000039</v>
      </c>
      <c r="F14" s="176">
        <v>1.2167129999999997</v>
      </c>
      <c r="G14" s="176">
        <v>1.5801499923198297</v>
      </c>
      <c r="H14" s="183"/>
      <c r="I14" s="264">
        <f t="shared" ref="I14" si="2">(G14-F14)/F14*100</f>
        <v>29.87039608517621</v>
      </c>
      <c r="J14" s="264">
        <f t="shared" ref="J14" si="3">(G14-C14)/C14*100</f>
        <v>46.532289434989025</v>
      </c>
    </row>
    <row r="15" spans="1:16" ht="17.25" customHeight="1" x14ac:dyDescent="0.25">
      <c r="A15" s="234"/>
      <c r="B15" s="188" t="s">
        <v>22</v>
      </c>
      <c r="C15" s="177">
        <v>0.32336775600000023</v>
      </c>
      <c r="D15" s="177">
        <v>0.46750942000000029</v>
      </c>
      <c r="E15" s="177">
        <v>0.65939300000000023</v>
      </c>
      <c r="F15" s="177">
        <v>0.51656073800000002</v>
      </c>
      <c r="G15" s="177">
        <v>0.54415085900000004</v>
      </c>
      <c r="H15" s="183"/>
      <c r="I15" s="265">
        <f>(G15-F15)/F15*100</f>
        <v>5.3411184726935286</v>
      </c>
      <c r="J15" s="265">
        <f>(G15-C15)/C15*100</f>
        <v>68.276165110289995</v>
      </c>
    </row>
    <row r="16" spans="1:16" ht="17.25" customHeight="1" x14ac:dyDescent="0.25">
      <c r="A16" s="232" t="s">
        <v>237</v>
      </c>
      <c r="B16" s="185" t="s">
        <v>215</v>
      </c>
      <c r="C16" s="178">
        <v>2.7392918044200001</v>
      </c>
      <c r="D16" s="178">
        <v>-3.5679434000000586E-2</v>
      </c>
      <c r="E16" s="178">
        <v>-0.90310140000000005</v>
      </c>
      <c r="F16" s="178">
        <v>-1.0989692889904588</v>
      </c>
      <c r="G16" s="178">
        <v>0.65890196322104744</v>
      </c>
      <c r="H16" s="179"/>
      <c r="I16" s="262">
        <f>(G16-F16)/(ABS(F16))*100</f>
        <v>159.95635818234115</v>
      </c>
      <c r="J16" s="262">
        <f>(G16-C16)/C16*100</f>
        <v>-75.946266032779988</v>
      </c>
    </row>
    <row r="17" spans="1:12" ht="16.5" customHeight="1" x14ac:dyDescent="0.25">
      <c r="A17" s="233"/>
      <c r="B17" s="186" t="s">
        <v>242</v>
      </c>
      <c r="C17" s="180">
        <v>0.57259750000000209</v>
      </c>
      <c r="D17" s="180">
        <v>1.2532550199999986</v>
      </c>
      <c r="E17" s="180">
        <v>1.2152320000000012</v>
      </c>
      <c r="F17" s="180">
        <v>1.6970924999999994</v>
      </c>
      <c r="G17" s="180">
        <v>2.0098219189999984</v>
      </c>
      <c r="H17" s="184"/>
      <c r="I17" s="263">
        <f>(G17-F17)/F17*100</f>
        <v>18.427364389389446</v>
      </c>
      <c r="J17" s="263">
        <f>(G17-C17)/C17*100</f>
        <v>251.00081977305018</v>
      </c>
    </row>
    <row r="18" spans="1:12" ht="16.5" customHeight="1" x14ac:dyDescent="0.25">
      <c r="A18" s="233"/>
      <c r="B18" s="187" t="s">
        <v>23</v>
      </c>
      <c r="C18" s="176">
        <v>-0.82738485200000067</v>
      </c>
      <c r="D18" s="176">
        <v>-0.50769022200000036</v>
      </c>
      <c r="E18" s="176">
        <v>-0.62110549599999965</v>
      </c>
      <c r="F18" s="176">
        <v>-0.30590591000000028</v>
      </c>
      <c r="G18" s="176">
        <v>9.4316728319829429E-2</v>
      </c>
      <c r="H18" s="181"/>
      <c r="I18" s="264">
        <f t="shared" ref="I18" si="4">(G18-F18)/F18*100</f>
        <v>-130.83194055316858</v>
      </c>
      <c r="J18" s="264" t="s">
        <v>205</v>
      </c>
    </row>
    <row r="19" spans="1:12" ht="17.25" customHeight="1" x14ac:dyDescent="0.25">
      <c r="A19" s="234"/>
      <c r="B19" s="188" t="s">
        <v>22</v>
      </c>
      <c r="C19" s="177">
        <v>-0.20127024399999977</v>
      </c>
      <c r="D19" s="177">
        <v>0.14540042000000025</v>
      </c>
      <c r="E19" s="177">
        <v>0.32573700000000033</v>
      </c>
      <c r="F19" s="177">
        <v>0.15212311499999989</v>
      </c>
      <c r="G19" s="177">
        <v>0.22705736100000001</v>
      </c>
      <c r="H19" s="182"/>
      <c r="I19" s="265">
        <f>(G19-F19)/F19*100</f>
        <v>49.258947925172428</v>
      </c>
      <c r="J19" s="265" t="s">
        <v>205</v>
      </c>
    </row>
    <row r="20" spans="1:12" ht="17.25" customHeight="1" x14ac:dyDescent="0.25">
      <c r="A20" s="232" t="s">
        <v>238</v>
      </c>
      <c r="B20" s="185" t="s">
        <v>215</v>
      </c>
      <c r="C20" s="178">
        <v>7.8872881619999999</v>
      </c>
      <c r="D20" s="178">
        <v>7.6832523999999998</v>
      </c>
      <c r="E20" s="178">
        <v>6.6923229419999979</v>
      </c>
      <c r="F20" s="178">
        <v>6.7171713022819262</v>
      </c>
      <c r="G20" s="178">
        <v>7.1733844470350192</v>
      </c>
      <c r="H20" s="179"/>
      <c r="I20" s="262">
        <f t="shared" ref="I20:I27" si="5">(G20-F20)/F20*100</f>
        <v>6.7917449804817451</v>
      </c>
      <c r="J20" s="262">
        <f t="shared" ref="J20:J27" si="6">(G20-C20)/C20*100</f>
        <v>-9.0513203055580309</v>
      </c>
    </row>
    <row r="21" spans="1:12" ht="16.5" customHeight="1" x14ac:dyDescent="0.25">
      <c r="A21" s="233"/>
      <c r="B21" s="186" t="s">
        <v>242</v>
      </c>
      <c r="C21" s="180">
        <v>0.89236196000000012</v>
      </c>
      <c r="D21" s="180">
        <v>0.96602655999999998</v>
      </c>
      <c r="E21" s="180">
        <v>1.0076734599999999</v>
      </c>
      <c r="F21" s="180">
        <v>0.96804846</v>
      </c>
      <c r="G21" s="180">
        <v>1.0657748010000001</v>
      </c>
      <c r="H21" s="184"/>
      <c r="I21" s="263">
        <f t="shared" si="5"/>
        <v>10.095190999012601</v>
      </c>
      <c r="J21" s="263">
        <f t="shared" si="6"/>
        <v>19.433015835861038</v>
      </c>
    </row>
    <row r="22" spans="1:12" ht="16.5" customHeight="1" x14ac:dyDescent="0.25">
      <c r="A22" s="233"/>
      <c r="B22" s="187" t="s">
        <v>240</v>
      </c>
      <c r="C22" s="176">
        <v>4.014799</v>
      </c>
      <c r="D22" s="176">
        <v>3.9457199999999992</v>
      </c>
      <c r="E22" s="176">
        <v>3.2170829999999997</v>
      </c>
      <c r="F22" s="176">
        <v>3.1708399999999997</v>
      </c>
      <c r="G22" s="176">
        <v>3.1130360000000001</v>
      </c>
      <c r="H22" s="181"/>
      <c r="I22" s="264">
        <f t="shared" si="5"/>
        <v>-1.8229869687527447</v>
      </c>
      <c r="J22" s="264">
        <f t="shared" si="6"/>
        <v>-22.460975007715202</v>
      </c>
    </row>
    <row r="23" spans="1:12" ht="17.25" customHeight="1" x14ac:dyDescent="0.25">
      <c r="A23" s="234"/>
      <c r="B23" s="188" t="s">
        <v>22</v>
      </c>
      <c r="C23" s="177">
        <v>0.14963299999999999</v>
      </c>
      <c r="D23" s="177">
        <v>0.12271700000000005</v>
      </c>
      <c r="E23" s="177">
        <v>0.182486389</v>
      </c>
      <c r="F23" s="177">
        <v>0.18991667100000001</v>
      </c>
      <c r="G23" s="177">
        <v>0.165469225</v>
      </c>
      <c r="H23" s="182"/>
      <c r="I23" s="265">
        <f t="shared" si="5"/>
        <v>-12.872722479428891</v>
      </c>
      <c r="J23" s="265">
        <f t="shared" si="6"/>
        <v>10.583377329867082</v>
      </c>
    </row>
    <row r="24" spans="1:12" ht="17.25" customHeight="1" x14ac:dyDescent="0.25">
      <c r="A24" s="232" t="s">
        <v>239</v>
      </c>
      <c r="B24" s="185" t="s">
        <v>215</v>
      </c>
      <c r="C24" s="178">
        <v>61.407404761904765</v>
      </c>
      <c r="D24" s="178">
        <v>60.124488372093026</v>
      </c>
      <c r="E24" s="178">
        <v>58.710656363636367</v>
      </c>
      <c r="F24" s="178">
        <v>56.526542727272727</v>
      </c>
      <c r="G24" s="178">
        <v>55.752669999999995</v>
      </c>
      <c r="H24" s="179"/>
      <c r="I24" s="262">
        <f t="shared" si="5"/>
        <v>-1.369043090086874</v>
      </c>
      <c r="J24" s="262">
        <f t="shared" si="6"/>
        <v>-9.208555195957068</v>
      </c>
      <c r="L24" s="163"/>
    </row>
    <row r="25" spans="1:12" ht="16.5" customHeight="1" x14ac:dyDescent="0.25">
      <c r="A25" s="233"/>
      <c r="B25" s="186" t="s">
        <v>242</v>
      </c>
      <c r="C25" s="180">
        <v>125.85301871186867</v>
      </c>
      <c r="D25" s="180">
        <v>122.09806603773585</v>
      </c>
      <c r="E25" s="180">
        <v>126.35094444444444</v>
      </c>
      <c r="F25" s="180">
        <v>126.08411111111111</v>
      </c>
      <c r="G25" s="180">
        <v>124.28211111111111</v>
      </c>
      <c r="H25" s="184"/>
      <c r="I25" s="263">
        <f t="shared" si="5"/>
        <v>-1.4292046667260092</v>
      </c>
      <c r="J25" s="263">
        <f t="shared" si="6"/>
        <v>-1.2482081215342504</v>
      </c>
    </row>
    <row r="26" spans="1:12" ht="16.5" customHeight="1" x14ac:dyDescent="0.25">
      <c r="A26" s="233"/>
      <c r="B26" s="187" t="s">
        <v>23</v>
      </c>
      <c r="C26" s="176">
        <v>21.513500000000001</v>
      </c>
      <c r="D26" s="176">
        <v>21.169</v>
      </c>
      <c r="E26" s="176">
        <v>20.949000000000002</v>
      </c>
      <c r="F26" s="176">
        <v>20.907</v>
      </c>
      <c r="G26" s="176">
        <v>20.591999999999999</v>
      </c>
      <c r="H26" s="181"/>
      <c r="I26" s="264">
        <f t="shared" si="5"/>
        <v>-1.5066724063710779</v>
      </c>
      <c r="J26" s="264">
        <f t="shared" si="6"/>
        <v>-4.2833569619076473</v>
      </c>
    </row>
    <row r="27" spans="1:12" ht="17.25" customHeight="1" x14ac:dyDescent="0.25">
      <c r="A27" s="234"/>
      <c r="B27" s="188" t="s">
        <v>22</v>
      </c>
      <c r="C27" s="177">
        <v>13.24</v>
      </c>
      <c r="D27" s="177">
        <v>13.036</v>
      </c>
      <c r="E27" s="177">
        <v>12.891999999999999</v>
      </c>
      <c r="F27" s="177">
        <v>12.403</v>
      </c>
      <c r="G27" s="177">
        <v>12.48</v>
      </c>
      <c r="H27" s="182"/>
      <c r="I27" s="265">
        <f t="shared" si="5"/>
        <v>0.62081754414254575</v>
      </c>
      <c r="J27" s="265">
        <f t="shared" si="6"/>
        <v>-5.7401812688821732</v>
      </c>
      <c r="L27" s="163"/>
    </row>
    <row r="28" spans="1:12" ht="6.75" customHeight="1" x14ac:dyDescent="0.25"/>
    <row r="29" spans="1:12" x14ac:dyDescent="0.25">
      <c r="A29" s="143" t="s">
        <v>255</v>
      </c>
    </row>
    <row r="30" spans="1:12" x14ac:dyDescent="0.25">
      <c r="A30" s="168" t="s">
        <v>244</v>
      </c>
    </row>
  </sheetData>
  <mergeCells count="9">
    <mergeCell ref="A16:A19"/>
    <mergeCell ref="A20:A23"/>
    <mergeCell ref="A24:A27"/>
    <mergeCell ref="A1:L1"/>
    <mergeCell ref="A2:L2"/>
    <mergeCell ref="A3:L3"/>
    <mergeCell ref="I6:J6"/>
    <mergeCell ref="A8:A11"/>
    <mergeCell ref="A12:A15"/>
  </mergeCells>
  <pageMargins left="0.7" right="0.7" top="0.75" bottom="0.75" header="0.3" footer="0.3"/>
  <pageSetup paperSize="9" orientation="portrait" r:id="rId1"/>
  <ignoredErrors>
    <ignoredError sqref="I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4B91B-732A-4D5C-848E-072E2CF55020}">
  <sheetPr>
    <tabColor theme="0"/>
  </sheetPr>
  <dimension ref="A1:P33"/>
  <sheetViews>
    <sheetView showGridLines="0" topLeftCell="A19" zoomScale="90" zoomScaleNormal="90" workbookViewId="0">
      <selection activeCell="F23" sqref="F23"/>
    </sheetView>
  </sheetViews>
  <sheetFormatPr defaultRowHeight="15" x14ac:dyDescent="0.25"/>
  <cols>
    <col min="1" max="1" width="23" customWidth="1"/>
    <col min="2" max="2" width="9.85546875" customWidth="1"/>
    <col min="3" max="3" width="11.28515625" style="192" customWidth="1"/>
    <col min="4" max="4" width="2.28515625" customWidth="1"/>
    <col min="5" max="5" width="23" customWidth="1"/>
    <col min="6" max="6" width="9.85546875" customWidth="1"/>
    <col min="7" max="7" width="11.28515625" style="192" customWidth="1"/>
    <col min="8" max="8" width="2.28515625" customWidth="1"/>
    <col min="9" max="9" width="23" customWidth="1"/>
    <col min="10" max="10" width="9.85546875" customWidth="1"/>
    <col min="11" max="11" width="11.28515625" style="192" customWidth="1"/>
    <col min="12" max="12" width="2.28515625" customWidth="1"/>
    <col min="13" max="13" width="23" customWidth="1"/>
    <col min="14" max="14" width="9.85546875" customWidth="1"/>
    <col min="15" max="15" width="11.28515625" style="192" customWidth="1"/>
  </cols>
  <sheetData>
    <row r="1" spans="1:16" s="1" customFormat="1" ht="70.5" customHeight="1" x14ac:dyDescent="0.25">
      <c r="A1" s="235" t="s">
        <v>214</v>
      </c>
      <c r="B1" s="235"/>
      <c r="C1" s="235"/>
      <c r="D1" s="235"/>
      <c r="E1" s="235"/>
      <c r="F1" s="235"/>
      <c r="G1" s="235"/>
      <c r="H1" s="235"/>
      <c r="I1" s="235"/>
      <c r="J1" s="235"/>
      <c r="K1" s="235"/>
      <c r="L1" s="235"/>
      <c r="M1" s="235"/>
      <c r="N1" s="235"/>
      <c r="O1" s="235"/>
    </row>
    <row r="2" spans="1:16" s="1" customFormat="1" ht="35.450000000000003" customHeight="1" x14ac:dyDescent="0.25">
      <c r="A2" s="246" t="s">
        <v>213</v>
      </c>
      <c r="B2" s="246"/>
      <c r="C2" s="246"/>
      <c r="D2" s="246"/>
      <c r="E2" s="246"/>
      <c r="F2" s="246"/>
      <c r="G2" s="246"/>
      <c r="H2" s="246"/>
      <c r="I2" s="246"/>
      <c r="J2" s="246"/>
      <c r="K2" s="246"/>
      <c r="L2" s="246"/>
      <c r="M2" s="246"/>
      <c r="N2" s="246"/>
      <c r="O2" s="246"/>
    </row>
    <row r="3" spans="1:16" s="1" customFormat="1" ht="31.5" x14ac:dyDescent="0.25">
      <c r="A3" s="247" t="s">
        <v>245</v>
      </c>
      <c r="B3" s="247"/>
      <c r="C3" s="247"/>
      <c r="D3" s="247"/>
      <c r="E3" s="247"/>
      <c r="F3" s="247"/>
      <c r="G3" s="247"/>
      <c r="H3" s="247"/>
      <c r="I3" s="247"/>
      <c r="J3" s="247"/>
      <c r="K3" s="247"/>
      <c r="L3" s="247"/>
      <c r="M3" s="247"/>
      <c r="N3" s="247"/>
      <c r="O3" s="247"/>
    </row>
    <row r="5" spans="1:16" s="167" customFormat="1" ht="46.5" customHeight="1" x14ac:dyDescent="0.25">
      <c r="A5" s="248" t="s">
        <v>28</v>
      </c>
      <c r="B5" s="248"/>
      <c r="C5" s="248"/>
      <c r="D5" s="195"/>
      <c r="E5" s="249" t="s">
        <v>243</v>
      </c>
      <c r="F5" s="249"/>
      <c r="G5" s="249"/>
      <c r="H5" s="195"/>
      <c r="I5" s="250" t="s">
        <v>23</v>
      </c>
      <c r="J5" s="250"/>
      <c r="K5" s="250"/>
      <c r="L5" s="195"/>
      <c r="M5" s="251" t="s">
        <v>29</v>
      </c>
      <c r="N5" s="251"/>
      <c r="O5" s="251"/>
    </row>
    <row r="6" spans="1:16" ht="34.5" x14ac:dyDescent="0.3">
      <c r="A6" s="189"/>
      <c r="B6" s="196">
        <v>2024</v>
      </c>
      <c r="C6" s="197" t="s">
        <v>212</v>
      </c>
      <c r="D6" s="196"/>
      <c r="E6" s="196"/>
      <c r="F6" s="196">
        <f>+B6</f>
        <v>2024</v>
      </c>
      <c r="G6" s="197" t="str">
        <f>+C6</f>
        <v>Var. % 
'24/'23</v>
      </c>
      <c r="H6" s="196"/>
      <c r="I6" s="196"/>
      <c r="J6" s="196">
        <f>+B6</f>
        <v>2024</v>
      </c>
      <c r="K6" s="197" t="str">
        <f>+C6</f>
        <v>Var. % 
'24/'23</v>
      </c>
      <c r="L6" s="196"/>
      <c r="M6" s="196"/>
      <c r="N6" s="196">
        <f>+B6</f>
        <v>2024</v>
      </c>
      <c r="O6" s="197" t="str">
        <f>+C6</f>
        <v>Var. % 
'24/'23</v>
      </c>
    </row>
    <row r="7" spans="1:16" ht="17.25" x14ac:dyDescent="0.25">
      <c r="A7" s="198" t="s">
        <v>209</v>
      </c>
      <c r="B7" s="199">
        <v>9218.2143720000004</v>
      </c>
      <c r="C7" s="200">
        <v>2.8</v>
      </c>
      <c r="D7" s="190"/>
      <c r="E7" s="201" t="s">
        <v>206</v>
      </c>
      <c r="F7" s="202">
        <v>3359</v>
      </c>
      <c r="G7" s="203">
        <v>6.6687837408701167</v>
      </c>
      <c r="H7" s="190"/>
      <c r="I7" s="204" t="s">
        <v>207</v>
      </c>
      <c r="J7" s="205">
        <v>2830.3</v>
      </c>
      <c r="K7" s="206">
        <v>4.6100000000000003</v>
      </c>
      <c r="L7" s="190"/>
      <c r="M7" s="207" t="s">
        <v>200</v>
      </c>
      <c r="N7" s="208">
        <v>1037.3</v>
      </c>
      <c r="O7" s="209">
        <v>-1.1499999999999999</v>
      </c>
      <c r="P7" s="3"/>
    </row>
    <row r="8" spans="1:16" ht="17.25" x14ac:dyDescent="0.25">
      <c r="A8" s="198" t="s">
        <v>210</v>
      </c>
      <c r="B8" s="199">
        <v>4753.9719999999998</v>
      </c>
      <c r="C8" s="200">
        <v>0</v>
      </c>
      <c r="D8" s="190"/>
      <c r="E8" s="201" t="s">
        <v>168</v>
      </c>
      <c r="F8" s="202">
        <v>1908.0989999999999</v>
      </c>
      <c r="G8" s="210">
        <v>-3.95</v>
      </c>
      <c r="H8" s="190"/>
      <c r="I8" s="204" t="s">
        <v>152</v>
      </c>
      <c r="J8" s="205">
        <v>2348.1799999999998</v>
      </c>
      <c r="K8" s="206">
        <v>8.23</v>
      </c>
      <c r="L8" s="190"/>
      <c r="M8" s="207" t="s">
        <v>201</v>
      </c>
      <c r="N8" s="208">
        <v>934.73399999999992</v>
      </c>
      <c r="O8" s="211">
        <v>3.32</v>
      </c>
      <c r="P8" s="3"/>
    </row>
    <row r="9" spans="1:16" ht="17.25" x14ac:dyDescent="0.25">
      <c r="A9" s="198" t="s">
        <v>142</v>
      </c>
      <c r="B9" s="199">
        <v>3988</v>
      </c>
      <c r="C9" s="200">
        <v>-2.66</v>
      </c>
      <c r="D9" s="190"/>
      <c r="E9" s="201" t="s">
        <v>193</v>
      </c>
      <c r="F9" s="202">
        <v>1672.5250000000001</v>
      </c>
      <c r="G9" s="210">
        <v>14.8</v>
      </c>
      <c r="H9" s="190"/>
      <c r="I9" s="204" t="s">
        <v>195</v>
      </c>
      <c r="J9" s="205">
        <v>2124.9</v>
      </c>
      <c r="K9" s="206">
        <v>7.42</v>
      </c>
      <c r="L9" s="190"/>
      <c r="M9" s="207" t="s">
        <v>24</v>
      </c>
      <c r="N9" s="208">
        <v>386.79200000000003</v>
      </c>
      <c r="O9" s="209">
        <v>-18.12</v>
      </c>
      <c r="P9" s="3"/>
    </row>
    <row r="10" spans="1:16" ht="17.25" x14ac:dyDescent="0.25">
      <c r="A10" s="198" t="s">
        <v>123</v>
      </c>
      <c r="B10" s="199">
        <v>2796.96</v>
      </c>
      <c r="C10" s="200">
        <v>6.89</v>
      </c>
      <c r="D10" s="190"/>
      <c r="E10" s="201" t="s">
        <v>170</v>
      </c>
      <c r="F10" s="202">
        <v>1543.8720000000001</v>
      </c>
      <c r="G10" s="210">
        <v>6.38</v>
      </c>
      <c r="H10" s="190"/>
      <c r="I10" s="204" t="s">
        <v>196</v>
      </c>
      <c r="J10" s="205">
        <v>741.10199999999998</v>
      </c>
      <c r="K10" s="206">
        <v>11.57</v>
      </c>
      <c r="L10" s="190"/>
      <c r="M10" s="207" t="s">
        <v>25</v>
      </c>
      <c r="N10" s="208">
        <v>297.94359700000007</v>
      </c>
      <c r="O10" s="211">
        <v>-1.41</v>
      </c>
      <c r="P10" s="3"/>
    </row>
    <row r="11" spans="1:16" ht="17.25" x14ac:dyDescent="0.25">
      <c r="A11" s="198" t="s">
        <v>222</v>
      </c>
      <c r="B11" s="199">
        <v>2577.200225</v>
      </c>
      <c r="C11" s="200">
        <v>77.62</v>
      </c>
      <c r="D11" s="190"/>
      <c r="E11" s="201" t="s">
        <v>163</v>
      </c>
      <c r="F11" s="202">
        <v>1400.04</v>
      </c>
      <c r="G11" s="210">
        <v>7.88</v>
      </c>
      <c r="H11" s="190"/>
      <c r="I11" s="204" t="s">
        <v>197</v>
      </c>
      <c r="J11" s="205">
        <v>274.82299999999998</v>
      </c>
      <c r="K11" s="206">
        <v>13.04</v>
      </c>
      <c r="L11" s="190"/>
      <c r="M11" s="207" t="s">
        <v>26</v>
      </c>
      <c r="N11" s="208">
        <v>235.72899999999998</v>
      </c>
      <c r="O11" s="227">
        <v>5.6</v>
      </c>
      <c r="P11" s="3"/>
    </row>
    <row r="12" spans="1:16" ht="17.25" x14ac:dyDescent="0.25">
      <c r="A12" s="198" t="s">
        <v>133</v>
      </c>
      <c r="B12" s="199">
        <v>1157.3771180000001</v>
      </c>
      <c r="C12" s="200">
        <v>8.0299999999999994</v>
      </c>
      <c r="D12" s="190"/>
      <c r="E12" s="201" t="s">
        <v>186</v>
      </c>
      <c r="F12" s="202">
        <v>1173.057</v>
      </c>
      <c r="G12" s="210">
        <v>6.27</v>
      </c>
      <c r="H12" s="190"/>
      <c r="I12" s="204" t="s">
        <v>161</v>
      </c>
      <c r="J12" s="205">
        <v>178.00399999999999</v>
      </c>
      <c r="K12" s="206">
        <v>-5.0599999999999996</v>
      </c>
      <c r="L12" s="190"/>
      <c r="M12" s="207" t="s">
        <v>202</v>
      </c>
      <c r="N12" s="208">
        <v>214.54399999999998</v>
      </c>
      <c r="O12" s="211">
        <v>-0.52</v>
      </c>
      <c r="P12" s="3"/>
    </row>
    <row r="13" spans="1:16" ht="17.25" x14ac:dyDescent="0.25">
      <c r="A13" s="198" t="s">
        <v>128</v>
      </c>
      <c r="B13" s="199">
        <v>779.37915099999998</v>
      </c>
      <c r="C13" s="200">
        <v>-4.0999999999999996</v>
      </c>
      <c r="D13" s="190"/>
      <c r="E13" s="201" t="s">
        <v>167</v>
      </c>
      <c r="F13" s="202">
        <v>780.30100000000004</v>
      </c>
      <c r="G13" s="210">
        <v>-2.8</v>
      </c>
      <c r="H13" s="190"/>
      <c r="I13" s="204" t="s">
        <v>199</v>
      </c>
      <c r="J13" s="205">
        <v>139.30699999999999</v>
      </c>
      <c r="K13" s="212">
        <v>29.7</v>
      </c>
      <c r="L13" s="190"/>
      <c r="M13" s="207" t="s">
        <v>27</v>
      </c>
      <c r="N13" s="208">
        <v>141.19200000000001</v>
      </c>
      <c r="O13" s="211">
        <v>-4.12</v>
      </c>
      <c r="P13" s="3"/>
    </row>
    <row r="14" spans="1:16" ht="17.25" x14ac:dyDescent="0.25">
      <c r="A14" s="198" t="s">
        <v>108</v>
      </c>
      <c r="B14" s="199">
        <v>675.61</v>
      </c>
      <c r="C14" s="200">
        <v>16.079999999999998</v>
      </c>
      <c r="D14" s="190"/>
      <c r="E14" s="201" t="s">
        <v>174</v>
      </c>
      <c r="F14" s="202">
        <v>683.34900000000005</v>
      </c>
      <c r="G14" s="210">
        <v>-0.22</v>
      </c>
      <c r="H14" s="190"/>
      <c r="I14" s="204" t="s">
        <v>198</v>
      </c>
      <c r="J14" s="205">
        <v>105.096</v>
      </c>
      <c r="K14" s="206">
        <v>-10.85</v>
      </c>
      <c r="L14" s="190"/>
      <c r="M14" s="207" t="s">
        <v>203</v>
      </c>
      <c r="N14" s="208">
        <v>102.21899999999999</v>
      </c>
      <c r="O14" s="209">
        <v>-5.92</v>
      </c>
      <c r="P14" s="3"/>
    </row>
    <row r="15" spans="1:16" ht="17.25" x14ac:dyDescent="0.3">
      <c r="A15" s="198" t="s">
        <v>223</v>
      </c>
      <c r="B15" s="199">
        <v>336.32948871240609</v>
      </c>
      <c r="C15" s="200">
        <v>-1.27</v>
      </c>
      <c r="D15" s="190"/>
      <c r="E15" s="201" t="s">
        <v>175</v>
      </c>
      <c r="F15" s="202">
        <v>205.94800000000001</v>
      </c>
      <c r="G15" s="210">
        <v>-3.32</v>
      </c>
      <c r="H15" s="190"/>
      <c r="I15" s="189"/>
      <c r="J15" s="189"/>
      <c r="K15" s="193"/>
      <c r="L15" s="190"/>
      <c r="M15" s="213"/>
      <c r="N15" s="214"/>
      <c r="O15" s="215"/>
      <c r="P15" s="3"/>
    </row>
    <row r="16" spans="1:16" ht="17.25" x14ac:dyDescent="0.25">
      <c r="A16" s="198" t="s">
        <v>118</v>
      </c>
      <c r="B16" s="199">
        <v>311.45999999999998</v>
      </c>
      <c r="C16" s="200">
        <v>42.24</v>
      </c>
      <c r="D16" s="190"/>
      <c r="E16" s="201" t="s">
        <v>194</v>
      </c>
      <c r="F16" s="202">
        <v>137.84100000000001</v>
      </c>
      <c r="G16" s="210">
        <v>13.24</v>
      </c>
      <c r="H16" s="190"/>
      <c r="I16" s="216"/>
      <c r="J16" s="216"/>
      <c r="K16" s="217"/>
      <c r="L16" s="190"/>
      <c r="M16" s="213"/>
      <c r="N16" s="213"/>
      <c r="O16" s="215"/>
      <c r="P16" s="3"/>
    </row>
    <row r="17" spans="1:16" ht="17.25" x14ac:dyDescent="0.3">
      <c r="A17" s="198" t="s">
        <v>101</v>
      </c>
      <c r="B17" s="199">
        <v>300.407397</v>
      </c>
      <c r="C17" s="200">
        <v>13.694643161269074</v>
      </c>
      <c r="D17" s="190"/>
      <c r="F17" s="189"/>
      <c r="G17" s="193"/>
      <c r="H17" s="190"/>
      <c r="I17" s="216"/>
      <c r="J17" s="216"/>
      <c r="K17" s="217"/>
      <c r="L17" s="190"/>
      <c r="M17" s="213"/>
      <c r="N17" s="213"/>
      <c r="O17" s="215"/>
      <c r="P17" s="3"/>
    </row>
    <row r="18" spans="1:16" ht="17.25" x14ac:dyDescent="0.25">
      <c r="A18" s="198" t="s">
        <v>107</v>
      </c>
      <c r="B18" s="199">
        <v>250.566418</v>
      </c>
      <c r="C18" s="200">
        <v>-12.930353016398112</v>
      </c>
      <c r="D18" s="190"/>
      <c r="E18" s="191" t="s">
        <v>241</v>
      </c>
      <c r="F18" s="218"/>
      <c r="G18" s="219"/>
      <c r="H18" s="190"/>
      <c r="I18" s="216"/>
      <c r="J18" s="216"/>
      <c r="K18" s="217"/>
      <c r="L18" s="190"/>
      <c r="M18" s="213"/>
      <c r="N18" s="213"/>
      <c r="O18" s="215"/>
      <c r="P18" s="3"/>
    </row>
    <row r="19" spans="1:16" ht="17.25" x14ac:dyDescent="0.25">
      <c r="A19" s="198" t="s">
        <v>119</v>
      </c>
      <c r="B19" s="199">
        <v>240.52860100000001</v>
      </c>
      <c r="C19" s="200">
        <v>4.5253899137387821</v>
      </c>
      <c r="D19" s="190"/>
      <c r="E19" s="218"/>
      <c r="F19" s="218"/>
      <c r="G19" s="219"/>
      <c r="H19" s="190"/>
      <c r="I19" s="216"/>
      <c r="J19" s="216"/>
      <c r="K19" s="217"/>
      <c r="L19" s="190"/>
      <c r="M19" s="213"/>
      <c r="N19" s="213"/>
      <c r="O19" s="215"/>
      <c r="P19" s="3"/>
    </row>
    <row r="20" spans="1:16" ht="17.25" x14ac:dyDescent="0.25">
      <c r="A20" s="198" t="s">
        <v>132</v>
      </c>
      <c r="B20" s="199">
        <v>207.458</v>
      </c>
      <c r="C20" s="200">
        <v>-16.409262519995323</v>
      </c>
      <c r="D20" s="190"/>
      <c r="E20" s="218"/>
      <c r="F20" s="218"/>
      <c r="G20" s="219"/>
      <c r="H20" s="190"/>
      <c r="I20" s="216"/>
      <c r="J20" s="216"/>
      <c r="K20" s="217"/>
      <c r="L20" s="190"/>
      <c r="M20" s="213"/>
      <c r="N20" s="213"/>
      <c r="O20" s="215"/>
      <c r="P20" s="3"/>
    </row>
    <row r="21" spans="1:16" ht="17.25" x14ac:dyDescent="0.3">
      <c r="A21" s="198" t="s">
        <v>110</v>
      </c>
      <c r="B21" s="199">
        <v>113.327038</v>
      </c>
      <c r="C21" s="200">
        <v>-0.61124149301901276</v>
      </c>
      <c r="D21" s="190"/>
      <c r="E21" s="189"/>
      <c r="F21" s="218"/>
      <c r="G21" s="219"/>
      <c r="H21" s="190"/>
      <c r="I21" s="216"/>
      <c r="J21" s="216"/>
      <c r="K21" s="217"/>
      <c r="L21" s="190"/>
      <c r="M21" s="213"/>
      <c r="N21" s="213"/>
      <c r="O21" s="215"/>
      <c r="P21" s="3"/>
    </row>
    <row r="22" spans="1:16" ht="15.75" x14ac:dyDescent="0.25">
      <c r="D22" s="8"/>
      <c r="P22" s="3"/>
    </row>
    <row r="23" spans="1:16" ht="205.5" customHeight="1" x14ac:dyDescent="0.25">
      <c r="A23" s="245" t="s">
        <v>226</v>
      </c>
      <c r="B23" s="245"/>
      <c r="C23" s="245"/>
      <c r="D23" s="3"/>
      <c r="P23" s="3"/>
    </row>
    <row r="24" spans="1:16" ht="15.75" x14ac:dyDescent="0.25">
      <c r="A24" s="84"/>
      <c r="B24" s="3"/>
      <c r="C24" s="194"/>
      <c r="D24" s="3"/>
      <c r="E24" s="3"/>
      <c r="F24" s="3"/>
      <c r="G24" s="194"/>
      <c r="H24" s="3"/>
      <c r="I24" s="3"/>
      <c r="J24" s="3"/>
      <c r="K24" s="194"/>
      <c r="L24" s="3"/>
      <c r="M24" s="3"/>
      <c r="N24" s="3"/>
      <c r="O24" s="194"/>
      <c r="P24" s="3"/>
    </row>
    <row r="25" spans="1:16" ht="72" customHeight="1" x14ac:dyDescent="0.25">
      <c r="A25" s="245" t="s">
        <v>211</v>
      </c>
      <c r="B25" s="245"/>
      <c r="C25" s="245"/>
      <c r="D25" s="3"/>
      <c r="E25" s="3"/>
      <c r="F25" s="3"/>
      <c r="G25" s="194"/>
      <c r="H25" s="3"/>
      <c r="I25" s="3"/>
      <c r="J25" s="3"/>
      <c r="K25" s="194"/>
      <c r="L25" s="3"/>
      <c r="M25" s="3"/>
      <c r="N25" s="3"/>
      <c r="O25" s="194"/>
      <c r="P25" s="3"/>
    </row>
    <row r="26" spans="1:16" ht="15.75" x14ac:dyDescent="0.25">
      <c r="A26" s="3"/>
      <c r="B26" s="3"/>
      <c r="C26" s="194"/>
      <c r="D26" s="3"/>
      <c r="E26" s="3"/>
      <c r="F26" s="3"/>
      <c r="G26" s="194"/>
      <c r="H26" s="3"/>
      <c r="I26" s="3"/>
      <c r="J26" s="3"/>
      <c r="K26" s="194"/>
      <c r="L26" s="3"/>
      <c r="M26" s="3"/>
      <c r="N26" s="3"/>
      <c r="O26" s="194"/>
      <c r="P26" s="3"/>
    </row>
    <row r="27" spans="1:16" ht="105.75" customHeight="1" x14ac:dyDescent="0.25">
      <c r="A27" s="245" t="s">
        <v>225</v>
      </c>
      <c r="B27" s="245"/>
      <c r="C27" s="245"/>
    </row>
    <row r="28" spans="1:16" x14ac:dyDescent="0.25">
      <c r="A28" s="166"/>
    </row>
    <row r="29" spans="1:16" ht="33.75" customHeight="1" x14ac:dyDescent="0.25">
      <c r="A29" s="245" t="s">
        <v>224</v>
      </c>
      <c r="B29" s="245"/>
      <c r="C29" s="245"/>
    </row>
    <row r="31" spans="1:16" x14ac:dyDescent="0.25">
      <c r="A31" s="167"/>
    </row>
    <row r="33" spans="1:1" x14ac:dyDescent="0.25">
      <c r="A33" s="166"/>
    </row>
  </sheetData>
  <mergeCells count="11">
    <mergeCell ref="A23:C23"/>
    <mergeCell ref="A25:C25"/>
    <mergeCell ref="A27:C27"/>
    <mergeCell ref="A29:C29"/>
    <mergeCell ref="A1:O1"/>
    <mergeCell ref="A2:O2"/>
    <mergeCell ref="A3:O3"/>
    <mergeCell ref="A5:C5"/>
    <mergeCell ref="E5:G5"/>
    <mergeCell ref="I5:K5"/>
    <mergeCell ref="M5:O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64"/>
  <sheetViews>
    <sheetView showGridLines="0" zoomScale="80" zoomScaleNormal="80" workbookViewId="0">
      <pane xSplit="1" ySplit="5" topLeftCell="B53" activePane="bottomRight" state="frozen"/>
      <selection activeCell="G4" sqref="G1:G1048576"/>
      <selection pane="topRight" activeCell="G4" sqref="G1:G1048576"/>
      <selection pane="bottomLeft" activeCell="G4" sqref="G1:G1048576"/>
      <selection pane="bottomRight" activeCell="B54" sqref="B54:F54"/>
    </sheetView>
  </sheetViews>
  <sheetFormatPr defaultColWidth="9.140625" defaultRowHeight="15" x14ac:dyDescent="0.25"/>
  <cols>
    <col min="1" max="1" width="60.5703125" style="40" customWidth="1"/>
    <col min="2" max="6" width="13.5703125" style="40" customWidth="1"/>
    <col min="7" max="7" width="4" style="40" customWidth="1"/>
    <col min="8" max="8" width="14.42578125" style="38" customWidth="1"/>
    <col min="9" max="9" width="19.85546875" style="40" customWidth="1"/>
    <col min="10" max="10" width="12.28515625" style="40" bestFit="1" customWidth="1"/>
    <col min="11" max="16384" width="9.140625" style="40"/>
  </cols>
  <sheetData>
    <row r="1" spans="1:13" s="38" customFormat="1" ht="103.5" customHeight="1" x14ac:dyDescent="0.25">
      <c r="A1" s="253" t="s">
        <v>247</v>
      </c>
      <c r="B1" s="254"/>
      <c r="C1" s="254"/>
      <c r="D1" s="254"/>
      <c r="E1" s="254"/>
      <c r="F1" s="254"/>
      <c r="G1" s="254"/>
      <c r="H1" s="254"/>
      <c r="I1" s="254"/>
    </row>
    <row r="2" spans="1:13" s="38" customFormat="1" ht="26.45" customHeight="1" x14ac:dyDescent="0.25">
      <c r="A2" s="252" t="s">
        <v>213</v>
      </c>
      <c r="B2" s="252"/>
      <c r="C2" s="252"/>
      <c r="D2" s="252"/>
      <c r="E2" s="252"/>
      <c r="F2" s="252"/>
      <c r="G2" s="252"/>
      <c r="H2" s="252"/>
      <c r="I2" s="252"/>
    </row>
    <row r="3" spans="1:13" s="38" customFormat="1" ht="39.950000000000003" customHeight="1" x14ac:dyDescent="0.25">
      <c r="A3" s="255" t="s">
        <v>97</v>
      </c>
      <c r="B3" s="255"/>
      <c r="C3" s="255"/>
      <c r="D3" s="255"/>
      <c r="E3" s="255"/>
      <c r="F3" s="255"/>
      <c r="G3" s="255"/>
      <c r="H3" s="255"/>
      <c r="I3" s="255"/>
    </row>
    <row r="4" spans="1:13" ht="9.6" customHeight="1" x14ac:dyDescent="0.25"/>
    <row r="5" spans="1:13" ht="24.6" customHeight="1" x14ac:dyDescent="0.3">
      <c r="B5" s="146">
        <v>2020</v>
      </c>
      <c r="C5" s="146">
        <v>2021</v>
      </c>
      <c r="D5" s="146">
        <v>2022</v>
      </c>
      <c r="E5" s="146">
        <v>2023</v>
      </c>
      <c r="F5" s="146">
        <v>2024</v>
      </c>
      <c r="G5" s="146"/>
      <c r="H5" s="147" t="s">
        <v>227</v>
      </c>
      <c r="I5" s="61"/>
    </row>
    <row r="6" spans="1:13" ht="15.6" customHeight="1" x14ac:dyDescent="0.25"/>
    <row r="7" spans="1:13" s="42" customFormat="1" ht="24.95" customHeight="1" x14ac:dyDescent="0.3">
      <c r="A7" s="121" t="s">
        <v>63</v>
      </c>
      <c r="B7" s="122"/>
      <c r="C7" s="122"/>
      <c r="D7" s="122"/>
      <c r="E7" s="122"/>
      <c r="F7" s="122"/>
      <c r="G7" s="75"/>
      <c r="H7" s="75"/>
      <c r="J7" s="41"/>
      <c r="K7" s="41"/>
      <c r="L7" s="41"/>
      <c r="M7" s="41"/>
    </row>
    <row r="8" spans="1:13" s="45" customFormat="1" ht="15.75" x14ac:dyDescent="0.25">
      <c r="A8" s="70" t="s">
        <v>0</v>
      </c>
      <c r="B8" s="71">
        <v>28.566907370990002</v>
      </c>
      <c r="C8" s="71">
        <v>28.827107000000005</v>
      </c>
      <c r="D8" s="71">
        <v>28.437752</v>
      </c>
      <c r="E8" s="71">
        <v>28.768530865866442</v>
      </c>
      <c r="F8" s="71">
        <f t="shared" ref="F8" si="0">+F9+F10</f>
        <v>28.582749115712407</v>
      </c>
      <c r="G8" s="87"/>
      <c r="H8" s="220"/>
      <c r="J8" s="44"/>
      <c r="K8" s="44"/>
      <c r="L8" s="44"/>
      <c r="M8" s="44"/>
    </row>
    <row r="9" spans="1:13" s="45" customFormat="1" ht="15.75" x14ac:dyDescent="0.25">
      <c r="A9" s="43" t="s">
        <v>228</v>
      </c>
      <c r="B9" s="85"/>
      <c r="C9" s="85"/>
      <c r="D9" s="85"/>
      <c r="E9" s="85"/>
      <c r="F9" s="85">
        <v>21.914523836999997</v>
      </c>
      <c r="G9" s="88"/>
      <c r="H9" s="76"/>
      <c r="J9" s="44"/>
      <c r="K9" s="44"/>
      <c r="L9" s="44"/>
      <c r="M9" s="44"/>
    </row>
    <row r="10" spans="1:13" s="45" customFormat="1" ht="15.75" x14ac:dyDescent="0.25">
      <c r="A10" s="43" t="s">
        <v>1</v>
      </c>
      <c r="B10" s="85"/>
      <c r="C10" s="85"/>
      <c r="D10" s="85"/>
      <c r="E10" s="85"/>
      <c r="F10" s="85">
        <v>6.6682252787124092</v>
      </c>
      <c r="G10" s="88"/>
      <c r="H10" s="76"/>
      <c r="J10" s="44"/>
      <c r="K10" s="44"/>
      <c r="L10" s="44"/>
      <c r="M10" s="44"/>
    </row>
    <row r="11" spans="1:13" s="45" customFormat="1" ht="15.75" x14ac:dyDescent="0.25">
      <c r="A11" s="44"/>
      <c r="B11" s="44"/>
      <c r="C11" s="44"/>
      <c r="D11" s="44"/>
      <c r="E11" s="44"/>
      <c r="F11" s="44"/>
      <c r="G11" s="77"/>
      <c r="H11" s="77"/>
      <c r="J11" s="44"/>
      <c r="K11" s="44"/>
      <c r="L11" s="44"/>
      <c r="M11" s="44"/>
    </row>
    <row r="12" spans="1:13" s="45" customFormat="1" ht="15.75" x14ac:dyDescent="0.25">
      <c r="A12" s="44"/>
      <c r="B12" s="44"/>
      <c r="C12" s="44"/>
      <c r="D12" s="44"/>
      <c r="E12" s="44"/>
      <c r="F12" s="44"/>
      <c r="G12" s="77"/>
      <c r="H12" s="77"/>
      <c r="J12" s="44"/>
      <c r="K12" s="44"/>
      <c r="L12" s="44"/>
      <c r="M12" s="44"/>
    </row>
    <row r="13" spans="1:13" s="42" customFormat="1" ht="24.95" customHeight="1" x14ac:dyDescent="0.3">
      <c r="A13" s="121" t="s">
        <v>64</v>
      </c>
      <c r="B13" s="122"/>
      <c r="C13" s="122"/>
      <c r="D13" s="122"/>
      <c r="E13" s="122"/>
      <c r="F13" s="122"/>
      <c r="G13" s="75"/>
      <c r="H13" s="122"/>
      <c r="J13" s="41"/>
      <c r="K13" s="41"/>
      <c r="L13" s="41"/>
      <c r="M13" s="41"/>
    </row>
    <row r="14" spans="1:13" s="45" customFormat="1" ht="18.75" x14ac:dyDescent="0.25">
      <c r="A14" s="82" t="s">
        <v>251</v>
      </c>
      <c r="G14" s="95"/>
      <c r="J14" s="44"/>
      <c r="K14" s="44"/>
      <c r="L14" s="44"/>
      <c r="M14" s="44"/>
    </row>
    <row r="15" spans="1:13" s="45" customFormat="1" ht="15.75" x14ac:dyDescent="0.25">
      <c r="A15" s="43" t="s">
        <v>0</v>
      </c>
      <c r="B15" s="46">
        <v>36.465457123645898</v>
      </c>
      <c r="C15" s="46">
        <v>27.121027323345348</v>
      </c>
      <c r="D15" s="46">
        <v>24.300923293796217</v>
      </c>
      <c r="E15" s="46">
        <v>23.335092181209149</v>
      </c>
      <c r="F15" s="46">
        <v>30.38485659116273</v>
      </c>
      <c r="G15" s="90"/>
      <c r="H15" s="46">
        <v>28.3</v>
      </c>
      <c r="I15" s="221"/>
      <c r="J15" s="44"/>
      <c r="K15" s="44"/>
      <c r="L15" s="44"/>
      <c r="M15" s="44"/>
    </row>
    <row r="16" spans="1:13" s="45" customFormat="1" ht="15.75" x14ac:dyDescent="0.25">
      <c r="A16" s="43" t="s">
        <v>228</v>
      </c>
      <c r="B16" s="46"/>
      <c r="C16" s="46"/>
      <c r="D16" s="46"/>
      <c r="E16" s="46"/>
      <c r="F16" s="46">
        <v>27.445539997748664</v>
      </c>
      <c r="G16" s="90"/>
      <c r="H16" s="46"/>
      <c r="J16" s="44"/>
      <c r="K16" s="44"/>
      <c r="L16" s="44"/>
      <c r="M16" s="44"/>
    </row>
    <row r="17" spans="1:13" s="45" customFormat="1" ht="13.5" customHeight="1" x14ac:dyDescent="0.25">
      <c r="A17" s="43" t="s">
        <v>1</v>
      </c>
      <c r="B17" s="46"/>
      <c r="C17" s="46"/>
      <c r="D17" s="46"/>
      <c r="E17" s="46"/>
      <c r="F17" s="46">
        <v>40.04465674166093</v>
      </c>
      <c r="G17" s="90"/>
      <c r="H17" s="46"/>
      <c r="J17" s="44"/>
      <c r="K17" s="44"/>
      <c r="L17" s="44"/>
      <c r="M17" s="44"/>
    </row>
    <row r="18" spans="1:13" s="45" customFormat="1" ht="18.75" x14ac:dyDescent="0.25">
      <c r="A18" s="83" t="s">
        <v>252</v>
      </c>
      <c r="B18" s="47"/>
      <c r="C18" s="47"/>
      <c r="D18" s="47"/>
      <c r="E18" s="47"/>
      <c r="F18" s="47"/>
      <c r="G18" s="48"/>
      <c r="H18" s="47"/>
      <c r="J18" s="44"/>
      <c r="K18" s="44"/>
      <c r="L18" s="44"/>
      <c r="M18" s="44"/>
    </row>
    <row r="19" spans="1:13" s="45" customFormat="1" ht="15.75" x14ac:dyDescent="0.25">
      <c r="A19" s="43" t="s">
        <v>0</v>
      </c>
      <c r="B19" s="46">
        <v>9.5890387042798348</v>
      </c>
      <c r="C19" s="46">
        <v>-0.12377042899240835</v>
      </c>
      <c r="D19" s="46">
        <v>-3.1757130451098945</v>
      </c>
      <c r="E19" s="46">
        <v>-3.8200396610950134</v>
      </c>
      <c r="F19" s="46">
        <v>2.3052434898882357</v>
      </c>
      <c r="G19" s="90"/>
      <c r="H19" s="46">
        <v>0.95014296685703969</v>
      </c>
      <c r="I19" s="221"/>
      <c r="J19" s="44"/>
      <c r="K19" s="44"/>
      <c r="L19" s="44"/>
      <c r="M19" s="44"/>
    </row>
    <row r="20" spans="1:13" s="45" customFormat="1" ht="15.75" x14ac:dyDescent="0.25">
      <c r="A20" s="43" t="s">
        <v>228</v>
      </c>
      <c r="B20" s="46"/>
      <c r="C20" s="46"/>
      <c r="D20" s="46"/>
      <c r="E20" s="46"/>
      <c r="F20" s="46">
        <v>1.3686114479640878</v>
      </c>
      <c r="G20" s="90"/>
      <c r="H20" s="46"/>
      <c r="J20" s="44"/>
      <c r="K20" s="44"/>
      <c r="L20" s="44"/>
      <c r="M20" s="44"/>
    </row>
    <row r="21" spans="1:13" s="45" customFormat="1" ht="14.1" customHeight="1" x14ac:dyDescent="0.25">
      <c r="A21" s="43" t="s">
        <v>1</v>
      </c>
      <c r="B21" s="46"/>
      <c r="C21" s="46"/>
      <c r="D21" s="46"/>
      <c r="E21" s="46"/>
      <c r="F21" s="46">
        <v>5.3834006233569074</v>
      </c>
      <c r="G21" s="90"/>
      <c r="H21" s="46"/>
      <c r="J21" s="44"/>
      <c r="K21" s="44"/>
      <c r="L21" s="44"/>
      <c r="M21" s="44"/>
    </row>
    <row r="22" spans="1:13" s="45" customFormat="1" ht="15.75" customHeight="1" x14ac:dyDescent="0.25">
      <c r="A22" s="44"/>
      <c r="B22" s="44"/>
      <c r="C22" s="44"/>
      <c r="D22" s="44"/>
      <c r="E22" s="44"/>
      <c r="F22" s="44"/>
      <c r="G22" s="77"/>
      <c r="H22" s="44"/>
      <c r="J22" s="44"/>
      <c r="K22" s="44"/>
      <c r="L22" s="44"/>
      <c r="M22" s="44"/>
    </row>
    <row r="23" spans="1:13" s="45" customFormat="1" ht="15.75" customHeight="1" x14ac:dyDescent="0.25">
      <c r="A23" s="44"/>
      <c r="B23" s="44"/>
      <c r="C23" s="44"/>
      <c r="D23" s="44"/>
      <c r="E23" s="44"/>
      <c r="F23" s="44"/>
      <c r="G23" s="77"/>
      <c r="H23" s="44"/>
      <c r="J23" s="44"/>
      <c r="K23" s="44"/>
      <c r="L23" s="44"/>
      <c r="M23" s="44"/>
    </row>
    <row r="24" spans="1:13" s="45" customFormat="1" ht="24.95" customHeight="1" x14ac:dyDescent="0.25">
      <c r="A24" s="121" t="s">
        <v>65</v>
      </c>
      <c r="B24" s="122"/>
      <c r="C24" s="122"/>
      <c r="D24" s="122"/>
      <c r="E24" s="122"/>
      <c r="F24" s="122"/>
      <c r="G24" s="75"/>
      <c r="H24" s="122"/>
      <c r="J24" s="44"/>
      <c r="K24" s="44"/>
      <c r="L24" s="44"/>
      <c r="M24" s="44"/>
    </row>
    <row r="25" spans="1:13" s="45" customFormat="1" ht="15.75" x14ac:dyDescent="0.25">
      <c r="A25" s="70" t="s">
        <v>3</v>
      </c>
      <c r="B25" s="72">
        <v>33.474140730288632</v>
      </c>
      <c r="C25" s="72">
        <v>27.826187526598716</v>
      </c>
      <c r="D25" s="72">
        <v>27.37698025191931</v>
      </c>
      <c r="E25" s="72">
        <v>25.647375512436497</v>
      </c>
      <c r="F25" s="72">
        <v>28.253349030356006</v>
      </c>
      <c r="G25" s="90"/>
      <c r="H25" s="72">
        <v>28.6</v>
      </c>
      <c r="I25" s="221"/>
      <c r="J25" s="44"/>
      <c r="K25" s="44"/>
      <c r="L25" s="44"/>
      <c r="M25" s="44"/>
    </row>
    <row r="26" spans="1:13" s="45" customFormat="1" ht="15.75" x14ac:dyDescent="0.25">
      <c r="A26" s="43" t="s">
        <v>228</v>
      </c>
      <c r="B26" s="46"/>
      <c r="C26" s="46"/>
      <c r="D26" s="46"/>
      <c r="E26" s="46"/>
      <c r="F26" s="46">
        <v>28.7</v>
      </c>
      <c r="G26" s="90"/>
      <c r="H26" s="46"/>
      <c r="J26" s="44"/>
      <c r="K26" s="44"/>
      <c r="L26" s="44"/>
      <c r="M26" s="44"/>
    </row>
    <row r="27" spans="1:13" s="45" customFormat="1" ht="15.75" x14ac:dyDescent="0.25">
      <c r="A27" s="43" t="s">
        <v>1</v>
      </c>
      <c r="B27" s="46"/>
      <c r="C27" s="46"/>
      <c r="D27" s="46"/>
      <c r="E27" s="46"/>
      <c r="F27" s="46">
        <v>27.5</v>
      </c>
      <c r="G27" s="90"/>
      <c r="H27" s="46"/>
      <c r="J27" s="44"/>
      <c r="K27" s="44"/>
      <c r="L27" s="44"/>
      <c r="M27" s="44"/>
    </row>
    <row r="28" spans="1:13" s="45" customFormat="1" ht="15.75" x14ac:dyDescent="0.25">
      <c r="A28" s="44"/>
      <c r="B28" s="44"/>
      <c r="C28" s="44"/>
      <c r="D28" s="44"/>
      <c r="E28" s="44"/>
      <c r="F28" s="44"/>
      <c r="G28" s="77"/>
      <c r="H28" s="44"/>
      <c r="J28" s="44"/>
      <c r="K28" s="44"/>
      <c r="L28" s="44"/>
      <c r="M28" s="44"/>
    </row>
    <row r="29" spans="1:13" s="45" customFormat="1" ht="15.75" x14ac:dyDescent="0.25">
      <c r="A29" s="44"/>
      <c r="B29" s="44"/>
      <c r="C29" s="44"/>
      <c r="D29" s="44"/>
      <c r="E29" s="44"/>
      <c r="F29" s="44"/>
      <c r="G29" s="77"/>
      <c r="H29" s="44"/>
      <c r="J29" s="44"/>
      <c r="K29" s="44"/>
      <c r="L29" s="44"/>
      <c r="M29" s="44"/>
    </row>
    <row r="30" spans="1:13" s="45" customFormat="1" ht="24.95" customHeight="1" x14ac:dyDescent="0.25">
      <c r="A30" s="121" t="s">
        <v>66</v>
      </c>
      <c r="B30" s="122"/>
      <c r="C30" s="122"/>
      <c r="D30" s="122"/>
      <c r="E30" s="122"/>
      <c r="F30" s="122"/>
      <c r="G30" s="75"/>
      <c r="H30" s="122"/>
      <c r="J30" s="44"/>
      <c r="K30" s="44"/>
      <c r="L30" s="44"/>
      <c r="M30" s="44"/>
    </row>
    <row r="31" spans="1:13" s="45" customFormat="1" ht="15.75" x14ac:dyDescent="0.25">
      <c r="A31" s="70" t="s">
        <v>3</v>
      </c>
      <c r="B31" s="72">
        <v>21.388777746058427</v>
      </c>
      <c r="C31" s="72">
        <v>-28.873809823790918</v>
      </c>
      <c r="D31" s="72">
        <v>-14.730417767723452</v>
      </c>
      <c r="E31" s="72">
        <v>-9.1052894336061243</v>
      </c>
      <c r="F31" s="72">
        <v>-8.6478135147271651</v>
      </c>
      <c r="G31" s="90"/>
      <c r="H31" s="72">
        <v>-6.3</v>
      </c>
      <c r="J31" s="44"/>
      <c r="K31" s="44"/>
      <c r="L31" s="44"/>
      <c r="M31" s="44"/>
    </row>
    <row r="32" spans="1:13" s="45" customFormat="1" ht="15.75" x14ac:dyDescent="0.25">
      <c r="A32" s="43" t="s">
        <v>233</v>
      </c>
      <c r="B32" s="46"/>
      <c r="C32" s="46"/>
      <c r="D32" s="46"/>
      <c r="E32" s="46"/>
      <c r="F32" s="46">
        <v>-10.170913056424542</v>
      </c>
      <c r="G32" s="90"/>
      <c r="H32" s="46"/>
      <c r="J32" s="44"/>
      <c r="K32" s="44"/>
      <c r="L32" s="44"/>
      <c r="M32" s="44"/>
    </row>
    <row r="33" spans="1:16" s="45" customFormat="1" ht="15.75" x14ac:dyDescent="0.25">
      <c r="A33" s="43" t="s">
        <v>1</v>
      </c>
      <c r="B33" s="46"/>
      <c r="C33" s="46"/>
      <c r="D33" s="46"/>
      <c r="E33" s="46"/>
      <c r="F33" s="46">
        <v>-6.1388032589141828</v>
      </c>
      <c r="G33" s="90"/>
      <c r="H33" s="46"/>
      <c r="J33" s="44"/>
      <c r="K33" s="44"/>
      <c r="L33" s="44"/>
      <c r="M33" s="44"/>
    </row>
    <row r="34" spans="1:16" s="42" customFormat="1" ht="18.75" x14ac:dyDescent="0.3">
      <c r="G34" s="96"/>
      <c r="J34" s="41"/>
      <c r="K34" s="41"/>
      <c r="L34" s="41"/>
      <c r="M34" s="41"/>
    </row>
    <row r="35" spans="1:16" s="42" customFormat="1" ht="18.75" x14ac:dyDescent="0.3">
      <c r="G35" s="96"/>
      <c r="J35" s="41"/>
      <c r="K35" s="41"/>
      <c r="L35" s="41"/>
      <c r="M35" s="41"/>
    </row>
    <row r="36" spans="1:16" s="45" customFormat="1" ht="24.95" customHeight="1" x14ac:dyDescent="0.25">
      <c r="A36" s="121" t="s">
        <v>67</v>
      </c>
      <c r="B36" s="122"/>
      <c r="C36" s="122"/>
      <c r="D36" s="122"/>
      <c r="E36" s="122"/>
      <c r="F36" s="122"/>
      <c r="G36" s="75"/>
      <c r="H36" s="122"/>
      <c r="J36" s="44"/>
      <c r="K36" s="44"/>
      <c r="L36" s="44"/>
      <c r="M36" s="44"/>
    </row>
    <row r="37" spans="1:16" s="45" customFormat="1" ht="15.75" x14ac:dyDescent="0.25">
      <c r="A37" s="43" t="s">
        <v>3</v>
      </c>
      <c r="B37" s="46">
        <v>27.60987760967652</v>
      </c>
      <c r="C37" s="46">
        <v>26.652873630364638</v>
      </c>
      <c r="D37" s="46">
        <v>23.533234771862411</v>
      </c>
      <c r="E37" s="46">
        <v>23.349024437851217</v>
      </c>
      <c r="F37" s="46">
        <v>25.096901694077051</v>
      </c>
      <c r="G37" s="90"/>
      <c r="H37" s="46">
        <v>25.2</v>
      </c>
      <c r="J37" s="44"/>
      <c r="K37" s="44"/>
      <c r="L37" s="44"/>
      <c r="M37" s="44"/>
    </row>
    <row r="38" spans="1:16" s="45" customFormat="1" ht="15.75" x14ac:dyDescent="0.25">
      <c r="A38" s="43" t="s">
        <v>233</v>
      </c>
      <c r="B38" s="46"/>
      <c r="C38" s="46"/>
      <c r="D38" s="46"/>
      <c r="E38" s="46"/>
      <c r="F38" s="46">
        <v>17.326772912077121</v>
      </c>
      <c r="G38" s="90"/>
      <c r="H38" s="46"/>
      <c r="J38" s="44"/>
      <c r="K38" s="44"/>
      <c r="L38" s="44"/>
      <c r="M38" s="44"/>
    </row>
    <row r="39" spans="1:16" s="45" customFormat="1" ht="15.75" x14ac:dyDescent="0.25">
      <c r="A39" s="43" t="s">
        <v>1</v>
      </c>
      <c r="B39" s="46"/>
      <c r="C39" s="46"/>
      <c r="D39" s="46"/>
      <c r="E39" s="46"/>
      <c r="F39" s="46">
        <v>50.632732487510737</v>
      </c>
      <c r="G39" s="90"/>
      <c r="H39" s="46"/>
      <c r="J39" s="44"/>
      <c r="K39" s="44"/>
      <c r="L39" s="44"/>
      <c r="M39" s="44"/>
    </row>
    <row r="40" spans="1:16" s="45" customFormat="1" ht="15.75" x14ac:dyDescent="0.25">
      <c r="G40" s="95"/>
      <c r="J40" s="44"/>
      <c r="K40" s="44"/>
      <c r="L40" s="44"/>
      <c r="M40" s="44"/>
    </row>
    <row r="41" spans="1:16" s="45" customFormat="1" ht="15.75" x14ac:dyDescent="0.25">
      <c r="G41" s="95"/>
      <c r="J41" s="44"/>
      <c r="K41" s="44"/>
      <c r="L41" s="44"/>
      <c r="M41" s="44"/>
    </row>
    <row r="42" spans="1:16" s="42" customFormat="1" ht="24.95" customHeight="1" x14ac:dyDescent="0.3">
      <c r="A42" s="121" t="s">
        <v>87</v>
      </c>
      <c r="B42" s="122"/>
      <c r="C42" s="122"/>
      <c r="D42" s="122"/>
      <c r="E42" s="122"/>
      <c r="F42" s="122"/>
      <c r="G42" s="75"/>
      <c r="H42" s="122"/>
      <c r="J42" s="41"/>
      <c r="K42" s="41"/>
      <c r="L42" s="41"/>
      <c r="M42" s="41"/>
    </row>
    <row r="43" spans="1:16" s="45" customFormat="1" ht="18.75" x14ac:dyDescent="0.25">
      <c r="A43" s="49" t="s">
        <v>85</v>
      </c>
      <c r="G43" s="95"/>
      <c r="J43" s="44"/>
      <c r="K43" s="44"/>
      <c r="L43" s="44"/>
      <c r="M43" s="44"/>
    </row>
    <row r="44" spans="1:16" s="45" customFormat="1" ht="17.25" x14ac:dyDescent="0.3">
      <c r="A44" s="43" t="s">
        <v>3</v>
      </c>
      <c r="B44" s="46">
        <v>32.283075861424422</v>
      </c>
      <c r="C44" s="46">
        <v>23.361751146238852</v>
      </c>
      <c r="D44" s="46">
        <v>13.251015762427354</v>
      </c>
      <c r="E44" s="46">
        <v>20.712920256555741</v>
      </c>
      <c r="F44" s="46">
        <v>27.556330484814296</v>
      </c>
      <c r="H44" s="90">
        <v>23.438699551343937</v>
      </c>
      <c r="J44" s="164"/>
      <c r="K44" s="164"/>
      <c r="L44" s="164"/>
      <c r="M44" s="164"/>
      <c r="N44" s="164"/>
      <c r="O44" s="164"/>
      <c r="P44" s="164"/>
    </row>
    <row r="45" spans="1:16" s="45" customFormat="1" ht="17.25" x14ac:dyDescent="0.3">
      <c r="A45" s="43" t="s">
        <v>233</v>
      </c>
      <c r="B45" s="46"/>
      <c r="C45" s="46"/>
      <c r="D45" s="46"/>
      <c r="E45" s="46"/>
      <c r="F45" s="46">
        <v>21.396172980420484</v>
      </c>
      <c r="G45" s="90"/>
      <c r="H45" s="46"/>
      <c r="J45" s="164"/>
      <c r="K45" s="164"/>
      <c r="L45" s="164"/>
      <c r="M45" s="164"/>
      <c r="N45" s="164"/>
      <c r="O45" s="164"/>
      <c r="P45" s="164"/>
    </row>
    <row r="46" spans="1:16" s="45" customFormat="1" ht="17.25" x14ac:dyDescent="0.3">
      <c r="A46" s="43" t="s">
        <v>1</v>
      </c>
      <c r="B46" s="46"/>
      <c r="C46" s="46"/>
      <c r="D46" s="46"/>
      <c r="E46" s="46"/>
      <c r="F46" s="46">
        <v>47.801135185800597</v>
      </c>
      <c r="G46" s="90"/>
      <c r="H46" s="46"/>
      <c r="J46" s="164"/>
      <c r="K46" s="164"/>
      <c r="L46" s="164"/>
      <c r="M46" s="164"/>
      <c r="N46" s="164"/>
      <c r="O46" s="164"/>
      <c r="P46" s="164"/>
    </row>
    <row r="47" spans="1:16" s="45" customFormat="1" ht="18.75" x14ac:dyDescent="0.3">
      <c r="A47" s="49" t="s">
        <v>86</v>
      </c>
      <c r="B47" s="48"/>
      <c r="C47" s="48"/>
      <c r="D47" s="48"/>
      <c r="E47" s="48"/>
      <c r="F47" s="48"/>
      <c r="G47" s="48"/>
      <c r="H47" s="48"/>
      <c r="J47" s="164"/>
      <c r="K47" s="164"/>
      <c r="L47" s="164"/>
      <c r="M47" s="164"/>
      <c r="N47" s="164"/>
      <c r="O47" s="164"/>
      <c r="P47" s="164"/>
    </row>
    <row r="48" spans="1:16" s="45" customFormat="1" ht="17.25" x14ac:dyDescent="0.3">
      <c r="A48" s="43" t="s">
        <v>3</v>
      </c>
      <c r="B48" s="46">
        <v>85.524309171134533</v>
      </c>
      <c r="C48" s="46">
        <v>114.08765320512219</v>
      </c>
      <c r="D48" s="46">
        <v>177.59570431264459</v>
      </c>
      <c r="E48" s="46">
        <v>112.72685912292417</v>
      </c>
      <c r="F48" s="46">
        <v>91.074904577397973</v>
      </c>
      <c r="G48" s="90"/>
      <c r="H48" s="46">
        <v>107.72692596320555</v>
      </c>
      <c r="J48" s="164"/>
      <c r="K48" s="164"/>
      <c r="L48" s="164"/>
      <c r="M48" s="164"/>
      <c r="N48" s="164"/>
      <c r="O48" s="164"/>
      <c r="P48" s="164"/>
    </row>
    <row r="49" spans="1:16" s="45" customFormat="1" ht="17.25" x14ac:dyDescent="0.3">
      <c r="A49" s="43" t="s">
        <v>233</v>
      </c>
      <c r="B49" s="46"/>
      <c r="C49" s="46"/>
      <c r="D49" s="46"/>
      <c r="E49" s="46"/>
      <c r="F49" s="46">
        <v>80.980710559466658</v>
      </c>
      <c r="G49" s="90"/>
      <c r="H49" s="46"/>
      <c r="J49" s="164"/>
      <c r="K49" s="164"/>
      <c r="L49" s="164"/>
      <c r="M49" s="164"/>
      <c r="N49" s="164"/>
      <c r="O49" s="164"/>
      <c r="P49" s="164"/>
    </row>
    <row r="50" spans="1:16" s="45" customFormat="1" ht="17.25" x14ac:dyDescent="0.3">
      <c r="A50" s="43" t="s">
        <v>1</v>
      </c>
      <c r="B50" s="46"/>
      <c r="C50" s="46"/>
      <c r="D50" s="46"/>
      <c r="E50" s="46"/>
      <c r="F50" s="46">
        <v>105.92370304743572</v>
      </c>
      <c r="G50" s="90"/>
      <c r="H50" s="46"/>
      <c r="J50" s="164"/>
      <c r="K50" s="164"/>
      <c r="L50" s="164"/>
      <c r="M50" s="164"/>
      <c r="N50" s="164"/>
      <c r="O50" s="164"/>
      <c r="P50" s="164"/>
    </row>
    <row r="51" spans="1:16" s="45" customFormat="1" ht="15.75" x14ac:dyDescent="0.25">
      <c r="A51" s="44"/>
      <c r="B51" s="44"/>
      <c r="C51" s="44"/>
      <c r="D51" s="44"/>
      <c r="E51" s="44"/>
      <c r="F51" s="44"/>
      <c r="G51" s="77"/>
      <c r="H51" s="77"/>
      <c r="J51" s="44"/>
      <c r="K51" s="44"/>
      <c r="L51" s="44"/>
      <c r="M51" s="44"/>
    </row>
    <row r="52" spans="1:16" s="45" customFormat="1" ht="15.75" x14ac:dyDescent="0.25">
      <c r="A52" s="44"/>
      <c r="B52" s="44"/>
      <c r="C52" s="44"/>
      <c r="D52" s="44"/>
      <c r="E52" s="44"/>
      <c r="F52" s="44"/>
      <c r="G52" s="77"/>
      <c r="H52" s="77"/>
      <c r="J52" s="44"/>
      <c r="K52" s="44"/>
      <c r="L52" s="44"/>
      <c r="M52" s="44"/>
    </row>
    <row r="53" spans="1:16" s="42" customFormat="1" ht="24.95" customHeight="1" x14ac:dyDescent="0.3">
      <c r="A53" s="121" t="s">
        <v>68</v>
      </c>
      <c r="B53" s="122"/>
      <c r="C53" s="122"/>
      <c r="D53" s="122"/>
      <c r="E53" s="122"/>
      <c r="F53" s="122"/>
      <c r="G53" s="75"/>
      <c r="H53" s="228"/>
      <c r="J53" s="41"/>
      <c r="K53" s="41"/>
      <c r="L53" s="41"/>
      <c r="M53" s="41"/>
    </row>
    <row r="54" spans="1:16" s="45" customFormat="1" ht="15.75" x14ac:dyDescent="0.25">
      <c r="A54" s="73" t="s">
        <v>2</v>
      </c>
      <c r="B54" s="71">
        <v>61.407404761904765</v>
      </c>
      <c r="C54" s="71">
        <v>60.124488372093026</v>
      </c>
      <c r="D54" s="71">
        <v>58.710656363636367</v>
      </c>
      <c r="E54" s="71">
        <v>56.526542727272727</v>
      </c>
      <c r="F54" s="71">
        <f>+F55+F56</f>
        <v>55.752669999999995</v>
      </c>
      <c r="G54" s="89"/>
      <c r="H54" s="229"/>
      <c r="J54" s="44"/>
      <c r="K54" s="44"/>
      <c r="L54" s="44"/>
      <c r="M54" s="44"/>
    </row>
    <row r="55" spans="1:16" s="45" customFormat="1" ht="17.25" x14ac:dyDescent="0.3">
      <c r="A55" s="43" t="s">
        <v>233</v>
      </c>
      <c r="B55" s="46"/>
      <c r="C55" s="46"/>
      <c r="D55" s="46"/>
      <c r="E55" s="46"/>
      <c r="F55" s="46">
        <v>28.227</v>
      </c>
      <c r="G55" s="90"/>
      <c r="H55" s="229"/>
      <c r="J55" s="164"/>
      <c r="K55" s="164"/>
      <c r="L55" s="164"/>
      <c r="M55" s="164"/>
      <c r="N55" s="164"/>
    </row>
    <row r="56" spans="1:16" s="45" customFormat="1" ht="17.25" x14ac:dyDescent="0.3">
      <c r="A56" s="43" t="s">
        <v>1</v>
      </c>
      <c r="B56" s="46"/>
      <c r="C56" s="46"/>
      <c r="D56" s="46"/>
      <c r="E56" s="46"/>
      <c r="F56" s="46">
        <v>27.525669999999998</v>
      </c>
      <c r="G56" s="90"/>
      <c r="H56" s="229"/>
      <c r="J56" s="164"/>
      <c r="K56" s="164"/>
      <c r="L56" s="164"/>
      <c r="M56" s="164"/>
      <c r="N56" s="164"/>
    </row>
    <row r="57" spans="1:16" s="45" customFormat="1" ht="15.75" x14ac:dyDescent="0.25">
      <c r="A57" s="44"/>
      <c r="B57" s="44"/>
      <c r="C57" s="44"/>
      <c r="D57" s="44"/>
      <c r="E57" s="44"/>
      <c r="F57" s="170"/>
      <c r="G57" s="44"/>
      <c r="H57" s="77"/>
      <c r="I57" s="44"/>
      <c r="J57" s="44"/>
      <c r="K57" s="44"/>
      <c r="L57" s="44"/>
      <c r="M57" s="44"/>
    </row>
    <row r="59" spans="1:16" x14ac:dyDescent="0.25">
      <c r="A59" s="40" t="s">
        <v>248</v>
      </c>
    </row>
    <row r="60" spans="1:16" x14ac:dyDescent="0.25">
      <c r="A60" s="40" t="s">
        <v>229</v>
      </c>
    </row>
    <row r="61" spans="1:16" x14ac:dyDescent="0.25">
      <c r="A61" s="40" t="s">
        <v>230</v>
      </c>
    </row>
    <row r="62" spans="1:16" x14ac:dyDescent="0.25">
      <c r="A62" s="40" t="s">
        <v>231</v>
      </c>
    </row>
    <row r="63" spans="1:16" x14ac:dyDescent="0.25">
      <c r="A63" s="40" t="s">
        <v>123</v>
      </c>
    </row>
    <row r="64" spans="1:16" x14ac:dyDescent="0.25">
      <c r="A64" s="40" t="s">
        <v>232</v>
      </c>
    </row>
  </sheetData>
  <mergeCells count="3">
    <mergeCell ref="A2:I2"/>
    <mergeCell ref="A1:I1"/>
    <mergeCell ref="A3:I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F90EE-5C0D-4577-9758-DA3FF7C47538}">
  <sheetPr>
    <tabColor rgb="FF0000FF"/>
  </sheetPr>
  <dimension ref="A1:P59"/>
  <sheetViews>
    <sheetView showGridLines="0" zoomScale="90" zoomScaleNormal="90" workbookViewId="0">
      <pane xSplit="1" ySplit="5" topLeftCell="B37" activePane="bottomRight" state="frozen"/>
      <selection activeCell="G4" sqref="G1:G1048576"/>
      <selection pane="topRight" activeCell="G4" sqref="G1:G1048576"/>
      <selection pane="bottomLeft" activeCell="G4" sqref="G1:G1048576"/>
      <selection pane="bottomRight" activeCell="B54" sqref="B54:F54"/>
    </sheetView>
  </sheetViews>
  <sheetFormatPr defaultColWidth="9.140625" defaultRowHeight="15.75" x14ac:dyDescent="0.25"/>
  <cols>
    <col min="1" max="1" width="60.5703125" style="2" customWidth="1"/>
    <col min="2" max="6" width="13.5703125" style="2" customWidth="1"/>
    <col min="7" max="7" width="4" style="2" customWidth="1"/>
    <col min="8" max="8" width="14.42578125" style="2" customWidth="1"/>
    <col min="9" max="9" width="16.5703125" style="2" customWidth="1"/>
    <col min="10" max="16" width="11.28515625" style="2" customWidth="1"/>
    <col min="17" max="16384" width="9.140625" style="2"/>
  </cols>
  <sheetData>
    <row r="1" spans="1:16" ht="90.6" customHeight="1" x14ac:dyDescent="0.25">
      <c r="A1" s="253" t="str">
        <f>+TLC!A1</f>
        <v>Focus 
Bilanci d'esercizio 2020-2024 - Principali indici reddituali e patrimoniali</v>
      </c>
      <c r="B1" s="254"/>
      <c r="C1" s="254"/>
      <c r="D1" s="254"/>
      <c r="E1" s="254"/>
      <c r="F1" s="254"/>
      <c r="G1" s="254"/>
      <c r="H1" s="254"/>
      <c r="I1" s="254"/>
    </row>
    <row r="2" spans="1:16" ht="26.45" customHeight="1" x14ac:dyDescent="0.25">
      <c r="A2" s="256" t="str">
        <f>+TLC!A2</f>
        <v>2020-2024 Annual Reports  - Main profitability and capital ratios</v>
      </c>
      <c r="B2" s="256"/>
      <c r="C2" s="256"/>
      <c r="D2" s="256"/>
      <c r="E2" s="256"/>
      <c r="F2" s="256"/>
      <c r="G2" s="256"/>
      <c r="H2" s="256"/>
      <c r="I2" s="256"/>
    </row>
    <row r="3" spans="1:16" ht="39.950000000000003" customHeight="1" x14ac:dyDescent="0.25">
      <c r="A3" s="257" t="s">
        <v>249</v>
      </c>
      <c r="B3" s="257"/>
      <c r="C3" s="257"/>
      <c r="D3" s="257"/>
      <c r="E3" s="257"/>
      <c r="F3" s="257"/>
      <c r="G3" s="257"/>
      <c r="H3" s="257"/>
      <c r="I3" s="257"/>
    </row>
    <row r="4" spans="1:16" ht="9.6" customHeight="1" x14ac:dyDescent="0.25"/>
    <row r="5" spans="1:16" ht="24.6" customHeight="1" x14ac:dyDescent="0.25">
      <c r="B5" s="59">
        <f>++TLC!B5</f>
        <v>2020</v>
      </c>
      <c r="C5" s="59">
        <f>++TLC!C5</f>
        <v>2021</v>
      </c>
      <c r="D5" s="59">
        <f>++TLC!D5</f>
        <v>2022</v>
      </c>
      <c r="E5" s="59">
        <f>++TLC!E5</f>
        <v>2023</v>
      </c>
      <c r="F5" s="59">
        <f>++TLC!F5</f>
        <v>2024</v>
      </c>
      <c r="G5" s="59"/>
      <c r="H5" s="78" t="str">
        <f>+TLC!H5</f>
        <v>Avg 20-24</v>
      </c>
      <c r="I5" s="60"/>
    </row>
    <row r="6" spans="1:16" ht="15.6" customHeight="1" x14ac:dyDescent="0.25">
      <c r="H6" s="8"/>
    </row>
    <row r="7" spans="1:16" ht="24.95" customHeight="1" x14ac:dyDescent="0.25">
      <c r="A7" s="123" t="s">
        <v>69</v>
      </c>
      <c r="B7" s="124"/>
      <c r="C7" s="124"/>
      <c r="D7" s="124"/>
      <c r="E7" s="124"/>
      <c r="F7" s="124"/>
      <c r="G7" s="8"/>
      <c r="H7" s="8"/>
    </row>
    <row r="8" spans="1:16" s="4" customFormat="1" ht="18.75" x14ac:dyDescent="0.25">
      <c r="A8" s="37" t="s">
        <v>0</v>
      </c>
      <c r="B8" s="74">
        <f>+B9+B10</f>
        <v>10.160569000000001</v>
      </c>
      <c r="C8" s="74">
        <f>+C9+C10</f>
        <v>11.726522000000003</v>
      </c>
      <c r="D8" s="74">
        <f>+D9+D10</f>
        <v>12.205689999999997</v>
      </c>
      <c r="E8" s="74">
        <f>+E9+E10</f>
        <v>12.547267999999999</v>
      </c>
      <c r="F8" s="74">
        <f>+F9+F10</f>
        <v>13.18112</v>
      </c>
      <c r="G8" s="92"/>
      <c r="H8" s="7"/>
    </row>
    <row r="9" spans="1:16" s="4" customFormat="1" ht="18.75" x14ac:dyDescent="0.3">
      <c r="A9" s="5" t="s">
        <v>33</v>
      </c>
      <c r="B9" s="27">
        <v>3.8562540000000003</v>
      </c>
      <c r="C9" s="27">
        <v>4.3201589999999994</v>
      </c>
      <c r="D9" s="27">
        <v>4.3018260000000001</v>
      </c>
      <c r="E9" s="27">
        <v>4.415692</v>
      </c>
      <c r="F9" s="27">
        <v>4.7010329999999998</v>
      </c>
      <c r="G9" s="79"/>
      <c r="H9" s="7"/>
      <c r="J9" s="164"/>
      <c r="K9" s="164"/>
      <c r="L9" s="164"/>
      <c r="M9" s="164"/>
      <c r="N9" s="164"/>
      <c r="O9" s="164"/>
    </row>
    <row r="10" spans="1:16" s="4" customFormat="1" ht="18.75" x14ac:dyDescent="0.3">
      <c r="A10" s="5" t="s">
        <v>34</v>
      </c>
      <c r="B10" s="27">
        <v>6.3043150000000008</v>
      </c>
      <c r="C10" s="27">
        <v>7.4063630000000034</v>
      </c>
      <c r="D10" s="27">
        <v>7.9038639999999978</v>
      </c>
      <c r="E10" s="27">
        <v>8.131575999999999</v>
      </c>
      <c r="F10" s="27">
        <v>8.4800869999999993</v>
      </c>
      <c r="G10" s="79"/>
      <c r="H10" s="7"/>
      <c r="J10" s="164"/>
      <c r="K10" s="164"/>
      <c r="L10" s="164"/>
      <c r="M10" s="164"/>
      <c r="N10" s="164"/>
      <c r="O10" s="164"/>
    </row>
    <row r="11" spans="1:16" x14ac:dyDescent="0.25">
      <c r="A11" s="222" t="s">
        <v>250</v>
      </c>
      <c r="G11" s="8"/>
      <c r="H11" s="8"/>
    </row>
    <row r="12" spans="1:16" x14ac:dyDescent="0.25">
      <c r="G12" s="8"/>
      <c r="H12" s="8"/>
    </row>
    <row r="13" spans="1:16" s="4" customFormat="1" ht="24.95" customHeight="1" x14ac:dyDescent="0.25">
      <c r="A13" s="123" t="s">
        <v>70</v>
      </c>
      <c r="B13" s="124"/>
      <c r="C13" s="124"/>
      <c r="D13" s="124"/>
      <c r="E13" s="124"/>
      <c r="F13" s="124"/>
      <c r="G13" s="8"/>
      <c r="H13" s="124"/>
    </row>
    <row r="14" spans="1:16" s="4" customFormat="1" ht="18.75" x14ac:dyDescent="0.25">
      <c r="A14" s="82" t="s">
        <v>253</v>
      </c>
      <c r="G14" s="7"/>
    </row>
    <row r="15" spans="1:16" s="4" customFormat="1" ht="18.75" x14ac:dyDescent="0.3">
      <c r="A15" s="35" t="s">
        <v>0</v>
      </c>
      <c r="B15" s="25">
        <v>10.968255527798872</v>
      </c>
      <c r="C15" s="25">
        <v>14.392295903080923</v>
      </c>
      <c r="D15" s="25">
        <v>16.902083892397677</v>
      </c>
      <c r="E15" s="25">
        <v>18.710842370503126</v>
      </c>
      <c r="F15" s="25">
        <v>20.53236534406529</v>
      </c>
      <c r="G15" s="52"/>
      <c r="H15" s="25">
        <v>16.632526010527041</v>
      </c>
      <c r="I15" s="223"/>
      <c r="J15" s="164"/>
      <c r="K15" s="164"/>
      <c r="L15" s="164"/>
      <c r="M15" s="164"/>
      <c r="N15" s="164"/>
      <c r="O15" s="164"/>
      <c r="P15" s="164"/>
    </row>
    <row r="16" spans="1:16" s="4" customFormat="1" ht="18.75" x14ac:dyDescent="0.3">
      <c r="A16" s="36" t="s">
        <v>19</v>
      </c>
      <c r="B16" s="21">
        <v>14.15469306777822</v>
      </c>
      <c r="C16" s="21">
        <v>19.724544926549747</v>
      </c>
      <c r="D16" s="21">
        <v>24.133727544337624</v>
      </c>
      <c r="E16" s="21">
        <v>26.724870467614348</v>
      </c>
      <c r="F16" s="21">
        <v>30.330964967037549</v>
      </c>
      <c r="G16" s="52"/>
      <c r="H16" s="21">
        <v>23.575999852824197</v>
      </c>
      <c r="I16" s="223"/>
      <c r="J16" s="164"/>
      <c r="K16" s="164"/>
      <c r="L16" s="164"/>
      <c r="M16" s="164"/>
      <c r="N16" s="164"/>
      <c r="O16" s="164"/>
      <c r="P16" s="164"/>
    </row>
    <row r="17" spans="1:16" ht="18.75" x14ac:dyDescent="0.3">
      <c r="A17" s="37" t="s">
        <v>34</v>
      </c>
      <c r="B17" s="26">
        <v>5.8877498982839551</v>
      </c>
      <c r="C17" s="26">
        <v>6.5059463058993892</v>
      </c>
      <c r="D17" s="26">
        <v>6.615561705009104</v>
      </c>
      <c r="E17" s="26">
        <v>6.4689919887608447</v>
      </c>
      <c r="F17" s="26">
        <v>4.8798084264937369</v>
      </c>
      <c r="G17" s="52"/>
      <c r="H17" s="26">
        <v>6.058054415812399</v>
      </c>
      <c r="J17" s="164"/>
      <c r="K17" s="164"/>
      <c r="L17" s="164"/>
      <c r="M17" s="164"/>
      <c r="N17" s="164"/>
      <c r="O17" s="164"/>
      <c r="P17" s="164"/>
    </row>
    <row r="18" spans="1:16" ht="18.75" x14ac:dyDescent="0.3">
      <c r="A18" s="83" t="s">
        <v>252</v>
      </c>
      <c r="B18" s="13"/>
      <c r="C18" s="13"/>
      <c r="D18" s="13"/>
      <c r="E18" s="13"/>
      <c r="F18" s="13"/>
      <c r="G18" s="97"/>
      <c r="H18" s="13"/>
      <c r="J18" s="164"/>
      <c r="K18" s="164"/>
      <c r="L18" s="164"/>
      <c r="M18" s="164"/>
      <c r="N18" s="164"/>
      <c r="O18" s="164"/>
      <c r="P18" s="164"/>
    </row>
    <row r="19" spans="1:16" ht="18.75" x14ac:dyDescent="0.3">
      <c r="A19" s="35" t="s">
        <v>0</v>
      </c>
      <c r="B19" s="25">
        <v>3.5008378875707797</v>
      </c>
      <c r="C19" s="25">
        <v>6.8258928539819141</v>
      </c>
      <c r="D19" s="25">
        <v>6.3469945066934761</v>
      </c>
      <c r="E19" s="25">
        <v>8.2571574632923159</v>
      </c>
      <c r="F19" s="25">
        <v>9.1245984378302065</v>
      </c>
      <c r="G19" s="52"/>
      <c r="H19" s="25">
        <v>6.9969288154042131</v>
      </c>
      <c r="I19" s="224"/>
      <c r="J19" s="164"/>
      <c r="K19" s="164"/>
      <c r="L19" s="164"/>
      <c r="M19" s="164"/>
      <c r="N19" s="164"/>
      <c r="O19" s="164"/>
      <c r="P19" s="164"/>
    </row>
    <row r="20" spans="1:16" ht="18.75" x14ac:dyDescent="0.3">
      <c r="A20" s="36" t="s">
        <v>19</v>
      </c>
      <c r="B20" s="21">
        <v>3.8670779802576849</v>
      </c>
      <c r="C20" s="21">
        <v>9.1343338738386954</v>
      </c>
      <c r="D20" s="21">
        <v>10.055982943614136</v>
      </c>
      <c r="E20" s="21">
        <v>12.637018451446458</v>
      </c>
      <c r="F20" s="21">
        <v>14.122395382719205</v>
      </c>
      <c r="G20" s="52"/>
      <c r="H20" s="21">
        <v>10.310901489043587</v>
      </c>
      <c r="J20" s="164"/>
      <c r="K20" s="164"/>
      <c r="L20" s="164"/>
      <c r="M20" s="164"/>
      <c r="N20" s="164"/>
      <c r="O20" s="164"/>
      <c r="P20" s="164"/>
    </row>
    <row r="21" spans="1:16" ht="18" customHeight="1" x14ac:dyDescent="0.3">
      <c r="A21" s="37" t="s">
        <v>34</v>
      </c>
      <c r="B21" s="26">
        <v>2.9168989810946946</v>
      </c>
      <c r="C21" s="26">
        <v>3.4117288067030969</v>
      </c>
      <c r="D21" s="26">
        <v>1.071210233374466</v>
      </c>
      <c r="E21" s="26">
        <v>1.5666889173759162</v>
      </c>
      <c r="F21" s="26">
        <v>1.1409779050615814</v>
      </c>
      <c r="G21" s="52"/>
      <c r="H21" s="26">
        <v>1.9499579908599332</v>
      </c>
      <c r="J21" s="164"/>
      <c r="K21" s="164"/>
      <c r="L21" s="164"/>
      <c r="M21" s="164"/>
      <c r="N21" s="164"/>
      <c r="O21" s="164"/>
      <c r="P21" s="164"/>
    </row>
    <row r="22" spans="1:16" ht="18.75" x14ac:dyDescent="0.3">
      <c r="A22" s="13"/>
      <c r="B22" s="23"/>
      <c r="C22" s="23"/>
      <c r="D22" s="23"/>
      <c r="E22" s="23"/>
      <c r="F22" s="23"/>
      <c r="G22" s="52"/>
      <c r="H22" s="23"/>
      <c r="J22" s="164"/>
      <c r="K22" s="164"/>
      <c r="L22" s="164"/>
      <c r="M22" s="164"/>
      <c r="N22" s="164"/>
      <c r="O22" s="164"/>
      <c r="P22" s="164"/>
    </row>
    <row r="23" spans="1:16" x14ac:dyDescent="0.25">
      <c r="G23" s="8"/>
    </row>
    <row r="24" spans="1:16" ht="24.95" customHeight="1" x14ac:dyDescent="0.25">
      <c r="A24" s="123" t="s">
        <v>30</v>
      </c>
      <c r="B24" s="124"/>
      <c r="C24" s="124"/>
      <c r="D24" s="124"/>
      <c r="E24" s="124"/>
      <c r="F24" s="124"/>
      <c r="G24" s="8"/>
      <c r="H24" s="124"/>
      <c r="I24" s="4"/>
    </row>
    <row r="25" spans="1:16" ht="18.75" x14ac:dyDescent="0.3">
      <c r="A25" s="37" t="s">
        <v>0</v>
      </c>
      <c r="B25" s="69">
        <v>6.8062573439158562</v>
      </c>
      <c r="C25" s="69">
        <v>6.6035548975540026</v>
      </c>
      <c r="D25" s="69">
        <v>4.0207433913761816</v>
      </c>
      <c r="E25" s="69">
        <v>5.7473529506319077</v>
      </c>
      <c r="F25" s="69">
        <v>6.8293872408302887</v>
      </c>
      <c r="G25" s="65"/>
      <c r="H25" s="69">
        <v>5.9960431442438882</v>
      </c>
      <c r="I25" s="223"/>
      <c r="J25" s="164"/>
      <c r="K25" s="164"/>
      <c r="L25" s="164"/>
      <c r="M25" s="164"/>
      <c r="N25" s="164"/>
      <c r="O25" s="164"/>
      <c r="P25" s="164"/>
    </row>
    <row r="26" spans="1:16" ht="18.75" x14ac:dyDescent="0.3">
      <c r="A26" s="5" t="s">
        <v>19</v>
      </c>
      <c r="B26" s="28">
        <v>6.3184549305937203</v>
      </c>
      <c r="C26" s="28">
        <v>5.883525624955432</v>
      </c>
      <c r="D26" s="28">
        <v>3.3301994607247565</v>
      </c>
      <c r="E26" s="28">
        <v>5.1621070851854478</v>
      </c>
      <c r="F26" s="28">
        <v>6.2395329069254055</v>
      </c>
      <c r="G26" s="65"/>
      <c r="H26" s="28">
        <v>5.3801559220618671</v>
      </c>
      <c r="I26" s="223"/>
      <c r="J26" s="164"/>
      <c r="K26" s="164"/>
      <c r="L26" s="164"/>
      <c r="M26" s="164"/>
      <c r="N26" s="164"/>
      <c r="O26" s="164"/>
      <c r="P26" s="164"/>
    </row>
    <row r="27" spans="1:16" ht="18.75" x14ac:dyDescent="0.3">
      <c r="A27" s="5" t="s">
        <v>34</v>
      </c>
      <c r="B27" s="28">
        <v>26.068810446276629</v>
      </c>
      <c r="C27" s="28">
        <v>33.078989913683287</v>
      </c>
      <c r="D27" s="28">
        <v>27.219428606282026</v>
      </c>
      <c r="E27" s="28">
        <v>24.858896732297339</v>
      </c>
      <c r="F27" s="28">
        <v>24.848849930184567</v>
      </c>
      <c r="G27" s="65"/>
      <c r="H27" s="28">
        <v>27.19419960929763</v>
      </c>
      <c r="I27" s="223"/>
      <c r="J27" s="164"/>
      <c r="K27" s="164"/>
      <c r="L27" s="164"/>
      <c r="M27" s="164"/>
      <c r="N27" s="164"/>
      <c r="O27" s="164"/>
      <c r="P27" s="164"/>
    </row>
    <row r="28" spans="1:16" ht="18.75" x14ac:dyDescent="0.3">
      <c r="G28" s="8"/>
      <c r="I28" s="223"/>
      <c r="J28" s="164"/>
    </row>
    <row r="29" spans="1:16" ht="18.75" x14ac:dyDescent="0.3">
      <c r="G29" s="8"/>
      <c r="I29" s="223"/>
      <c r="J29" s="164"/>
    </row>
    <row r="30" spans="1:16" ht="24.95" customHeight="1" x14ac:dyDescent="0.3">
      <c r="A30" s="123" t="s">
        <v>31</v>
      </c>
      <c r="B30" s="124"/>
      <c r="C30" s="124"/>
      <c r="D30" s="124"/>
      <c r="E30" s="124"/>
      <c r="F30" s="124"/>
      <c r="G30" s="8"/>
      <c r="H30" s="124"/>
      <c r="I30" s="223"/>
      <c r="J30" s="164"/>
    </row>
    <row r="31" spans="1:16" ht="18.75" x14ac:dyDescent="0.3">
      <c r="A31" s="37" t="s">
        <v>0</v>
      </c>
      <c r="B31" s="26">
        <v>6.4639437324592635</v>
      </c>
      <c r="C31" s="26">
        <v>12.888508569231885</v>
      </c>
      <c r="D31" s="26">
        <v>18.343757278111454</v>
      </c>
      <c r="E31" s="26">
        <v>21.862925342140532</v>
      </c>
      <c r="F31" s="26">
        <v>24.91440240876414</v>
      </c>
      <c r="G31" s="52"/>
      <c r="H31" s="26">
        <v>16.439684737326125</v>
      </c>
      <c r="I31" s="223"/>
      <c r="J31" s="164"/>
      <c r="K31" s="164"/>
      <c r="L31" s="164"/>
      <c r="M31" s="164"/>
      <c r="N31" s="164"/>
      <c r="O31" s="164"/>
      <c r="P31" s="164"/>
    </row>
    <row r="32" spans="1:16" ht="18.75" x14ac:dyDescent="0.3">
      <c r="A32" s="5" t="s">
        <v>19</v>
      </c>
      <c r="B32" s="27">
        <v>4.9339004511570614</v>
      </c>
      <c r="C32" s="27">
        <v>12.238905037874281</v>
      </c>
      <c r="D32" s="27">
        <v>22.705982131422662</v>
      </c>
      <c r="E32" s="27">
        <v>24.682256569168018</v>
      </c>
      <c r="F32" s="27">
        <v>27.956839589711567</v>
      </c>
      <c r="G32" s="52"/>
      <c r="H32" s="27">
        <v>17.590786714971724</v>
      </c>
      <c r="I32" s="223"/>
      <c r="J32" s="164"/>
      <c r="K32" s="164"/>
      <c r="L32" s="164"/>
      <c r="M32" s="164"/>
      <c r="N32" s="164"/>
      <c r="O32" s="164"/>
      <c r="P32" s="164"/>
    </row>
    <row r="33" spans="1:16" ht="18.75" x14ac:dyDescent="0.3">
      <c r="A33" s="5" t="s">
        <v>34</v>
      </c>
      <c r="B33" s="27">
        <v>21.108064385243438</v>
      </c>
      <c r="C33" s="27">
        <v>17.13692166208061</v>
      </c>
      <c r="D33" s="27">
        <v>0.4141263814782567</v>
      </c>
      <c r="E33" s="27">
        <v>2.7446515713101896</v>
      </c>
      <c r="F33" s="27">
        <v>1.576357656926632</v>
      </c>
      <c r="G33" s="52"/>
      <c r="H33" s="27">
        <v>8.6012511927039021</v>
      </c>
      <c r="I33" s="223"/>
      <c r="J33" s="164"/>
      <c r="K33" s="164"/>
      <c r="L33" s="164"/>
      <c r="M33" s="164"/>
      <c r="N33" s="164"/>
      <c r="O33" s="164"/>
      <c r="P33" s="164"/>
    </row>
    <row r="34" spans="1:16" ht="18.75" x14ac:dyDescent="0.3">
      <c r="G34" s="8"/>
      <c r="I34" s="223"/>
      <c r="J34" s="164"/>
    </row>
    <row r="35" spans="1:16" ht="18.75" x14ac:dyDescent="0.3">
      <c r="G35" s="8"/>
      <c r="I35" s="223"/>
      <c r="J35" s="164"/>
    </row>
    <row r="36" spans="1:16" ht="24.95" customHeight="1" x14ac:dyDescent="0.3">
      <c r="A36" s="123" t="s">
        <v>32</v>
      </c>
      <c r="B36" s="124"/>
      <c r="C36" s="124"/>
      <c r="D36" s="124"/>
      <c r="E36" s="124"/>
      <c r="F36" s="124"/>
      <c r="G36" s="8"/>
      <c r="H36" s="124"/>
      <c r="I36" s="223"/>
      <c r="J36" s="164"/>
    </row>
    <row r="37" spans="1:16" ht="18.75" x14ac:dyDescent="0.3">
      <c r="A37" s="37" t="s">
        <v>0</v>
      </c>
      <c r="B37" s="26">
        <v>5.4558648247589439</v>
      </c>
      <c r="C37" s="26">
        <v>5.2614940195178628</v>
      </c>
      <c r="D37" s="26">
        <v>5.2629439606271085</v>
      </c>
      <c r="E37" s="26">
        <v>4.7100134885503504</v>
      </c>
      <c r="F37" s="26">
        <v>4.8386212690535428</v>
      </c>
      <c r="G37" s="52"/>
      <c r="H37" s="26">
        <v>5.0806392450333364</v>
      </c>
      <c r="I37" s="223"/>
      <c r="J37" s="164"/>
      <c r="K37" s="164"/>
      <c r="L37" s="164"/>
      <c r="M37" s="164"/>
      <c r="N37" s="164"/>
      <c r="O37" s="164"/>
      <c r="P37" s="164"/>
    </row>
    <row r="38" spans="1:16" ht="18.75" x14ac:dyDescent="0.3">
      <c r="A38" s="5" t="s">
        <v>19</v>
      </c>
      <c r="B38" s="27">
        <v>7.1091769768650028</v>
      </c>
      <c r="C38" s="27">
        <v>6.6845408951258305</v>
      </c>
      <c r="D38" s="27">
        <v>6.9463412291164666</v>
      </c>
      <c r="E38" s="27">
        <v>6.4666405451039344</v>
      </c>
      <c r="F38" s="27">
        <v>6.7541033998290905</v>
      </c>
      <c r="G38" s="52"/>
      <c r="H38" s="27">
        <v>6.7781120247969922</v>
      </c>
      <c r="I38" s="223"/>
      <c r="J38" s="164"/>
      <c r="K38" s="164"/>
      <c r="L38" s="164"/>
      <c r="M38" s="164"/>
      <c r="N38" s="164"/>
      <c r="O38" s="164"/>
      <c r="P38" s="164"/>
    </row>
    <row r="39" spans="1:16" ht="18.75" x14ac:dyDescent="0.3">
      <c r="A39" s="5" t="s">
        <v>34</v>
      </c>
      <c r="B39" s="27">
        <v>2.8197981858457259</v>
      </c>
      <c r="C39" s="27">
        <v>3.1568201558578743</v>
      </c>
      <c r="D39" s="27">
        <v>2.8684256206837588</v>
      </c>
      <c r="E39" s="27">
        <v>2.0266730582115944</v>
      </c>
      <c r="F39" s="27">
        <v>1.7787765738724135</v>
      </c>
      <c r="G39" s="52"/>
      <c r="H39" s="27">
        <v>2.4954955402975543</v>
      </c>
      <c r="I39" s="223"/>
      <c r="J39" s="164"/>
      <c r="K39" s="164"/>
      <c r="L39" s="164"/>
      <c r="M39" s="164"/>
      <c r="N39" s="164"/>
      <c r="O39" s="164"/>
      <c r="P39" s="164"/>
    </row>
    <row r="40" spans="1:16" x14ac:dyDescent="0.25">
      <c r="G40" s="8"/>
    </row>
    <row r="41" spans="1:16" x14ac:dyDescent="0.25">
      <c r="G41" s="8"/>
    </row>
    <row r="42" spans="1:16" ht="24.95" customHeight="1" x14ac:dyDescent="0.25">
      <c r="A42" s="126" t="s">
        <v>72</v>
      </c>
      <c r="B42" s="125"/>
      <c r="C42" s="125"/>
      <c r="D42" s="125"/>
      <c r="E42" s="125"/>
      <c r="F42" s="125"/>
      <c r="G42" s="7"/>
      <c r="H42" s="125"/>
    </row>
    <row r="43" spans="1:16" ht="18.75" x14ac:dyDescent="0.25">
      <c r="A43" s="49" t="s">
        <v>85</v>
      </c>
      <c r="B43" s="3"/>
      <c r="C43" s="3"/>
      <c r="D43" s="3"/>
      <c r="E43" s="3"/>
      <c r="F43" s="3"/>
      <c r="G43" s="100"/>
      <c r="H43" s="3"/>
    </row>
    <row r="44" spans="1:16" ht="18.75" x14ac:dyDescent="0.3">
      <c r="A44" s="5" t="s">
        <v>0</v>
      </c>
      <c r="B44" s="27">
        <v>9.4418014384824289</v>
      </c>
      <c r="C44" s="27">
        <v>8.7085817090523499</v>
      </c>
      <c r="D44" s="27">
        <v>23.211108917234512</v>
      </c>
      <c r="E44" s="27">
        <v>16.613632545347727</v>
      </c>
      <c r="F44" s="27">
        <v>21.241108494574057</v>
      </c>
      <c r="G44" s="52"/>
      <c r="H44" s="27">
        <v>16.21165828437756</v>
      </c>
      <c r="J44" s="164"/>
      <c r="K44" s="164"/>
      <c r="L44" s="164"/>
      <c r="M44" s="164"/>
      <c r="N44" s="164"/>
      <c r="O44" s="164"/>
      <c r="P44" s="164"/>
    </row>
    <row r="45" spans="1:16" ht="18.75" x14ac:dyDescent="0.3">
      <c r="A45" s="5" t="s">
        <v>19</v>
      </c>
      <c r="B45" s="27">
        <v>16.625823921349578</v>
      </c>
      <c r="C45" s="27">
        <v>20.597112282209988</v>
      </c>
      <c r="D45" s="27">
        <v>59.32366860026417</v>
      </c>
      <c r="E45" s="27">
        <v>44.811549356250396</v>
      </c>
      <c r="F45" s="27">
        <v>56.657185771722936</v>
      </c>
      <c r="G45" s="52"/>
      <c r="H45" s="27">
        <v>40.40375339361529</v>
      </c>
      <c r="J45" s="164"/>
      <c r="K45" s="164"/>
      <c r="L45" s="164"/>
      <c r="M45" s="164"/>
      <c r="N45" s="164"/>
      <c r="O45" s="164"/>
      <c r="P45" s="164"/>
    </row>
    <row r="46" spans="1:16" ht="18.75" x14ac:dyDescent="0.3">
      <c r="A46" s="5" t="s">
        <v>34</v>
      </c>
      <c r="B46" s="27">
        <v>5.0474436953102728</v>
      </c>
      <c r="C46" s="27">
        <v>1.7739577441721377</v>
      </c>
      <c r="D46" s="27">
        <v>3.5561720191541801</v>
      </c>
      <c r="E46" s="27">
        <v>1.3013098567854484</v>
      </c>
      <c r="F46" s="27">
        <v>30.180185651397213</v>
      </c>
      <c r="G46" s="52"/>
      <c r="H46" s="27">
        <v>2.5449230442833657</v>
      </c>
      <c r="J46" s="164"/>
      <c r="K46" s="164"/>
      <c r="L46" s="164"/>
      <c r="M46" s="164"/>
      <c r="N46" s="164"/>
      <c r="O46" s="164"/>
      <c r="P46" s="164"/>
    </row>
    <row r="47" spans="1:16" ht="18.75" x14ac:dyDescent="0.25">
      <c r="A47" s="49" t="s">
        <v>86</v>
      </c>
      <c r="B47" s="13"/>
      <c r="C47" s="13"/>
      <c r="D47" s="13"/>
      <c r="E47" s="13"/>
      <c r="F47" s="13"/>
      <c r="G47" s="97"/>
      <c r="H47" s="13"/>
    </row>
    <row r="48" spans="1:16" ht="18.75" x14ac:dyDescent="0.3">
      <c r="A48" s="5" t="s">
        <v>0</v>
      </c>
      <c r="B48" s="27">
        <v>93.018248208470268</v>
      </c>
      <c r="C48" s="27">
        <v>94.595921764664851</v>
      </c>
      <c r="D48" s="27">
        <v>35.568176074344628</v>
      </c>
      <c r="E48" s="27">
        <v>46.439049639803557</v>
      </c>
      <c r="F48" s="27">
        <v>38.065887222588913</v>
      </c>
      <c r="G48" s="52"/>
      <c r="H48" s="27">
        <v>50.524680064303951</v>
      </c>
      <c r="J48" s="164"/>
      <c r="K48" s="164"/>
      <c r="L48" s="164"/>
      <c r="M48" s="164"/>
      <c r="N48" s="164"/>
      <c r="O48" s="164"/>
      <c r="P48" s="164"/>
    </row>
    <row r="49" spans="1:16" ht="18.75" x14ac:dyDescent="0.3">
      <c r="A49" s="5" t="s">
        <v>19</v>
      </c>
      <c r="B49" s="27">
        <v>111.45766719593722</v>
      </c>
      <c r="C49" s="27">
        <v>82.287925306913237</v>
      </c>
      <c r="D49" s="27">
        <v>30.601751331602134</v>
      </c>
      <c r="E49" s="27">
        <v>40.593913298361578</v>
      </c>
      <c r="F49" s="27">
        <v>34.351127268795295</v>
      </c>
      <c r="G49" s="52"/>
      <c r="H49" s="27">
        <v>45.224898615225641</v>
      </c>
      <c r="J49" s="164"/>
      <c r="K49" s="164"/>
      <c r="L49" s="164"/>
      <c r="M49" s="164"/>
      <c r="N49" s="164"/>
      <c r="O49" s="164"/>
      <c r="P49" s="164"/>
    </row>
    <row r="50" spans="1:16" ht="18.75" x14ac:dyDescent="0.3">
      <c r="A50" s="5" t="s">
        <v>34</v>
      </c>
      <c r="B50" s="27">
        <v>55.865867081700834</v>
      </c>
      <c r="C50" s="27">
        <v>177.95351474570126</v>
      </c>
      <c r="D50" s="27">
        <v>80.66048563550649</v>
      </c>
      <c r="E50" s="27">
        <v>155.74100569851745</v>
      </c>
      <c r="F50" s="27">
        <v>110.63406335492074</v>
      </c>
      <c r="G50" s="52"/>
      <c r="H50" s="27">
        <v>98.057799661296556</v>
      </c>
      <c r="J50" s="164"/>
      <c r="K50" s="164"/>
      <c r="L50" s="164"/>
      <c r="M50" s="164"/>
      <c r="N50" s="164"/>
      <c r="O50" s="164"/>
      <c r="P50" s="164"/>
    </row>
    <row r="51" spans="1:16" x14ac:dyDescent="0.25">
      <c r="G51" s="8"/>
      <c r="H51" s="8"/>
    </row>
    <row r="52" spans="1:16" x14ac:dyDescent="0.25">
      <c r="G52" s="8"/>
      <c r="H52" s="8"/>
    </row>
    <row r="53" spans="1:16" s="4" customFormat="1" ht="24.95" customHeight="1" x14ac:dyDescent="0.25">
      <c r="A53" s="123" t="s">
        <v>71</v>
      </c>
      <c r="B53" s="127"/>
      <c r="C53" s="127"/>
      <c r="D53" s="127"/>
      <c r="E53" s="127"/>
      <c r="F53" s="127"/>
      <c r="G53" s="93"/>
      <c r="H53" s="7"/>
    </row>
    <row r="54" spans="1:16" s="4" customFormat="1" ht="20.25" customHeight="1" x14ac:dyDescent="0.3">
      <c r="A54" s="37" t="s">
        <v>0</v>
      </c>
      <c r="B54" s="74">
        <f>+B55+B56</f>
        <v>125.85301871186867</v>
      </c>
      <c r="C54" s="74">
        <f t="shared" ref="C54:F54" si="0">+C55+C56</f>
        <v>122.09806603773585</v>
      </c>
      <c r="D54" s="74">
        <f t="shared" si="0"/>
        <v>126.35094444444444</v>
      </c>
      <c r="E54" s="74">
        <f t="shared" si="0"/>
        <v>126.08411111111111</v>
      </c>
      <c r="F54" s="74">
        <f t="shared" si="0"/>
        <v>124.28211111111111</v>
      </c>
      <c r="G54" s="94"/>
      <c r="H54" s="161"/>
      <c r="I54" s="223"/>
      <c r="J54" s="164"/>
      <c r="K54" s="164"/>
      <c r="L54" s="164"/>
      <c r="M54" s="164"/>
      <c r="N54" s="164"/>
      <c r="O54" s="164"/>
      <c r="P54" s="164"/>
    </row>
    <row r="55" spans="1:16" s="4" customFormat="1" ht="18.75" x14ac:dyDescent="0.3">
      <c r="A55" s="5" t="s">
        <v>19</v>
      </c>
      <c r="B55" s="27">
        <v>111.914</v>
      </c>
      <c r="C55" s="27">
        <v>106.3445</v>
      </c>
      <c r="D55" s="27">
        <v>108.958</v>
      </c>
      <c r="E55" s="27">
        <v>107.974</v>
      </c>
      <c r="F55" s="27">
        <v>105.60599999999999</v>
      </c>
      <c r="G55" s="52"/>
      <c r="H55" s="7"/>
      <c r="J55" s="164"/>
      <c r="K55" s="164"/>
      <c r="L55" s="164"/>
      <c r="M55" s="164"/>
      <c r="N55" s="164"/>
      <c r="O55" s="164"/>
      <c r="P55" s="164"/>
    </row>
    <row r="56" spans="1:16" s="4" customFormat="1" ht="18.75" x14ac:dyDescent="0.3">
      <c r="A56" s="5" t="s">
        <v>34</v>
      </c>
      <c r="B56" s="27">
        <v>13.93901871186867</v>
      </c>
      <c r="C56" s="27">
        <v>15.753566037735851</v>
      </c>
      <c r="D56" s="27">
        <v>17.392944444444439</v>
      </c>
      <c r="E56" s="27">
        <v>18.110111111111109</v>
      </c>
      <c r="F56" s="27">
        <v>18.676111111111112</v>
      </c>
      <c r="G56" s="52"/>
      <c r="H56" s="231">
        <f>+F56-B56</f>
        <v>4.7370923992424423</v>
      </c>
      <c r="J56" s="164"/>
      <c r="K56" s="164"/>
      <c r="L56" s="164"/>
      <c r="M56" s="164"/>
      <c r="N56" s="164"/>
      <c r="O56" s="164"/>
      <c r="P56" s="164"/>
    </row>
    <row r="57" spans="1:16" s="4" customFormat="1" ht="18.75" x14ac:dyDescent="0.25">
      <c r="A57" s="2"/>
      <c r="B57" s="2"/>
      <c r="C57" s="2"/>
      <c r="D57" s="2"/>
      <c r="E57" s="2"/>
      <c r="F57" s="2"/>
      <c r="G57" s="2"/>
      <c r="H57" s="7"/>
    </row>
    <row r="58" spans="1:16" x14ac:dyDescent="0.25">
      <c r="H58" s="8"/>
    </row>
    <row r="59" spans="1:16" x14ac:dyDescent="0.25">
      <c r="H59" s="8"/>
    </row>
  </sheetData>
  <mergeCells count="3">
    <mergeCell ref="A1:I1"/>
    <mergeCell ref="A2:I2"/>
    <mergeCell ref="A3:I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4BCD0-0D04-402A-A894-99A1C07C166B}">
  <sheetPr>
    <tabColor rgb="FF00B050"/>
  </sheetPr>
  <dimension ref="A1:P57"/>
  <sheetViews>
    <sheetView showGridLines="0" zoomScale="80" zoomScaleNormal="80" workbookViewId="0">
      <pane xSplit="1" ySplit="5" topLeftCell="B33" activePane="bottomRight" state="frozen"/>
      <selection activeCell="G4" sqref="G1:G1048576"/>
      <selection pane="topRight" activeCell="G4" sqref="G1:G1048576"/>
      <selection pane="bottomLeft" activeCell="G4" sqref="G1:G1048576"/>
      <selection pane="bottomRight" activeCell="H9" sqref="H9:H13"/>
    </sheetView>
  </sheetViews>
  <sheetFormatPr defaultColWidth="9.140625" defaultRowHeight="15.75" x14ac:dyDescent="0.25"/>
  <cols>
    <col min="1" max="1" width="60.5703125" style="2" customWidth="1"/>
    <col min="2" max="6" width="13.5703125" style="2" customWidth="1"/>
    <col min="7" max="7" width="4" style="2" customWidth="1"/>
    <col min="8" max="8" width="14.42578125" style="2" customWidth="1"/>
    <col min="9" max="9" width="11.7109375" style="2" customWidth="1"/>
    <col min="10" max="16" width="11.28515625" style="2" customWidth="1"/>
    <col min="17" max="16384" width="9.140625" style="2"/>
  </cols>
  <sheetData>
    <row r="1" spans="1:14" ht="90.6" customHeight="1" x14ac:dyDescent="0.25">
      <c r="A1" s="253" t="str">
        <f>+TLC!A1</f>
        <v>Focus 
Bilanci d'esercizio 2020-2024 - Principali indici reddituali e patrimoniali</v>
      </c>
      <c r="B1" s="254"/>
      <c r="C1" s="254"/>
      <c r="D1" s="254"/>
      <c r="E1" s="254"/>
      <c r="F1" s="254"/>
      <c r="G1" s="254"/>
      <c r="H1" s="254"/>
      <c r="I1" s="254"/>
    </row>
    <row r="2" spans="1:14" ht="26.45" customHeight="1" x14ac:dyDescent="0.25">
      <c r="A2" s="256" t="str">
        <f>+TLC!A2</f>
        <v>2020-2024 Annual Reports  - Main profitability and capital ratios</v>
      </c>
      <c r="B2" s="256"/>
      <c r="C2" s="256"/>
      <c r="D2" s="256"/>
      <c r="E2" s="256"/>
      <c r="F2" s="256"/>
      <c r="G2" s="256"/>
      <c r="H2" s="256"/>
      <c r="I2" s="256"/>
    </row>
    <row r="3" spans="1:14" ht="39.950000000000003" customHeight="1" x14ac:dyDescent="0.25">
      <c r="A3" s="258" t="s">
        <v>96</v>
      </c>
      <c r="B3" s="259"/>
      <c r="C3" s="259"/>
      <c r="D3" s="259"/>
      <c r="E3" s="259"/>
      <c r="F3" s="259"/>
      <c r="G3" s="259"/>
      <c r="H3" s="259"/>
      <c r="I3" s="259"/>
    </row>
    <row r="4" spans="1:14" s="8" customFormat="1" ht="9.6" customHeight="1" x14ac:dyDescent="0.25">
      <c r="A4" s="9"/>
      <c r="B4" s="10"/>
      <c r="C4" s="10"/>
      <c r="D4" s="10"/>
      <c r="E4" s="10"/>
      <c r="F4" s="10"/>
      <c r="G4" s="10"/>
      <c r="H4" s="10"/>
      <c r="I4" s="10"/>
    </row>
    <row r="5" spans="1:14" s="8" customFormat="1" ht="24.6" customHeight="1" x14ac:dyDescent="0.25">
      <c r="A5" s="9"/>
      <c r="B5" s="39">
        <f>+TLC!B5</f>
        <v>2020</v>
      </c>
      <c r="C5" s="39">
        <f>+TLC!C5</f>
        <v>2021</v>
      </c>
      <c r="D5" s="39">
        <f>+TLC!D5</f>
        <v>2022</v>
      </c>
      <c r="E5" s="39">
        <f>+TLC!E5</f>
        <v>2023</v>
      </c>
      <c r="F5" s="39">
        <f>+TLC!F5</f>
        <v>2024</v>
      </c>
      <c r="G5" s="39"/>
      <c r="H5" s="78" t="str">
        <f>+TLC!H5</f>
        <v>Avg 20-24</v>
      </c>
      <c r="I5" s="62"/>
    </row>
    <row r="6" spans="1:14" ht="15.6" customHeight="1" x14ac:dyDescent="0.25"/>
    <row r="7" spans="1:14" s="4" customFormat="1" ht="24.95" customHeight="1" x14ac:dyDescent="0.25">
      <c r="A7" s="128" t="s">
        <v>73</v>
      </c>
      <c r="B7" s="129"/>
      <c r="C7" s="129"/>
      <c r="D7" s="129"/>
      <c r="E7" s="129"/>
      <c r="F7" s="129"/>
      <c r="G7" s="7"/>
    </row>
    <row r="8" spans="1:14" s="4" customFormat="1" ht="18.75" x14ac:dyDescent="0.25">
      <c r="A8" s="50" t="s">
        <v>18</v>
      </c>
      <c r="B8" s="29"/>
      <c r="C8" s="29"/>
      <c r="D8" s="29"/>
      <c r="E8" s="29"/>
      <c r="F8" s="29"/>
      <c r="G8" s="79"/>
    </row>
    <row r="9" spans="1:14" s="4" customFormat="1" ht="18.75" x14ac:dyDescent="0.25">
      <c r="A9" s="57" t="s">
        <v>17</v>
      </c>
      <c r="B9" s="14"/>
      <c r="C9" s="14"/>
      <c r="D9" s="14"/>
      <c r="E9" s="14"/>
      <c r="F9" s="14"/>
      <c r="G9" s="79"/>
    </row>
    <row r="10" spans="1:14" s="4" customFormat="1" ht="18.75" x14ac:dyDescent="0.3">
      <c r="A10" s="16" t="s">
        <v>16</v>
      </c>
      <c r="B10" s="17">
        <v>1.7261</v>
      </c>
      <c r="C10" s="17">
        <v>1.8197999999999999</v>
      </c>
      <c r="D10" s="17">
        <v>1.8642999999999998</v>
      </c>
      <c r="E10" s="17">
        <v>1.839</v>
      </c>
      <c r="F10" s="17">
        <v>1.8562000000000001</v>
      </c>
      <c r="G10" s="52"/>
      <c r="J10" s="164"/>
      <c r="K10" s="164"/>
      <c r="L10" s="164"/>
      <c r="M10" s="164"/>
      <c r="N10" s="164"/>
    </row>
    <row r="11" spans="1:14" s="4" customFormat="1" ht="18.75" x14ac:dyDescent="0.3">
      <c r="A11" s="19" t="s">
        <v>15</v>
      </c>
      <c r="B11" s="20">
        <v>2.5389460666245842</v>
      </c>
      <c r="C11" s="20">
        <v>2.1844246425508107</v>
      </c>
      <c r="D11" s="20">
        <v>2.4490800994418827</v>
      </c>
      <c r="E11" s="20">
        <v>2.4147113290686448</v>
      </c>
      <c r="F11" s="20">
        <v>2.6401998587829056</v>
      </c>
      <c r="G11" s="52"/>
      <c r="J11" s="164"/>
      <c r="K11" s="164"/>
      <c r="L11" s="164"/>
      <c r="M11" s="164"/>
      <c r="N11" s="164"/>
    </row>
    <row r="12" spans="1:14" s="4" customFormat="1" ht="18.75" x14ac:dyDescent="0.3">
      <c r="A12" s="19" t="s">
        <v>14</v>
      </c>
      <c r="B12" s="20">
        <v>2.6592465629680939</v>
      </c>
      <c r="C12" s="20">
        <v>3.0297806940566843</v>
      </c>
      <c r="D12" s="20">
        <v>2.8357937053966387</v>
      </c>
      <c r="E12" s="20">
        <v>2.9680153397848823</v>
      </c>
      <c r="F12" s="20">
        <v>3.2325507758440164</v>
      </c>
      <c r="G12" s="52"/>
      <c r="J12" s="164"/>
      <c r="K12" s="164"/>
      <c r="L12" s="164"/>
      <c r="M12" s="164"/>
      <c r="N12" s="164"/>
    </row>
    <row r="13" spans="1:14" s="4" customFormat="1" ht="18.75" x14ac:dyDescent="0.3">
      <c r="A13" s="19" t="s">
        <v>13</v>
      </c>
      <c r="B13" s="20">
        <v>1.2148113704073225</v>
      </c>
      <c r="C13" s="20">
        <v>1.2571696633925042</v>
      </c>
      <c r="D13" s="20">
        <v>1.0287551951614784</v>
      </c>
      <c r="E13" s="20">
        <v>1.0461293311464706</v>
      </c>
      <c r="F13" s="20">
        <v>1.095017421336405</v>
      </c>
      <c r="G13" s="52"/>
      <c r="J13" s="164"/>
      <c r="K13" s="164"/>
      <c r="L13" s="164"/>
      <c r="M13" s="164"/>
      <c r="N13" s="164"/>
    </row>
    <row r="14" spans="1:14" s="4" customFormat="1" ht="18.75" x14ac:dyDescent="0.25">
      <c r="A14" s="22" t="s">
        <v>10</v>
      </c>
      <c r="B14" s="165">
        <f>+B13+B12+B11+B10</f>
        <v>8.1391040000000014</v>
      </c>
      <c r="C14" s="165">
        <f>+C13+C12+C11+C10</f>
        <v>8.2911749999999991</v>
      </c>
      <c r="D14" s="165">
        <f>+D13+D12+D11+D10</f>
        <v>8.1779289999999989</v>
      </c>
      <c r="E14" s="165">
        <f>+E13+E12+E11+E10</f>
        <v>8.2678559999999983</v>
      </c>
      <c r="F14" s="165">
        <f>+F13+F12+F11+F10</f>
        <v>8.8239680559633271</v>
      </c>
      <c r="G14" s="91"/>
    </row>
    <row r="15" spans="1:14" s="4" customFormat="1" ht="18.75" x14ac:dyDescent="0.25">
      <c r="A15" s="49" t="s">
        <v>234</v>
      </c>
      <c r="B15" s="14"/>
      <c r="C15" s="14"/>
      <c r="D15" s="14"/>
      <c r="E15" s="14"/>
      <c r="F15" s="23"/>
      <c r="G15" s="52"/>
    </row>
    <row r="16" spans="1:14" s="4" customFormat="1" ht="18.75" x14ac:dyDescent="0.3">
      <c r="A16" s="16" t="s">
        <v>16</v>
      </c>
      <c r="B16" s="17"/>
      <c r="C16" s="17"/>
      <c r="D16" s="17"/>
      <c r="E16" s="17"/>
      <c r="F16" s="18">
        <v>0.93529091897771099</v>
      </c>
      <c r="G16" s="52"/>
      <c r="J16" s="164"/>
    </row>
    <row r="17" spans="1:16" s="4" customFormat="1" ht="18.75" x14ac:dyDescent="0.3">
      <c r="A17" s="19" t="s">
        <v>15</v>
      </c>
      <c r="B17" s="20"/>
      <c r="C17" s="20"/>
      <c r="D17" s="20"/>
      <c r="E17" s="20"/>
      <c r="F17" s="21">
        <v>9.3381153680689373</v>
      </c>
      <c r="G17" s="52"/>
      <c r="J17" s="164"/>
    </row>
    <row r="18" spans="1:16" s="4" customFormat="1" ht="18.75" x14ac:dyDescent="0.3">
      <c r="A18" s="19" t="s">
        <v>14</v>
      </c>
      <c r="B18" s="20"/>
      <c r="C18" s="20"/>
      <c r="D18" s="20"/>
      <c r="E18" s="20"/>
      <c r="F18" s="21">
        <v>8.9128729394743385</v>
      </c>
      <c r="G18" s="52"/>
      <c r="J18" s="164"/>
    </row>
    <row r="19" spans="1:16" s="4" customFormat="1" ht="18.75" x14ac:dyDescent="0.3">
      <c r="A19" s="19" t="s">
        <v>13</v>
      </c>
      <c r="B19" s="20"/>
      <c r="C19" s="20"/>
      <c r="D19" s="20"/>
      <c r="E19" s="20"/>
      <c r="F19" s="21">
        <v>4.6732357782528844</v>
      </c>
      <c r="G19" s="52"/>
      <c r="J19" s="164"/>
    </row>
    <row r="20" spans="1:16" s="4" customFormat="1" ht="18.75" x14ac:dyDescent="0.3">
      <c r="A20" s="22" t="s">
        <v>12</v>
      </c>
      <c r="B20" s="12"/>
      <c r="C20" s="12"/>
      <c r="D20" s="12"/>
      <c r="E20" s="12"/>
      <c r="F20" s="24">
        <v>6.7261942632204637</v>
      </c>
      <c r="G20" s="52"/>
      <c r="J20" s="164"/>
    </row>
    <row r="21" spans="1:16" s="4" customFormat="1" ht="18.75" x14ac:dyDescent="0.25">
      <c r="A21" s="13"/>
      <c r="B21" s="14"/>
      <c r="C21" s="14"/>
      <c r="D21" s="14"/>
      <c r="E21" s="14"/>
      <c r="F21" s="14"/>
      <c r="G21" s="79"/>
    </row>
    <row r="22" spans="1:16" s="4" customFormat="1" ht="18.75" x14ac:dyDescent="0.25">
      <c r="A22" s="13"/>
      <c r="B22" s="14"/>
      <c r="C22" s="14"/>
      <c r="D22" s="14"/>
      <c r="E22" s="14"/>
      <c r="F22" s="14"/>
      <c r="G22" s="79"/>
    </row>
    <row r="23" spans="1:16" s="4" customFormat="1" ht="24.95" customHeight="1" x14ac:dyDescent="0.25">
      <c r="A23" s="128" t="s">
        <v>74</v>
      </c>
      <c r="B23" s="130"/>
      <c r="C23" s="130"/>
      <c r="D23" s="130"/>
      <c r="E23" s="130"/>
      <c r="F23" s="130"/>
      <c r="G23" s="98"/>
      <c r="H23" s="130"/>
    </row>
    <row r="24" spans="1:16" s="4" customFormat="1" ht="18.75" x14ac:dyDescent="0.25">
      <c r="A24" s="82" t="s">
        <v>253</v>
      </c>
      <c r="G24" s="7"/>
    </row>
    <row r="25" spans="1:16" s="4" customFormat="1" ht="18.75" x14ac:dyDescent="0.3">
      <c r="A25" s="56" t="s">
        <v>36</v>
      </c>
      <c r="B25" s="21">
        <v>13.249161087018907</v>
      </c>
      <c r="C25" s="21">
        <v>11.968445702810513</v>
      </c>
      <c r="D25" s="21">
        <v>11.683269737362606</v>
      </c>
      <c r="E25" s="21">
        <v>14.716185187550437</v>
      </c>
      <c r="F25" s="21">
        <v>17.907476345088856</v>
      </c>
      <c r="G25" s="52"/>
      <c r="H25" s="21">
        <v>13.964018700285646</v>
      </c>
      <c r="I25" s="223"/>
      <c r="J25" s="164"/>
      <c r="K25" s="164"/>
      <c r="L25" s="164"/>
      <c r="M25" s="164"/>
      <c r="N25" s="164"/>
      <c r="O25" s="164"/>
      <c r="P25" s="164"/>
    </row>
    <row r="26" spans="1:16" s="4" customFormat="1" ht="18.75" x14ac:dyDescent="0.3">
      <c r="A26" s="55" t="s">
        <v>37</v>
      </c>
      <c r="B26" s="26">
        <v>7.9547300062196262</v>
      </c>
      <c r="C26" s="26">
        <v>6.8969002012948559</v>
      </c>
      <c r="D26" s="26">
        <v>6.7172717752537467</v>
      </c>
      <c r="E26" s="26">
        <v>10.127237451180759</v>
      </c>
      <c r="F26" s="26">
        <v>15.90595247214776</v>
      </c>
      <c r="G26" s="99"/>
      <c r="H26" s="26">
        <v>9.6154562258613758</v>
      </c>
      <c r="J26" s="164"/>
      <c r="K26" s="164"/>
      <c r="L26" s="164"/>
      <c r="M26" s="164"/>
      <c r="N26" s="164"/>
      <c r="O26" s="164"/>
      <c r="P26" s="164"/>
    </row>
    <row r="27" spans="1:16" ht="18.75" x14ac:dyDescent="0.3">
      <c r="A27" s="83" t="s">
        <v>254</v>
      </c>
      <c r="B27" s="25"/>
      <c r="C27" s="25"/>
      <c r="D27" s="25"/>
      <c r="E27" s="25"/>
      <c r="F27" s="25"/>
      <c r="G27" s="52"/>
      <c r="H27" s="25"/>
      <c r="J27" s="164"/>
      <c r="K27" s="164"/>
      <c r="L27" s="164"/>
      <c r="M27" s="164"/>
      <c r="N27" s="164"/>
      <c r="O27" s="164"/>
      <c r="P27" s="164"/>
    </row>
    <row r="28" spans="1:16" ht="18.75" x14ac:dyDescent="0.3">
      <c r="A28" s="56" t="s">
        <v>36</v>
      </c>
      <c r="B28" s="21">
        <v>-10.165552031280111</v>
      </c>
      <c r="C28" s="21">
        <v>-6.1232602375417287</v>
      </c>
      <c r="D28" s="21">
        <v>-7.5948995888812387</v>
      </c>
      <c r="E28" s="21">
        <v>-3.6999424034477668</v>
      </c>
      <c r="F28" s="21">
        <v>1.0688697842246746</v>
      </c>
      <c r="G28" s="52"/>
      <c r="H28" s="21">
        <v>-5.198484616920501</v>
      </c>
      <c r="J28" s="164"/>
      <c r="K28" s="164"/>
      <c r="L28" s="164"/>
      <c r="M28" s="164"/>
      <c r="N28" s="164"/>
      <c r="O28" s="164"/>
      <c r="P28" s="164"/>
    </row>
    <row r="29" spans="1:16" ht="18.75" x14ac:dyDescent="0.3">
      <c r="A29" s="55" t="s">
        <v>37</v>
      </c>
      <c r="B29" s="26">
        <v>-15.219039098585805</v>
      </c>
      <c r="C29" s="26">
        <v>-9.2140652586394669</v>
      </c>
      <c r="D29" s="26">
        <v>-11.114395447462101</v>
      </c>
      <c r="E29" s="26">
        <v>-6.403867533829195</v>
      </c>
      <c r="F29" s="26">
        <v>1.1014411826518606</v>
      </c>
      <c r="G29" s="99"/>
      <c r="H29" s="26">
        <v>-8.0420965422642858</v>
      </c>
      <c r="J29" s="164"/>
      <c r="K29" s="164"/>
      <c r="L29" s="164"/>
      <c r="M29" s="164"/>
      <c r="N29" s="164"/>
      <c r="O29" s="164"/>
      <c r="P29" s="164"/>
    </row>
    <row r="30" spans="1:16" x14ac:dyDescent="0.25">
      <c r="G30" s="8"/>
    </row>
    <row r="31" spans="1:16" x14ac:dyDescent="0.25">
      <c r="G31" s="8"/>
    </row>
    <row r="32" spans="1:16" ht="24.95" customHeight="1" x14ac:dyDescent="0.25">
      <c r="A32" s="128" t="s">
        <v>75</v>
      </c>
      <c r="B32" s="131"/>
      <c r="C32" s="131"/>
      <c r="D32" s="131"/>
      <c r="E32" s="131"/>
      <c r="F32" s="131"/>
      <c r="G32" s="52"/>
      <c r="H32" s="131"/>
      <c r="I32" s="4"/>
    </row>
    <row r="33" spans="1:16" s="8" customFormat="1" ht="18.75" x14ac:dyDescent="0.3">
      <c r="A33" s="54" t="s">
        <v>36</v>
      </c>
      <c r="B33" s="51">
        <v>30.497546011871172</v>
      </c>
      <c r="C33" s="51">
        <v>36.845367108054219</v>
      </c>
      <c r="D33" s="51">
        <v>37.541914518742878</v>
      </c>
      <c r="E33" s="51">
        <v>44.608324706675518</v>
      </c>
      <c r="F33" s="51">
        <v>44.136048677276449</v>
      </c>
      <c r="G33" s="52"/>
      <c r="H33" s="51">
        <v>38.414413832943666</v>
      </c>
      <c r="I33" s="7"/>
      <c r="J33" s="164"/>
      <c r="K33" s="164"/>
      <c r="L33" s="164"/>
      <c r="M33" s="164"/>
      <c r="N33" s="164"/>
      <c r="O33" s="164"/>
      <c r="P33" s="164"/>
    </row>
    <row r="34" spans="1:16" s="8" customFormat="1" ht="18.75" x14ac:dyDescent="0.3">
      <c r="A34" s="55" t="s">
        <v>41</v>
      </c>
      <c r="B34" s="31">
        <v>35.38584857767173</v>
      </c>
      <c r="C34" s="31">
        <v>44.304542807072124</v>
      </c>
      <c r="D34" s="31">
        <v>44.823345216040636</v>
      </c>
      <c r="E34" s="31">
        <v>55.828096427025272</v>
      </c>
      <c r="F34" s="31">
        <v>55.106511431703368</v>
      </c>
      <c r="G34" s="52"/>
      <c r="H34" s="31">
        <v>46.500916858862382</v>
      </c>
      <c r="I34" s="7"/>
      <c r="J34" s="164"/>
      <c r="K34" s="164"/>
      <c r="L34" s="164"/>
      <c r="M34" s="164"/>
      <c r="N34" s="164"/>
      <c r="O34" s="164"/>
      <c r="P34" s="164"/>
    </row>
    <row r="35" spans="1:16" ht="18.75" x14ac:dyDescent="0.25">
      <c r="G35" s="8"/>
      <c r="H35" s="4"/>
      <c r="I35" s="4"/>
    </row>
    <row r="36" spans="1:16" ht="18.75" x14ac:dyDescent="0.25">
      <c r="G36" s="8"/>
      <c r="H36" s="4"/>
      <c r="I36" s="4"/>
    </row>
    <row r="37" spans="1:16" ht="24.95" customHeight="1" x14ac:dyDescent="0.25">
      <c r="A37" s="128" t="s">
        <v>77</v>
      </c>
      <c r="B37" s="131"/>
      <c r="C37" s="131"/>
      <c r="D37" s="131"/>
      <c r="E37" s="131"/>
      <c r="F37" s="131"/>
      <c r="G37" s="52"/>
      <c r="H37" s="131"/>
    </row>
    <row r="38" spans="1:16" s="8" customFormat="1" ht="18.75" x14ac:dyDescent="0.3">
      <c r="A38" s="54" t="s">
        <v>36</v>
      </c>
      <c r="B38" s="51">
        <v>-18.30341289354412</v>
      </c>
      <c r="C38" s="51">
        <v>-9.9173640096908358</v>
      </c>
      <c r="D38" s="51">
        <v>-14.279365989654217</v>
      </c>
      <c r="E38" s="51">
        <v>-9.0476083126198237</v>
      </c>
      <c r="F38" s="51">
        <v>-2.8597850433971206</v>
      </c>
      <c r="G38" s="52"/>
      <c r="H38" s="51">
        <v>-10.57726126225138</v>
      </c>
      <c r="J38" s="164"/>
      <c r="K38" s="164"/>
      <c r="L38" s="164"/>
      <c r="M38" s="164"/>
      <c r="N38" s="164"/>
      <c r="O38" s="164"/>
      <c r="P38" s="164"/>
    </row>
    <row r="39" spans="1:16" s="8" customFormat="1" ht="18.75" x14ac:dyDescent="0.3">
      <c r="A39" s="55" t="s">
        <v>37</v>
      </c>
      <c r="B39" s="31">
        <v>-20.315070149796998</v>
      </c>
      <c r="C39" s="31">
        <v>-10.776368021777197</v>
      </c>
      <c r="D39" s="31">
        <v>-15.581618300733069</v>
      </c>
      <c r="E39" s="31">
        <v>-9.7305667177532218</v>
      </c>
      <c r="F39" s="31">
        <v>-3.0787871486516343</v>
      </c>
      <c r="G39" s="52"/>
      <c r="H39" s="31">
        <v>-11.49600479853048</v>
      </c>
      <c r="J39" s="164"/>
      <c r="K39" s="164"/>
      <c r="L39" s="164"/>
      <c r="M39" s="164"/>
      <c r="N39" s="164"/>
      <c r="O39" s="164"/>
      <c r="P39" s="164"/>
    </row>
    <row r="40" spans="1:16" x14ac:dyDescent="0.25">
      <c r="G40" s="8"/>
    </row>
    <row r="41" spans="1:16" x14ac:dyDescent="0.25">
      <c r="G41" s="8"/>
    </row>
    <row r="42" spans="1:16" ht="24.95" customHeight="1" x14ac:dyDescent="0.25">
      <c r="A42" s="128" t="s">
        <v>76</v>
      </c>
      <c r="B42" s="132"/>
      <c r="C42" s="132"/>
      <c r="D42" s="132"/>
      <c r="E42" s="132"/>
      <c r="F42" s="132"/>
      <c r="G42" s="8"/>
      <c r="H42" s="132"/>
    </row>
    <row r="43" spans="1:16" ht="18.75" x14ac:dyDescent="0.3">
      <c r="A43" s="53" t="s">
        <v>35</v>
      </c>
      <c r="B43" s="32">
        <v>49.327284674086968</v>
      </c>
      <c r="C43" s="32">
        <v>47.589394748030287</v>
      </c>
      <c r="D43" s="32">
        <v>39.338602719588295</v>
      </c>
      <c r="E43" s="32">
        <v>38.351417828273746</v>
      </c>
      <c r="F43" s="32">
        <v>35.279320825466712</v>
      </c>
      <c r="G43" s="52"/>
      <c r="H43" s="32">
        <v>41.874015771896552</v>
      </c>
      <c r="J43" s="164"/>
      <c r="K43" s="164"/>
      <c r="L43" s="164"/>
      <c r="M43" s="164"/>
      <c r="N43" s="164"/>
      <c r="O43" s="164"/>
      <c r="P43" s="164"/>
    </row>
    <row r="44" spans="1:16" ht="17.25" x14ac:dyDescent="0.3">
      <c r="A44" s="33" t="s">
        <v>11</v>
      </c>
      <c r="G44" s="8"/>
      <c r="J44" s="164"/>
      <c r="K44" s="164"/>
      <c r="L44" s="164"/>
      <c r="M44" s="164"/>
      <c r="N44" s="164"/>
      <c r="O44" s="164"/>
      <c r="P44" s="164"/>
    </row>
    <row r="45" spans="1:16" x14ac:dyDescent="0.25">
      <c r="G45" s="8"/>
    </row>
    <row r="46" spans="1:16" x14ac:dyDescent="0.25">
      <c r="G46" s="8"/>
    </row>
    <row r="47" spans="1:16" ht="24.95" customHeight="1" x14ac:dyDescent="0.25">
      <c r="A47" s="133" t="s">
        <v>88</v>
      </c>
      <c r="B47" s="131"/>
      <c r="C47" s="131"/>
      <c r="D47" s="131"/>
      <c r="E47" s="131"/>
      <c r="F47" s="131"/>
      <c r="G47" s="52"/>
      <c r="H47" s="131"/>
    </row>
    <row r="48" spans="1:16" s="8" customFormat="1" ht="24.95" customHeight="1" x14ac:dyDescent="0.25">
      <c r="A48" s="49" t="s">
        <v>85</v>
      </c>
      <c r="B48" s="139"/>
      <c r="C48" s="139"/>
      <c r="D48" s="139"/>
      <c r="E48" s="139"/>
      <c r="F48" s="139"/>
      <c r="G48" s="52"/>
      <c r="H48" s="139"/>
    </row>
    <row r="49" spans="1:16" ht="18.75" x14ac:dyDescent="0.3">
      <c r="A49" s="56" t="s">
        <v>36</v>
      </c>
      <c r="B49" s="140">
        <v>12.469050647343984</v>
      </c>
      <c r="C49" s="140">
        <v>17.184500387460165</v>
      </c>
      <c r="D49" s="140">
        <v>7.8588723379721186</v>
      </c>
      <c r="E49" s="140">
        <v>13.436784578734803</v>
      </c>
      <c r="F49" s="140">
        <v>19.69703413449465</v>
      </c>
      <c r="G49" s="52"/>
      <c r="H49" s="140">
        <v>14.223857171236359</v>
      </c>
      <c r="I49" s="8"/>
      <c r="J49" s="164"/>
      <c r="K49" s="164"/>
      <c r="L49" s="164"/>
      <c r="M49" s="164"/>
      <c r="N49" s="164"/>
      <c r="O49" s="164"/>
      <c r="P49" s="164"/>
    </row>
    <row r="50" spans="1:16" ht="18.75" x14ac:dyDescent="0.3">
      <c r="A50" s="55" t="s">
        <v>37</v>
      </c>
      <c r="B50" s="31">
        <v>8.3537581264791143</v>
      </c>
      <c r="C50" s="31">
        <v>12.758397284074602</v>
      </c>
      <c r="D50" s="31">
        <v>1.3934914701934216</v>
      </c>
      <c r="E50" s="31">
        <v>8.2111608821873343</v>
      </c>
      <c r="F50" s="31">
        <v>17.459425350705533</v>
      </c>
      <c r="G50" s="52"/>
      <c r="H50" s="31">
        <v>9.7813409381472027</v>
      </c>
      <c r="I50" s="8"/>
      <c r="J50" s="164"/>
      <c r="K50" s="164"/>
      <c r="L50" s="164"/>
      <c r="M50" s="164"/>
      <c r="N50" s="164"/>
      <c r="O50" s="164"/>
      <c r="P50" s="164"/>
    </row>
    <row r="51" spans="1:16" x14ac:dyDescent="0.25">
      <c r="G51" s="8"/>
    </row>
    <row r="52" spans="1:16" x14ac:dyDescent="0.25">
      <c r="G52" s="8"/>
    </row>
    <row r="53" spans="1:16" s="4" customFormat="1" ht="24.95" customHeight="1" x14ac:dyDescent="0.25">
      <c r="A53" s="128" t="s">
        <v>78</v>
      </c>
      <c r="B53" s="129"/>
      <c r="C53" s="129"/>
      <c r="D53" s="129"/>
      <c r="E53" s="129"/>
      <c r="F53" s="129"/>
      <c r="G53" s="7"/>
    </row>
    <row r="54" spans="1:16" s="4" customFormat="1" ht="18.75" x14ac:dyDescent="0.3">
      <c r="A54" s="63" t="s">
        <v>38</v>
      </c>
      <c r="B54" s="58">
        <v>21.513500000000001</v>
      </c>
      <c r="C54" s="58">
        <v>21.169</v>
      </c>
      <c r="D54" s="58">
        <v>20.949000000000002</v>
      </c>
      <c r="E54" s="58">
        <v>20.907</v>
      </c>
      <c r="F54" s="58">
        <v>20.591999999999999</v>
      </c>
      <c r="G54" s="79"/>
      <c r="J54" s="164"/>
      <c r="K54" s="164"/>
      <c r="L54" s="164"/>
      <c r="M54" s="164"/>
      <c r="N54" s="164"/>
      <c r="O54" s="164"/>
      <c r="P54" s="164"/>
    </row>
    <row r="55" spans="1:16" ht="17.25" x14ac:dyDescent="0.3">
      <c r="G55" s="8"/>
      <c r="J55" s="164"/>
      <c r="K55" s="164"/>
      <c r="L55" s="164"/>
      <c r="M55" s="164"/>
      <c r="N55" s="164"/>
      <c r="O55" s="164"/>
      <c r="P55" s="164"/>
    </row>
    <row r="56" spans="1:16" x14ac:dyDescent="0.25">
      <c r="G56" s="8"/>
    </row>
    <row r="57" spans="1:16" x14ac:dyDescent="0.25">
      <c r="G57" s="8"/>
    </row>
  </sheetData>
  <mergeCells count="3">
    <mergeCell ref="A3:I3"/>
    <mergeCell ref="A1:I1"/>
    <mergeCell ref="A2:I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9B4A7-8737-43F6-8FBE-C31C5BC8AC31}">
  <sheetPr>
    <tabColor rgb="FF7030A0"/>
  </sheetPr>
  <dimension ref="A1:P57"/>
  <sheetViews>
    <sheetView showGridLines="0" zoomScale="80" zoomScaleNormal="80" workbookViewId="0">
      <pane xSplit="1" ySplit="5" topLeftCell="B6" activePane="bottomRight" state="frozen"/>
      <selection activeCell="G4" sqref="G1:G1048576"/>
      <selection pane="topRight" activeCell="G4" sqref="G1:G1048576"/>
      <selection pane="bottomLeft" activeCell="G4" sqref="G1:G1048576"/>
      <selection pane="bottomRight" activeCell="J14" sqref="H11:J14"/>
    </sheetView>
  </sheetViews>
  <sheetFormatPr defaultColWidth="9.140625" defaultRowHeight="15.75" x14ac:dyDescent="0.25"/>
  <cols>
    <col min="1" max="1" width="60.5703125" style="2" customWidth="1"/>
    <col min="2" max="6" width="13.5703125" style="2" customWidth="1"/>
    <col min="7" max="7" width="4" style="2" customWidth="1"/>
    <col min="8" max="8" width="14.42578125" style="2" customWidth="1"/>
    <col min="9" max="9" width="11.7109375" style="2" customWidth="1"/>
    <col min="10" max="16" width="11.28515625" style="2" customWidth="1"/>
    <col min="17" max="16384" width="9.140625" style="2"/>
  </cols>
  <sheetData>
    <row r="1" spans="1:14" ht="90.6" customHeight="1" x14ac:dyDescent="0.25">
      <c r="A1" s="253" t="str">
        <f>+TLC!A1</f>
        <v>Focus 
Bilanci d'esercizio 2020-2024 - Principali indici reddituali e patrimoniali</v>
      </c>
      <c r="B1" s="254"/>
      <c r="C1" s="254"/>
      <c r="D1" s="254"/>
      <c r="E1" s="254"/>
      <c r="F1" s="254"/>
      <c r="G1" s="254"/>
      <c r="H1" s="254"/>
      <c r="I1" s="254"/>
    </row>
    <row r="2" spans="1:14" ht="26.45" customHeight="1" x14ac:dyDescent="0.25">
      <c r="A2" s="256" t="str">
        <f>+TLC!A2</f>
        <v>2020-2024 Annual Reports  - Main profitability and capital ratios</v>
      </c>
      <c r="B2" s="256"/>
      <c r="C2" s="256"/>
      <c r="D2" s="256"/>
      <c r="E2" s="256"/>
      <c r="F2" s="256"/>
      <c r="G2" s="256"/>
      <c r="H2" s="256"/>
      <c r="I2" s="256"/>
    </row>
    <row r="3" spans="1:14" ht="39.950000000000003" customHeight="1" x14ac:dyDescent="0.25">
      <c r="A3" s="260" t="s">
        <v>95</v>
      </c>
      <c r="B3" s="261"/>
      <c r="C3" s="261"/>
      <c r="D3" s="261"/>
      <c r="E3" s="261"/>
      <c r="F3" s="261"/>
      <c r="G3" s="261"/>
      <c r="H3" s="261"/>
      <c r="I3" s="261"/>
    </row>
    <row r="4" spans="1:14" s="8" customFormat="1" ht="9.6" customHeight="1" x14ac:dyDescent="0.25">
      <c r="A4" s="9"/>
      <c r="B4" s="10"/>
      <c r="C4" s="10"/>
      <c r="D4" s="10"/>
      <c r="E4" s="10"/>
      <c r="F4" s="10"/>
      <c r="G4" s="10"/>
      <c r="H4" s="10"/>
      <c r="I4" s="10"/>
    </row>
    <row r="5" spans="1:14" s="8" customFormat="1" ht="24.6" customHeight="1" x14ac:dyDescent="0.25">
      <c r="A5" s="9"/>
      <c r="B5" s="39">
        <f>' TV'!B5</f>
        <v>2020</v>
      </c>
      <c r="C5" s="39">
        <f>' TV'!C5</f>
        <v>2021</v>
      </c>
      <c r="D5" s="39">
        <f>' TV'!D5</f>
        <v>2022</v>
      </c>
      <c r="E5" s="39">
        <f>' TV'!E5</f>
        <v>2023</v>
      </c>
      <c r="F5" s="39">
        <f>' TV'!F5</f>
        <v>2024</v>
      </c>
      <c r="G5" s="39"/>
      <c r="H5" s="78" t="str">
        <f>+TLC!H5</f>
        <v>Avg 20-24</v>
      </c>
      <c r="I5" s="62"/>
    </row>
    <row r="6" spans="1:14" ht="15.6" customHeight="1" x14ac:dyDescent="0.25">
      <c r="H6" s="8"/>
    </row>
    <row r="7" spans="1:14" s="4" customFormat="1" ht="24.95" customHeight="1" x14ac:dyDescent="0.25">
      <c r="A7" s="134" t="s">
        <v>79</v>
      </c>
      <c r="B7" s="135"/>
      <c r="C7" s="135"/>
      <c r="D7" s="135"/>
      <c r="E7" s="135"/>
      <c r="F7" s="135"/>
      <c r="G7" s="7"/>
      <c r="H7" s="7"/>
    </row>
    <row r="8" spans="1:14" s="4" customFormat="1" ht="18.75" x14ac:dyDescent="0.3">
      <c r="A8" s="67" t="s">
        <v>4</v>
      </c>
      <c r="B8" s="14">
        <v>3.732189</v>
      </c>
      <c r="C8" s="14">
        <v>4.0166529999999998</v>
      </c>
      <c r="D8" s="14">
        <v>4.2623910000000009</v>
      </c>
      <c r="E8" s="14">
        <v>4.137076147000001</v>
      </c>
      <c r="F8" s="14">
        <v>4.0532989750000006</v>
      </c>
      <c r="G8" s="79"/>
      <c r="H8" s="161"/>
      <c r="J8" s="164"/>
      <c r="K8" s="164"/>
      <c r="L8" s="164"/>
      <c r="M8" s="164"/>
      <c r="N8" s="164"/>
    </row>
    <row r="9" spans="1:14" s="4" customFormat="1" ht="18.75" x14ac:dyDescent="0.3">
      <c r="A9" s="11" t="s">
        <v>5</v>
      </c>
      <c r="B9" s="12">
        <v>3.3620957477611948</v>
      </c>
      <c r="C9" s="12">
        <v>3.6111712767641291</v>
      </c>
      <c r="D9" s="12">
        <v>3.6848943256047813</v>
      </c>
      <c r="E9" s="12">
        <v>3.6705429308139537</v>
      </c>
      <c r="F9" s="12">
        <v>3.5874100850546955</v>
      </c>
      <c r="G9" s="79"/>
      <c r="H9" s="7"/>
      <c r="J9" s="164"/>
      <c r="K9" s="164"/>
      <c r="L9" s="164"/>
      <c r="M9" s="164"/>
      <c r="N9" s="164"/>
    </row>
    <row r="10" spans="1:14" s="4" customFormat="1" ht="18.75" x14ac:dyDescent="0.3">
      <c r="A10" s="15" t="s">
        <v>208</v>
      </c>
      <c r="B10" s="14"/>
      <c r="C10" s="14"/>
      <c r="D10" s="14"/>
      <c r="E10" s="14"/>
      <c r="F10" s="14"/>
      <c r="G10" s="79"/>
      <c r="H10" s="7"/>
      <c r="J10" s="164"/>
      <c r="K10" s="164"/>
      <c r="L10" s="164"/>
      <c r="M10" s="164"/>
      <c r="N10" s="164"/>
    </row>
    <row r="11" spans="1:14" s="4" customFormat="1" ht="18.75" x14ac:dyDescent="0.3">
      <c r="A11" s="16" t="s">
        <v>6</v>
      </c>
      <c r="B11" s="17">
        <v>1.5131699490405115</v>
      </c>
      <c r="C11" s="17">
        <v>1.5272910961567441</v>
      </c>
      <c r="D11" s="17">
        <v>1.439219547623565</v>
      </c>
      <c r="E11" s="17">
        <v>1.3426804536744184</v>
      </c>
      <c r="F11" s="17">
        <v>1.271031923768803</v>
      </c>
      <c r="G11" s="52"/>
      <c r="H11" s="230"/>
      <c r="J11" s="164"/>
      <c r="K11" s="164"/>
      <c r="L11" s="164"/>
      <c r="M11" s="164"/>
      <c r="N11" s="164"/>
    </row>
    <row r="12" spans="1:14" s="4" customFormat="1" ht="18.75" x14ac:dyDescent="0.3">
      <c r="A12" s="19" t="s">
        <v>7</v>
      </c>
      <c r="B12" s="20">
        <v>0.98005986545842239</v>
      </c>
      <c r="C12" s="20">
        <v>1.1328556129615677</v>
      </c>
      <c r="D12" s="20">
        <v>1.098159051845176</v>
      </c>
      <c r="E12" s="20">
        <v>1.1140626357674419</v>
      </c>
      <c r="F12" s="20">
        <v>1.0777493623744165</v>
      </c>
      <c r="G12" s="52"/>
      <c r="H12" s="230"/>
      <c r="J12" s="164"/>
      <c r="K12" s="164"/>
      <c r="L12" s="164"/>
      <c r="M12" s="164"/>
      <c r="N12" s="164"/>
    </row>
    <row r="13" spans="1:14" s="4" customFormat="1" ht="18.75" x14ac:dyDescent="0.3">
      <c r="A13" s="19" t="s">
        <v>8</v>
      </c>
      <c r="B13" s="20">
        <v>0.42872100000000002</v>
      </c>
      <c r="C13" s="20">
        <v>0.42567999999999995</v>
      </c>
      <c r="D13" s="20">
        <v>0.53378500000000006</v>
      </c>
      <c r="E13" s="20">
        <v>0.57093299999999991</v>
      </c>
      <c r="F13" s="20">
        <v>0.58524991600000009</v>
      </c>
      <c r="G13" s="52"/>
      <c r="H13" s="230"/>
      <c r="J13" s="164"/>
      <c r="K13" s="164"/>
      <c r="L13" s="164"/>
      <c r="M13" s="164"/>
      <c r="N13" s="164"/>
    </row>
    <row r="14" spans="1:14" s="4" customFormat="1" ht="18.75" x14ac:dyDescent="0.3">
      <c r="A14" s="19" t="s">
        <v>9</v>
      </c>
      <c r="B14" s="20">
        <v>0.44014493326226034</v>
      </c>
      <c r="C14" s="20">
        <v>0.52534456764581772</v>
      </c>
      <c r="D14" s="20">
        <v>0.61373072613604007</v>
      </c>
      <c r="E14" s="20">
        <v>0.64286684137209293</v>
      </c>
      <c r="F14" s="20">
        <v>0.65337888291147661</v>
      </c>
      <c r="G14" s="52"/>
      <c r="H14" s="230"/>
      <c r="J14" s="164"/>
      <c r="K14" s="164"/>
      <c r="L14" s="164"/>
      <c r="M14" s="164"/>
      <c r="N14" s="164"/>
    </row>
    <row r="15" spans="1:14" s="4" customFormat="1" ht="18.75" x14ac:dyDescent="0.25">
      <c r="A15" s="22" t="s">
        <v>10</v>
      </c>
      <c r="B15" s="165">
        <f t="shared" ref="B15:E15" si="0">+B14+B13+B12+B11</f>
        <v>3.3620957477611944</v>
      </c>
      <c r="C15" s="165">
        <f t="shared" si="0"/>
        <v>3.6111712767641295</v>
      </c>
      <c r="D15" s="165">
        <f t="shared" si="0"/>
        <v>3.6848943256047813</v>
      </c>
      <c r="E15" s="165">
        <f t="shared" si="0"/>
        <v>3.6705429308139532</v>
      </c>
      <c r="F15" s="165">
        <f>+F14+F13+F12+F11</f>
        <v>3.5874100850546964</v>
      </c>
      <c r="G15" s="91"/>
      <c r="H15" s="161"/>
    </row>
    <row r="16" spans="1:14" s="4" customFormat="1" ht="18.75" x14ac:dyDescent="0.25">
      <c r="A16" s="13"/>
      <c r="B16" s="14"/>
      <c r="C16" s="14"/>
      <c r="D16" s="14"/>
      <c r="E16" s="14"/>
      <c r="F16" s="14"/>
      <c r="G16" s="79"/>
      <c r="H16" s="7"/>
    </row>
    <row r="17" spans="1:16" s="4" customFormat="1" ht="18.75" x14ac:dyDescent="0.25">
      <c r="A17" s="13"/>
      <c r="B17" s="14"/>
      <c r="C17" s="14"/>
      <c r="D17" s="14"/>
      <c r="E17" s="14"/>
      <c r="F17" s="14"/>
      <c r="G17" s="79"/>
      <c r="H17" s="7"/>
    </row>
    <row r="18" spans="1:16" s="4" customFormat="1" ht="24.95" customHeight="1" x14ac:dyDescent="0.25">
      <c r="A18" s="134" t="s">
        <v>80</v>
      </c>
      <c r="B18" s="136"/>
      <c r="C18" s="136"/>
      <c r="D18" s="136"/>
      <c r="E18" s="136"/>
      <c r="F18" s="136"/>
      <c r="G18" s="97"/>
      <c r="H18" s="136"/>
    </row>
    <row r="19" spans="1:16" s="4" customFormat="1" ht="21" x14ac:dyDescent="0.3">
      <c r="A19" s="68" t="s">
        <v>251</v>
      </c>
      <c r="B19" s="23">
        <v>8.6642920816711122</v>
      </c>
      <c r="C19" s="23">
        <v>11.639278274722766</v>
      </c>
      <c r="D19" s="23">
        <v>15.470026095681982</v>
      </c>
      <c r="E19" s="23">
        <v>12.486130775586131</v>
      </c>
      <c r="F19" s="23">
        <v>13.424888278812446</v>
      </c>
      <c r="G19" s="52"/>
      <c r="H19" s="23">
        <v>12.429613315117647</v>
      </c>
      <c r="I19" s="223"/>
      <c r="J19" s="164"/>
      <c r="K19" s="164"/>
      <c r="L19" s="164"/>
      <c r="M19" s="164"/>
      <c r="N19" s="164"/>
      <c r="O19" s="164"/>
      <c r="P19" s="164"/>
    </row>
    <row r="20" spans="1:16" ht="21" x14ac:dyDescent="0.3">
      <c r="A20" s="81" t="s">
        <v>252</v>
      </c>
      <c r="B20" s="24">
        <v>-5.3928202457056642</v>
      </c>
      <c r="C20" s="24">
        <v>3.6199397856872437</v>
      </c>
      <c r="D20" s="24">
        <v>7.6421191767719163</v>
      </c>
      <c r="E20" s="24">
        <v>3.6770682867491313</v>
      </c>
      <c r="F20" s="24">
        <v>5.6017915875549251</v>
      </c>
      <c r="G20" s="52"/>
      <c r="H20" s="24">
        <v>3.2128514130178245</v>
      </c>
      <c r="I20" s="224"/>
      <c r="J20" s="164"/>
      <c r="K20" s="164"/>
      <c r="L20" s="164"/>
      <c r="M20" s="164"/>
      <c r="N20" s="164"/>
      <c r="O20" s="164"/>
      <c r="P20" s="164"/>
    </row>
    <row r="21" spans="1:16" x14ac:dyDescent="0.25">
      <c r="G21" s="8"/>
      <c r="H21" s="8"/>
    </row>
    <row r="22" spans="1:16" ht="18.75" x14ac:dyDescent="0.25">
      <c r="A22" s="13"/>
      <c r="B22" s="14"/>
      <c r="C22" s="14"/>
      <c r="D22" s="14"/>
      <c r="E22" s="14"/>
      <c r="F22" s="14"/>
      <c r="G22" s="79"/>
      <c r="H22" s="79"/>
      <c r="I22" s="14"/>
    </row>
    <row r="23" spans="1:16" ht="24.95" customHeight="1" x14ac:dyDescent="0.25">
      <c r="A23" s="134" t="s">
        <v>81</v>
      </c>
      <c r="B23" s="137"/>
      <c r="C23" s="137"/>
      <c r="D23" s="137"/>
      <c r="E23" s="137"/>
      <c r="F23" s="137"/>
      <c r="G23" s="8"/>
      <c r="H23" s="137"/>
      <c r="I23" s="4"/>
    </row>
    <row r="24" spans="1:16" ht="18.75" x14ac:dyDescent="0.3">
      <c r="A24" s="63" t="s">
        <v>39</v>
      </c>
      <c r="B24" s="27">
        <v>38.008689311246563</v>
      </c>
      <c r="C24" s="27">
        <v>33.907499616451545</v>
      </c>
      <c r="D24" s="27">
        <v>44.142679497114187</v>
      </c>
      <c r="E24" s="27">
        <v>42.044826947039446</v>
      </c>
      <c r="F24" s="27">
        <v>43.621069981619954</v>
      </c>
      <c r="G24" s="52"/>
      <c r="H24" s="86">
        <v>40.472436999798369</v>
      </c>
      <c r="I24" s="223"/>
      <c r="J24" s="164"/>
      <c r="K24" s="164"/>
      <c r="L24" s="164"/>
      <c r="M24" s="164"/>
      <c r="N24" s="164"/>
      <c r="O24" s="164"/>
      <c r="P24" s="164"/>
    </row>
    <row r="25" spans="1:16" ht="18.75" x14ac:dyDescent="0.25">
      <c r="G25" s="8"/>
      <c r="H25" s="80"/>
      <c r="I25" s="4"/>
    </row>
    <row r="26" spans="1:16" ht="18.75" x14ac:dyDescent="0.25">
      <c r="G26" s="8"/>
      <c r="H26" s="80"/>
      <c r="I26" s="4"/>
    </row>
    <row r="27" spans="1:16" ht="24.95" customHeight="1" x14ac:dyDescent="0.25">
      <c r="A27" s="134" t="s">
        <v>82</v>
      </c>
      <c r="B27" s="137"/>
      <c r="C27" s="137"/>
      <c r="D27" s="137"/>
      <c r="E27" s="137"/>
      <c r="F27" s="137"/>
      <c r="G27" s="8"/>
      <c r="H27" s="137"/>
    </row>
    <row r="28" spans="1:16" ht="18.75" x14ac:dyDescent="0.3">
      <c r="A28" s="63" t="s">
        <v>39</v>
      </c>
      <c r="B28" s="27">
        <v>-5.9117519057713643</v>
      </c>
      <c r="C28" s="27">
        <v>6.2096549556820531</v>
      </c>
      <c r="D28" s="27">
        <v>3.4705733815305604</v>
      </c>
      <c r="E28" s="27">
        <v>1.9044744121780508</v>
      </c>
      <c r="F28" s="27">
        <v>3.1813142738988263</v>
      </c>
      <c r="G28" s="52"/>
      <c r="H28" s="27">
        <v>1.920739856617383</v>
      </c>
      <c r="I28" s="223"/>
      <c r="J28" s="164"/>
      <c r="K28" s="164"/>
      <c r="L28" s="164"/>
      <c r="M28" s="164"/>
      <c r="N28" s="164"/>
      <c r="O28" s="164"/>
      <c r="P28" s="164"/>
    </row>
    <row r="29" spans="1:16" ht="18.75" x14ac:dyDescent="0.25">
      <c r="A29" s="6"/>
      <c r="B29" s="23"/>
      <c r="C29" s="23"/>
      <c r="D29" s="23"/>
      <c r="E29" s="23"/>
      <c r="F29" s="23"/>
      <c r="G29" s="52"/>
      <c r="H29" s="65"/>
    </row>
    <row r="30" spans="1:16" x14ac:dyDescent="0.25">
      <c r="G30" s="8"/>
      <c r="H30" s="80"/>
    </row>
    <row r="31" spans="1:16" ht="24.95" customHeight="1" x14ac:dyDescent="0.25">
      <c r="A31" s="134" t="s">
        <v>83</v>
      </c>
      <c r="B31" s="137"/>
      <c r="C31" s="137"/>
      <c r="D31" s="137"/>
      <c r="E31" s="137"/>
      <c r="F31" s="137"/>
      <c r="G31" s="8"/>
      <c r="H31" s="137"/>
    </row>
    <row r="32" spans="1:16" ht="18.75" x14ac:dyDescent="0.3">
      <c r="A32" s="63" t="s">
        <v>39</v>
      </c>
      <c r="B32" s="27">
        <v>4.0092556941784023</v>
      </c>
      <c r="C32" s="27">
        <v>3.0552054160516238</v>
      </c>
      <c r="D32" s="27">
        <v>4.2813150881746882</v>
      </c>
      <c r="E32" s="27">
        <v>4.5906012906655826</v>
      </c>
      <c r="F32" s="27">
        <v>4.0823345630456487</v>
      </c>
      <c r="G32" s="52"/>
      <c r="H32" s="86">
        <v>4.010682120487477</v>
      </c>
      <c r="I32" s="223"/>
      <c r="J32" s="164"/>
      <c r="K32" s="164"/>
      <c r="L32" s="164"/>
      <c r="M32" s="164"/>
      <c r="N32" s="164"/>
      <c r="O32" s="164"/>
      <c r="P32" s="164"/>
    </row>
    <row r="33" spans="1:16" x14ac:dyDescent="0.25">
      <c r="G33" s="8"/>
      <c r="H33" s="80"/>
    </row>
    <row r="34" spans="1:16" x14ac:dyDescent="0.25">
      <c r="G34" s="8"/>
      <c r="H34" s="80"/>
    </row>
    <row r="35" spans="1:16" ht="24.95" customHeight="1" x14ac:dyDescent="0.25">
      <c r="A35" s="138" t="s">
        <v>89</v>
      </c>
      <c r="B35" s="137"/>
      <c r="C35" s="137"/>
      <c r="D35" s="137"/>
      <c r="E35" s="137"/>
      <c r="F35" s="137"/>
      <c r="G35" s="8"/>
      <c r="H35" s="137"/>
    </row>
    <row r="36" spans="1:16" s="8" customFormat="1" ht="24.95" customHeight="1" x14ac:dyDescent="0.25">
      <c r="A36" s="49" t="s">
        <v>85</v>
      </c>
      <c r="B36" s="141"/>
      <c r="C36" s="141"/>
      <c r="D36" s="141"/>
      <c r="E36" s="141"/>
      <c r="F36" s="141"/>
      <c r="H36" s="142"/>
    </row>
    <row r="37" spans="1:16" s="8" customFormat="1" ht="23.25" customHeight="1" x14ac:dyDescent="0.3">
      <c r="A37" s="63" t="s">
        <v>39</v>
      </c>
      <c r="B37" s="26">
        <v>10.376296591624913</v>
      </c>
      <c r="C37" s="26">
        <v>11.625674411008367</v>
      </c>
      <c r="D37" s="26">
        <v>9.0755165352028939</v>
      </c>
      <c r="E37" s="26">
        <v>25.911318644142906</v>
      </c>
      <c r="F37" s="26">
        <v>16.10305758410037</v>
      </c>
      <c r="G37" s="52"/>
      <c r="H37" s="86">
        <v>14.680692908651405</v>
      </c>
      <c r="I37" s="223"/>
      <c r="J37" s="164"/>
      <c r="K37" s="164"/>
      <c r="L37" s="164"/>
      <c r="M37" s="164"/>
      <c r="N37" s="164"/>
      <c r="O37" s="164"/>
      <c r="P37" s="164"/>
    </row>
    <row r="38" spans="1:16" s="8" customFormat="1" ht="23.25" customHeight="1" x14ac:dyDescent="0.25">
      <c r="A38" s="64"/>
      <c r="B38" s="52"/>
      <c r="C38" s="52"/>
      <c r="D38" s="52"/>
      <c r="E38" s="52"/>
      <c r="F38" s="52"/>
      <c r="G38" s="52"/>
      <c r="H38" s="65"/>
    </row>
    <row r="39" spans="1:16" x14ac:dyDescent="0.25">
      <c r="G39" s="8"/>
      <c r="H39" s="80"/>
    </row>
    <row r="40" spans="1:16" s="4" customFormat="1" ht="24.95" customHeight="1" x14ac:dyDescent="0.25">
      <c r="A40" s="134" t="s">
        <v>84</v>
      </c>
      <c r="B40" s="135"/>
      <c r="C40" s="135"/>
      <c r="D40" s="135"/>
      <c r="E40" s="135"/>
      <c r="F40" s="135"/>
      <c r="G40" s="7"/>
      <c r="H40" s="7"/>
    </row>
    <row r="41" spans="1:16" ht="18.75" x14ac:dyDescent="0.3">
      <c r="A41" s="66" t="s">
        <v>40</v>
      </c>
      <c r="B41" s="29">
        <v>13.24</v>
      </c>
      <c r="C41" s="29">
        <v>13.036</v>
      </c>
      <c r="D41" s="29">
        <v>12.891999999999999</v>
      </c>
      <c r="E41" s="29">
        <v>12.403</v>
      </c>
      <c r="F41" s="29">
        <v>12.48</v>
      </c>
      <c r="G41" s="79"/>
      <c r="H41" s="225"/>
      <c r="I41" s="226"/>
      <c r="J41" s="164"/>
      <c r="K41" s="164"/>
      <c r="L41" s="164"/>
      <c r="M41" s="164"/>
      <c r="N41" s="164"/>
      <c r="O41" s="164"/>
      <c r="P41" s="164"/>
    </row>
    <row r="42" spans="1:16" x14ac:dyDescent="0.25">
      <c r="G42" s="8"/>
    </row>
    <row r="43" spans="1:16" x14ac:dyDescent="0.25">
      <c r="G43" s="8"/>
    </row>
    <row r="44" spans="1:16" x14ac:dyDescent="0.25">
      <c r="G44" s="8"/>
    </row>
    <row r="45" spans="1:16" x14ac:dyDescent="0.25">
      <c r="G45" s="8"/>
    </row>
    <row r="46" spans="1:16" x14ac:dyDescent="0.25">
      <c r="G46" s="8"/>
    </row>
    <row r="47" spans="1:16" x14ac:dyDescent="0.25">
      <c r="G47" s="8"/>
    </row>
    <row r="48" spans="1:16" x14ac:dyDescent="0.25">
      <c r="G48" s="8"/>
    </row>
    <row r="49" spans="7:7" x14ac:dyDescent="0.25">
      <c r="G49" s="8"/>
    </row>
    <row r="50" spans="7:7" x14ac:dyDescent="0.25">
      <c r="G50" s="8"/>
    </row>
    <row r="51" spans="7:7" x14ac:dyDescent="0.25">
      <c r="G51" s="8"/>
    </row>
    <row r="52" spans="7:7" x14ac:dyDescent="0.25">
      <c r="G52" s="8"/>
    </row>
    <row r="53" spans="7:7" x14ac:dyDescent="0.25">
      <c r="G53" s="8"/>
    </row>
    <row r="54" spans="7:7" x14ac:dyDescent="0.25">
      <c r="G54" s="8"/>
    </row>
    <row r="55" spans="7:7" x14ac:dyDescent="0.25">
      <c r="G55" s="8"/>
    </row>
    <row r="56" spans="7:7" x14ac:dyDescent="0.25">
      <c r="G56" s="8"/>
    </row>
    <row r="57" spans="7:7" x14ac:dyDescent="0.25">
      <c r="G57" s="8"/>
    </row>
  </sheetData>
  <mergeCells count="3">
    <mergeCell ref="A3:I3"/>
    <mergeCell ref="A1:I1"/>
    <mergeCell ref="A2:I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89F8A49D1072C408F1D2F8100DCF7E1" ma:contentTypeVersion="16" ma:contentTypeDescription="Creare un nuovo documento." ma:contentTypeScope="" ma:versionID="158d2d90a9b234c6cec74b35321f0c79">
  <xsd:schema xmlns:xsd="http://www.w3.org/2001/XMLSchema" xmlns:xs="http://www.w3.org/2001/XMLSchema" xmlns:p="http://schemas.microsoft.com/office/2006/metadata/properties" xmlns:ns2="3727983f-e8d2-42c6-aaa9-e3e773964df3" xmlns:ns3="0524074f-48dc-42cf-86b7-9aaf95bffbff" targetNamespace="http://schemas.microsoft.com/office/2006/metadata/properties" ma:root="true" ma:fieldsID="f7aa312a98f7d4666bbf8bc20923839d" ns2:_="" ns3:_="">
    <xsd:import namespace="3727983f-e8d2-42c6-aaa9-e3e773964df3"/>
    <xsd:import namespace="0524074f-48dc-42cf-86b7-9aaf95bffbf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SearchProperties" minOccurs="0"/>
                <xsd:element ref="ns2:MediaServiceDateTaken" minOccurs="0"/>
                <xsd:element ref="ns2:MediaServiceObjectDetectorVersions"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27983f-e8d2-42c6-aaa9-e3e773964d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 immagine" ma:readOnly="false" ma:fieldId="{5cf76f15-5ced-4ddc-b409-7134ff3c332f}" ma:taxonomyMulti="true" ma:sspId="f6ce4560-7b1b-4135-9935-81ff0cd6b662"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24074f-48dc-42cf-86b7-9aaf95bffbf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a5b330f-bde7-458d-84e9-cbc7c6fffe76}" ma:internalName="TaxCatchAll" ma:showField="CatchAllData" ma:web="0524074f-48dc-42cf-86b7-9aaf95bffbff">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727983f-e8d2-42c6-aaa9-e3e773964df3">
      <Terms xmlns="http://schemas.microsoft.com/office/infopath/2007/PartnerControls"/>
    </lcf76f155ced4ddcb4097134ff3c332f>
    <TaxCatchAll xmlns="0524074f-48dc-42cf-86b7-9aaf95bffbff" xsi:nil="true"/>
  </documentManagement>
</p:properties>
</file>

<file path=customXml/itemProps1.xml><?xml version="1.0" encoding="utf-8"?>
<ds:datastoreItem xmlns:ds="http://schemas.openxmlformats.org/officeDocument/2006/customXml" ds:itemID="{D22A1BD2-5097-4DD2-9CD9-BB7C46B66818}">
  <ds:schemaRefs>
    <ds:schemaRef ds:uri="http://schemas.microsoft.com/sharepoint/v3/contenttype/forms"/>
  </ds:schemaRefs>
</ds:datastoreItem>
</file>

<file path=customXml/itemProps2.xml><?xml version="1.0" encoding="utf-8"?>
<ds:datastoreItem xmlns:ds="http://schemas.openxmlformats.org/officeDocument/2006/customXml" ds:itemID="{06F4D644-D53B-4227-B46E-A1E4CD3B4F5A}"/>
</file>

<file path=customXml/itemProps3.xml><?xml version="1.0" encoding="utf-8"?>
<ds:datastoreItem xmlns:ds="http://schemas.openxmlformats.org/officeDocument/2006/customXml" ds:itemID="{3D6EDA80-94DE-4317-AA27-573D8B3B59B0}">
  <ds:schemaRefs>
    <ds:schemaRef ds:uri="http://schemas.microsoft.com/office/2006/metadata/properties"/>
    <ds:schemaRef ds:uri="http://schemas.microsoft.com/office/infopath/2007/PartnerControls"/>
    <ds:schemaRef ds:uri="3727983f-e8d2-42c6-aaa9-e3e773964df3"/>
    <ds:schemaRef ds:uri="0524074f-48dc-42cf-86b7-9aaf95bffb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1</vt:i4>
      </vt:variant>
    </vt:vector>
  </HeadingPairs>
  <TitlesOfParts>
    <vt:vector size="8" baseType="lpstr">
      <vt:lpstr>Campione imprese</vt:lpstr>
      <vt:lpstr>Mercati </vt:lpstr>
      <vt:lpstr>&gt;100 mln€ (2)</vt:lpstr>
      <vt:lpstr>TLC</vt:lpstr>
      <vt:lpstr>Corr. &amp; pacchi</vt:lpstr>
      <vt:lpstr> TV</vt:lpstr>
      <vt:lpstr>Editoria</vt:lpstr>
      <vt:lpstr>'Campione imprese'!Area_stampa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Nevio Capodaglio</dc:creator>
  <cp:lastModifiedBy>AGCOM</cp:lastModifiedBy>
  <cp:lastPrinted>2015-04-14T14:00:34Z</cp:lastPrinted>
  <dcterms:created xsi:type="dcterms:W3CDTF">2015-04-08T12:40:46Z</dcterms:created>
  <dcterms:modified xsi:type="dcterms:W3CDTF">2026-03-13T13:57:21Z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0x010100F89F8A49D1072C408F1D2F8100DCF7E1</vt:lpwstr>
  </property>
  <property fmtid="{D5CDD505-2E9C-101B-9397-08002B2CF9AE}" pid="3" name="MediaServiceImageTags">
    <vt:lpwstr/>
  </property>
</Properties>
</file>