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Questa_cartella_di_lavoro"/>
  <mc:AlternateContent xmlns:mc="http://schemas.openxmlformats.org/markup-compatibility/2006">
    <mc:Choice Requires="x15">
      <x15ac:absPath xmlns:x15ac="http://schemas.microsoft.com/office/spreadsheetml/2010/11/ac" url="https://serviziagcom-my.sharepoint.com/personal/o_ardovino_agcom_it/Documents/Desktop/AGCOM/AA_OSSERVATORIO/AA_LAVORO/43_Settembre_2025/"/>
    </mc:Choice>
  </mc:AlternateContent>
  <xr:revisionPtr revIDLastSave="0" documentId="8_{9DFA6375-E57A-4FE0-B27E-DB28DD26D3F5}" xr6:coauthVersionLast="47" xr6:coauthVersionMax="47" xr10:uidLastSave="{00000000-0000-0000-0000-000000000000}"/>
  <bookViews>
    <workbookView xWindow="-120" yWindow="-120" windowWidth="29040" windowHeight="15840" xr2:uid="{05A88344-B25C-4298-8AF1-F8A9B5DBC2CA}"/>
  </bookViews>
  <sheets>
    <sheet name="Indice-Index" sheetId="22" r:id="rId1"/>
    <sheet name="1.1" sheetId="11" r:id="rId2"/>
    <sheet name="1.2" sheetId="5" r:id="rId3"/>
    <sheet name="1.3" sheetId="271" r:id="rId4"/>
    <sheet name="1.4" sheetId="61" r:id="rId5"/>
    <sheet name="1.5" sheetId="76" r:id="rId6"/>
    <sheet name="1.6" sheetId="75" r:id="rId7"/>
    <sheet name="1.7" sheetId="105" r:id="rId8"/>
    <sheet name="1.8" sheetId="56" r:id="rId9"/>
    <sheet name="1.9" sheetId="9" r:id="rId10"/>
    <sheet name="1.10" sheetId="10" r:id="rId11"/>
    <sheet name="1.11" sheetId="78" r:id="rId12"/>
    <sheet name="1.12" sheetId="77" r:id="rId13"/>
    <sheet name="1.13" sheetId="106" r:id="rId14"/>
    <sheet name="1.14" sheetId="28" r:id="rId15"/>
    <sheet name="Principali serie storiche" sheetId="240" r:id="rId16"/>
    <sheet name="2.1" sheetId="272" r:id="rId17"/>
    <sheet name="2.2" sheetId="273" r:id="rId18"/>
    <sheet name="2.3" sheetId="274" r:id="rId19"/>
    <sheet name="2.4" sheetId="275" r:id="rId20"/>
    <sheet name="2.5" sheetId="276" r:id="rId21"/>
    <sheet name="2.6" sheetId="277" r:id="rId22"/>
    <sheet name="2.7" sheetId="278" r:id="rId23"/>
    <sheet name="2.8" sheetId="279" r:id="rId24"/>
    <sheet name="2.9" sheetId="280" r:id="rId25"/>
    <sheet name="2.10" sheetId="281" r:id="rId26"/>
    <sheet name="2.11" sheetId="282" r:id="rId27"/>
    <sheet name="2.12" sheetId="283" r:id="rId28"/>
    <sheet name="2.13" sheetId="284" r:id="rId29"/>
    <sheet name="2.14" sheetId="285" r:id="rId30"/>
    <sheet name="2.15" sheetId="286" r:id="rId31"/>
    <sheet name="2.16" sheetId="287" r:id="rId32"/>
    <sheet name="2.17" sheetId="288" r:id="rId33"/>
    <sheet name="2.18" sheetId="289" r:id="rId34"/>
    <sheet name="2.19" sheetId="290" r:id="rId35"/>
    <sheet name="Principali  serie  storiche" sheetId="291" r:id="rId36"/>
    <sheet name="3.1" sheetId="261" r:id="rId37"/>
    <sheet name="3.2" sheetId="262" r:id="rId38"/>
    <sheet name="3.3" sheetId="263" r:id="rId39"/>
    <sheet name="3.4" sheetId="264" r:id="rId40"/>
    <sheet name="3.5" sheetId="265" r:id="rId41"/>
    <sheet name="3.6" sheetId="266" r:id="rId42"/>
    <sheet name="3.7" sheetId="267" r:id="rId43"/>
    <sheet name="3.8" sheetId="268" r:id="rId44"/>
    <sheet name="3.9" sheetId="269" r:id="rId45"/>
    <sheet name="3.10" sheetId="270" r:id="rId46"/>
    <sheet name=" Principali serie storiche" sheetId="292" r:id="rId47"/>
    <sheet name="4.1" sheetId="31" r:id="rId48"/>
    <sheet name="4.2" sheetId="17" r:id="rId49"/>
    <sheet name="4.3" sheetId="30" r:id="rId50"/>
    <sheet name="4.4" sheetId="19" r:id="rId51"/>
  </sheets>
  <externalReferences>
    <externalReference r:id="rId52"/>
    <externalReference r:id="rId53"/>
    <externalReference r:id="rId54"/>
    <externalReference r:id="rId55"/>
    <externalReference r:id="rId56"/>
    <externalReference r:id="rId57"/>
    <externalReference r:id="rId58"/>
  </externalReferences>
  <definedNames>
    <definedName name="_xlnm.Print_Area" localSheetId="45">'3.10'!$A$1:$I$15</definedName>
    <definedName name="Pubblicità2004_2015">#REF!</definedName>
    <definedName name="q">#REF!</definedName>
    <definedName name="QueryRicaviConRepertorio">#REF!</definedName>
    <definedName name="QuerySICIESnoSIC20122016_CI">#REF!</definedName>
    <definedName name="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271" l="1"/>
  <c r="T14" i="30"/>
  <c r="U14" i="30"/>
  <c r="T15" i="30"/>
  <c r="U15" i="30"/>
  <c r="U13" i="30"/>
  <c r="T13" i="30"/>
  <c r="T8" i="30"/>
  <c r="U8" i="30"/>
  <c r="T9" i="30"/>
  <c r="U9" i="30"/>
  <c r="U7" i="30"/>
  <c r="T7" i="30"/>
  <c r="R3" i="30"/>
  <c r="R4" i="30"/>
  <c r="U13" i="17"/>
  <c r="T13" i="17"/>
  <c r="U12" i="17"/>
  <c r="T12" i="17"/>
  <c r="T8" i="17"/>
  <c r="U8" i="17"/>
  <c r="T9" i="17"/>
  <c r="U9" i="17"/>
  <c r="U7" i="17"/>
  <c r="T7" i="17"/>
  <c r="R3" i="17"/>
  <c r="R4" i="17"/>
  <c r="T7" i="31"/>
  <c r="T17" i="31"/>
  <c r="U17" i="31"/>
  <c r="T18" i="31"/>
  <c r="U18" i="31"/>
  <c r="T19" i="31"/>
  <c r="U19" i="31"/>
  <c r="T20" i="31"/>
  <c r="U20" i="31"/>
  <c r="T21" i="31"/>
  <c r="U21" i="31"/>
  <c r="T22" i="31"/>
  <c r="U22" i="31"/>
  <c r="U16" i="31"/>
  <c r="T16" i="31"/>
  <c r="T8" i="31"/>
  <c r="U8" i="31"/>
  <c r="T9" i="31"/>
  <c r="U9" i="31"/>
  <c r="T10" i="31"/>
  <c r="U10" i="31"/>
  <c r="U7" i="31"/>
  <c r="A1" i="292"/>
  <c r="U19" i="292"/>
  <c r="T19" i="292"/>
  <c r="S19" i="292"/>
  <c r="R19" i="292"/>
  <c r="Q19" i="292"/>
  <c r="P19" i="292"/>
  <c r="O19" i="292"/>
  <c r="N19" i="292"/>
  <c r="M19" i="292"/>
  <c r="L19" i="292"/>
  <c r="K19" i="292"/>
  <c r="J19" i="292"/>
  <c r="I19" i="292"/>
  <c r="H19" i="292"/>
  <c r="G19" i="292"/>
  <c r="F19" i="292"/>
  <c r="E19" i="292"/>
  <c r="D19" i="292"/>
  <c r="C19" i="292"/>
  <c r="B19" i="292"/>
  <c r="U16" i="292"/>
  <c r="T16" i="292"/>
  <c r="S16" i="292"/>
  <c r="R16" i="292"/>
  <c r="Q16" i="292"/>
  <c r="P16" i="292"/>
  <c r="O16" i="292"/>
  <c r="N16" i="292"/>
  <c r="M16" i="292"/>
  <c r="L16" i="292"/>
  <c r="K16" i="292"/>
  <c r="J16" i="292"/>
  <c r="I16" i="292"/>
  <c r="H16" i="292"/>
  <c r="G16" i="292"/>
  <c r="F16" i="292"/>
  <c r="E16" i="292"/>
  <c r="D16" i="292"/>
  <c r="C16" i="292"/>
  <c r="B16" i="292"/>
  <c r="U10" i="292"/>
  <c r="T10" i="292"/>
  <c r="S10" i="292"/>
  <c r="R10" i="292"/>
  <c r="Q10" i="292"/>
  <c r="P10" i="292"/>
  <c r="O10" i="292"/>
  <c r="N10" i="292"/>
  <c r="M10" i="292"/>
  <c r="L10" i="292"/>
  <c r="K10" i="292"/>
  <c r="J10" i="292"/>
  <c r="I10" i="292"/>
  <c r="H10" i="292"/>
  <c r="G10" i="292"/>
  <c r="F10" i="292"/>
  <c r="E10" i="292"/>
  <c r="D10" i="292"/>
  <c r="C10" i="292"/>
  <c r="B10" i="292"/>
  <c r="U6" i="292"/>
  <c r="T6" i="292"/>
  <c r="S6" i="292"/>
  <c r="R6" i="292"/>
  <c r="Q6" i="292"/>
  <c r="P6" i="292"/>
  <c r="O6" i="292"/>
  <c r="N6" i="292"/>
  <c r="M6" i="292"/>
  <c r="L6" i="292"/>
  <c r="K6" i="292"/>
  <c r="J6" i="292"/>
  <c r="I6" i="292"/>
  <c r="H6" i="292"/>
  <c r="G6" i="292"/>
  <c r="F6" i="292"/>
  <c r="E6" i="292"/>
  <c r="D6" i="292"/>
  <c r="C6" i="292"/>
  <c r="B6" i="292"/>
  <c r="U4" i="292"/>
  <c r="T4" i="292"/>
  <c r="S4" i="292"/>
  <c r="R4" i="292"/>
  <c r="Q4" i="292"/>
  <c r="P4" i="292"/>
  <c r="O4" i="292"/>
  <c r="N4" i="292"/>
  <c r="M4" i="292"/>
  <c r="L4" i="292"/>
  <c r="K4" i="292"/>
  <c r="J4" i="292"/>
  <c r="I4" i="292"/>
  <c r="H4" i="292"/>
  <c r="G4" i="292"/>
  <c r="F4" i="292"/>
  <c r="E4" i="292"/>
  <c r="D4" i="292"/>
  <c r="C4" i="292"/>
  <c r="B4" i="292"/>
  <c r="G33" i="76"/>
  <c r="I20" i="280"/>
  <c r="B4" i="56"/>
  <c r="U18" i="240"/>
  <c r="G38" i="56"/>
  <c r="D38" i="56"/>
  <c r="E9" i="5"/>
  <c r="L13" i="5"/>
  <c r="O13" i="5"/>
  <c r="F6" i="9"/>
  <c r="F6" i="10"/>
  <c r="B6" i="9"/>
  <c r="B6" i="10"/>
  <c r="E6" i="9"/>
  <c r="E6" i="10"/>
  <c r="A1" i="76"/>
  <c r="A1" i="291"/>
  <c r="BY77" i="291"/>
  <c r="BX77" i="291"/>
  <c r="BW77" i="291"/>
  <c r="BV77" i="291"/>
  <c r="BU77" i="291"/>
  <c r="BT77" i="291"/>
  <c r="BS77" i="291"/>
  <c r="BR77" i="291"/>
  <c r="BQ77" i="291"/>
  <c r="BP77" i="291"/>
  <c r="BO77" i="291"/>
  <c r="BN77" i="291"/>
  <c r="BM77" i="291"/>
  <c r="BL77" i="291"/>
  <c r="BK77" i="291"/>
  <c r="BJ77" i="291"/>
  <c r="BI77" i="291"/>
  <c r="BH77" i="291"/>
  <c r="BG77" i="291"/>
  <c r="BF77" i="291"/>
  <c r="BE77" i="291"/>
  <c r="BD77" i="291"/>
  <c r="BC77" i="291"/>
  <c r="BB77" i="291"/>
  <c r="BA77" i="291"/>
  <c r="AZ77" i="291"/>
  <c r="AY77" i="291"/>
  <c r="AX77" i="291"/>
  <c r="AW77" i="291"/>
  <c r="AV77" i="291"/>
  <c r="AU77" i="291"/>
  <c r="AT77" i="291"/>
  <c r="AS77" i="291"/>
  <c r="AR77" i="291"/>
  <c r="AQ77" i="291"/>
  <c r="AP77" i="291"/>
  <c r="AO77" i="291"/>
  <c r="AN77" i="291"/>
  <c r="AM77" i="291"/>
  <c r="AL77" i="291"/>
  <c r="AK77" i="291"/>
  <c r="AJ77" i="291"/>
  <c r="AI77" i="291"/>
  <c r="AH77" i="291"/>
  <c r="AG77" i="291"/>
  <c r="AF77" i="291"/>
  <c r="AE77" i="291"/>
  <c r="AD77" i="291"/>
  <c r="AC77" i="291"/>
  <c r="AB77" i="291"/>
  <c r="AA77" i="291"/>
  <c r="Z77" i="291"/>
  <c r="Y77" i="291"/>
  <c r="X77" i="291"/>
  <c r="W77" i="291"/>
  <c r="V77" i="291"/>
  <c r="U77" i="291"/>
  <c r="T77" i="291"/>
  <c r="S77" i="291"/>
  <c r="R77" i="291"/>
  <c r="Q77" i="291"/>
  <c r="P77" i="291"/>
  <c r="O77" i="291"/>
  <c r="N77" i="291"/>
  <c r="M77" i="291"/>
  <c r="L77" i="291"/>
  <c r="K77" i="291"/>
  <c r="J77" i="291"/>
  <c r="I77" i="291"/>
  <c r="H77" i="291"/>
  <c r="G77" i="291"/>
  <c r="F77" i="291"/>
  <c r="E77" i="291"/>
  <c r="D77" i="291"/>
  <c r="BY76" i="291"/>
  <c r="BX76" i="291"/>
  <c r="BW76" i="291"/>
  <c r="BV76" i="291"/>
  <c r="BU76" i="291"/>
  <c r="BT76" i="291"/>
  <c r="BS76" i="291"/>
  <c r="BR76" i="291"/>
  <c r="BQ76" i="291"/>
  <c r="BP76" i="291"/>
  <c r="BO76" i="291"/>
  <c r="BN76" i="291"/>
  <c r="BM76" i="291"/>
  <c r="BL76" i="291"/>
  <c r="BK76" i="291"/>
  <c r="BJ76" i="291"/>
  <c r="BI76" i="291"/>
  <c r="BH76" i="291"/>
  <c r="BG76" i="291"/>
  <c r="BF76" i="291"/>
  <c r="BE76" i="291"/>
  <c r="BD76" i="291"/>
  <c r="BC76" i="291"/>
  <c r="BB76" i="291"/>
  <c r="BA76" i="291"/>
  <c r="AZ76" i="291"/>
  <c r="AY76" i="291"/>
  <c r="AX76" i="291"/>
  <c r="AW76" i="291"/>
  <c r="AV76" i="291"/>
  <c r="AU76" i="291"/>
  <c r="AT76" i="291"/>
  <c r="AS76" i="291"/>
  <c r="AR76" i="291"/>
  <c r="AQ76" i="291"/>
  <c r="AP76" i="291"/>
  <c r="AO76" i="291"/>
  <c r="AN76" i="291"/>
  <c r="AM76" i="291"/>
  <c r="AL76" i="291"/>
  <c r="AK76" i="291"/>
  <c r="AJ76" i="291"/>
  <c r="AI76" i="291"/>
  <c r="AH76" i="291"/>
  <c r="AG76" i="291"/>
  <c r="AF76" i="291"/>
  <c r="AE76" i="291"/>
  <c r="AD76" i="291"/>
  <c r="AC76" i="291"/>
  <c r="AB76" i="291"/>
  <c r="AA76" i="291"/>
  <c r="Z76" i="291"/>
  <c r="Y76" i="291"/>
  <c r="X76" i="291"/>
  <c r="W76" i="291"/>
  <c r="V76" i="291"/>
  <c r="U76" i="291"/>
  <c r="T76" i="291"/>
  <c r="S76" i="291"/>
  <c r="R76" i="291"/>
  <c r="Q76" i="291"/>
  <c r="P76" i="291"/>
  <c r="O76" i="291"/>
  <c r="N76" i="291"/>
  <c r="M76" i="291"/>
  <c r="L76" i="291"/>
  <c r="K76" i="291"/>
  <c r="J76" i="291"/>
  <c r="I76" i="291"/>
  <c r="H76" i="291"/>
  <c r="G76" i="291"/>
  <c r="F76" i="291"/>
  <c r="E76" i="291"/>
  <c r="D76" i="291"/>
  <c r="BY75" i="291"/>
  <c r="BX75" i="291"/>
  <c r="BW75" i="291"/>
  <c r="BV75" i="291"/>
  <c r="BU75" i="291"/>
  <c r="BT75" i="291"/>
  <c r="BS75" i="291"/>
  <c r="BR75" i="291"/>
  <c r="BQ75" i="291"/>
  <c r="BP75" i="291"/>
  <c r="BO75" i="291"/>
  <c r="BN75" i="291"/>
  <c r="BM75" i="291"/>
  <c r="BL75" i="291"/>
  <c r="BK75" i="291"/>
  <c r="BJ75" i="291"/>
  <c r="BI75" i="291"/>
  <c r="BH75" i="291"/>
  <c r="BG75" i="291"/>
  <c r="BF75" i="291"/>
  <c r="BE75" i="291"/>
  <c r="BD75" i="291"/>
  <c r="BC75" i="291"/>
  <c r="BB75" i="291"/>
  <c r="BA75" i="291"/>
  <c r="AZ75" i="291"/>
  <c r="AY75" i="291"/>
  <c r="AX75" i="291"/>
  <c r="AW75" i="291"/>
  <c r="AV75" i="291"/>
  <c r="AU75" i="291"/>
  <c r="AT75" i="291"/>
  <c r="AS75" i="291"/>
  <c r="AR75" i="291"/>
  <c r="AQ75" i="291"/>
  <c r="AP75" i="291"/>
  <c r="AO75" i="291"/>
  <c r="AN75" i="291"/>
  <c r="AM75" i="291"/>
  <c r="AL75" i="291"/>
  <c r="AK75" i="291"/>
  <c r="AJ75" i="291"/>
  <c r="AI75" i="291"/>
  <c r="AH75" i="291"/>
  <c r="AG75" i="291"/>
  <c r="AF75" i="291"/>
  <c r="AE75" i="291"/>
  <c r="AD75" i="291"/>
  <c r="AC75" i="291"/>
  <c r="AB75" i="291"/>
  <c r="AA75" i="291"/>
  <c r="Z75" i="291"/>
  <c r="Y75" i="291"/>
  <c r="X75" i="291"/>
  <c r="W75" i="291"/>
  <c r="V75" i="291"/>
  <c r="U75" i="291"/>
  <c r="T75" i="291"/>
  <c r="S75" i="291"/>
  <c r="R75" i="291"/>
  <c r="Q75" i="291"/>
  <c r="P75" i="291"/>
  <c r="O75" i="291"/>
  <c r="N75" i="291"/>
  <c r="M75" i="291"/>
  <c r="L75" i="291"/>
  <c r="K75" i="291"/>
  <c r="J75" i="291"/>
  <c r="I75" i="291"/>
  <c r="H75" i="291"/>
  <c r="G75" i="291"/>
  <c r="F75" i="291"/>
  <c r="E75" i="291"/>
  <c r="D75" i="291"/>
  <c r="BY74" i="291"/>
  <c r="BX74" i="291"/>
  <c r="BW74" i="291"/>
  <c r="BV74" i="291"/>
  <c r="BU74" i="291"/>
  <c r="BT74" i="291"/>
  <c r="BS74" i="291"/>
  <c r="BR74" i="291"/>
  <c r="BQ74" i="291"/>
  <c r="BP74" i="291"/>
  <c r="BO74" i="291"/>
  <c r="BN74" i="291"/>
  <c r="BM74" i="291"/>
  <c r="BL74" i="291"/>
  <c r="BK74" i="291"/>
  <c r="BJ74" i="291"/>
  <c r="BI74" i="291"/>
  <c r="BH74" i="291"/>
  <c r="BG74" i="291"/>
  <c r="BF74" i="291"/>
  <c r="BE74" i="291"/>
  <c r="BD74" i="291"/>
  <c r="BC74" i="291"/>
  <c r="BB74" i="291"/>
  <c r="BA74" i="291"/>
  <c r="AZ74" i="291"/>
  <c r="AY74" i="291"/>
  <c r="AX74" i="291"/>
  <c r="AW74" i="291"/>
  <c r="AV74" i="291"/>
  <c r="AU74" i="291"/>
  <c r="AT74" i="291"/>
  <c r="AS74" i="291"/>
  <c r="AR74" i="291"/>
  <c r="AQ74" i="291"/>
  <c r="AP74" i="291"/>
  <c r="AO74" i="291"/>
  <c r="AN74" i="291"/>
  <c r="AM74" i="291"/>
  <c r="AL74" i="291"/>
  <c r="AK74" i="291"/>
  <c r="AJ74" i="291"/>
  <c r="AI74" i="291"/>
  <c r="AH74" i="291"/>
  <c r="AG74" i="291"/>
  <c r="AF74" i="291"/>
  <c r="AE74" i="291"/>
  <c r="AD74" i="291"/>
  <c r="AC74" i="291"/>
  <c r="AB74" i="291"/>
  <c r="AA74" i="291"/>
  <c r="Z74" i="291"/>
  <c r="Y74" i="291"/>
  <c r="X74" i="291"/>
  <c r="W74" i="291"/>
  <c r="V74" i="291"/>
  <c r="U74" i="291"/>
  <c r="T74" i="291"/>
  <c r="S74" i="291"/>
  <c r="R74" i="291"/>
  <c r="Q74" i="291"/>
  <c r="P74" i="291"/>
  <c r="O74" i="291"/>
  <c r="N74" i="291"/>
  <c r="M74" i="291"/>
  <c r="L74" i="291"/>
  <c r="K74" i="291"/>
  <c r="J74" i="291"/>
  <c r="I74" i="291"/>
  <c r="H74" i="291"/>
  <c r="G74" i="291"/>
  <c r="F74" i="291"/>
  <c r="E74" i="291"/>
  <c r="D74" i="291"/>
  <c r="BY73" i="291"/>
  <c r="BX73" i="291"/>
  <c r="BW73" i="291"/>
  <c r="BV73" i="291"/>
  <c r="BU73" i="291"/>
  <c r="BT73" i="291"/>
  <c r="BS73" i="291"/>
  <c r="BR73" i="291"/>
  <c r="BQ73" i="291"/>
  <c r="BP73" i="291"/>
  <c r="BO73" i="291"/>
  <c r="BN73" i="291"/>
  <c r="BM73" i="291"/>
  <c r="BL73" i="291"/>
  <c r="BK73" i="291"/>
  <c r="BJ73" i="291"/>
  <c r="BI73" i="291"/>
  <c r="BH73" i="291"/>
  <c r="BG73" i="291"/>
  <c r="BF73" i="291"/>
  <c r="BE73" i="291"/>
  <c r="BD73" i="291"/>
  <c r="BC73" i="291"/>
  <c r="BB73" i="291"/>
  <c r="BA73" i="291"/>
  <c r="AZ73" i="291"/>
  <c r="AY73" i="291"/>
  <c r="AX73" i="291"/>
  <c r="AW73" i="291"/>
  <c r="AV73" i="291"/>
  <c r="AU73" i="291"/>
  <c r="AT73" i="291"/>
  <c r="AS73" i="291"/>
  <c r="AR73" i="291"/>
  <c r="AQ73" i="291"/>
  <c r="AP73" i="291"/>
  <c r="AO73" i="291"/>
  <c r="AN73" i="291"/>
  <c r="AM73" i="291"/>
  <c r="AL73" i="291"/>
  <c r="AK73" i="291"/>
  <c r="AJ73" i="291"/>
  <c r="AI73" i="291"/>
  <c r="AH73" i="291"/>
  <c r="AG73" i="291"/>
  <c r="AF73" i="291"/>
  <c r="AE73" i="291"/>
  <c r="AD73" i="291"/>
  <c r="AC73" i="291"/>
  <c r="AB73" i="291"/>
  <c r="AA73" i="291"/>
  <c r="Z73" i="291"/>
  <c r="Y73" i="291"/>
  <c r="X73" i="291"/>
  <c r="W73" i="291"/>
  <c r="V73" i="291"/>
  <c r="U73" i="291"/>
  <c r="T73" i="291"/>
  <c r="S73" i="291"/>
  <c r="R73" i="291"/>
  <c r="Q73" i="291"/>
  <c r="P73" i="291"/>
  <c r="O73" i="291"/>
  <c r="N73" i="291"/>
  <c r="M73" i="291"/>
  <c r="L73" i="291"/>
  <c r="K73" i="291"/>
  <c r="J73" i="291"/>
  <c r="I73" i="291"/>
  <c r="H73" i="291"/>
  <c r="G73" i="291"/>
  <c r="F73" i="291"/>
  <c r="E73" i="291"/>
  <c r="D73" i="291"/>
  <c r="BY72" i="291"/>
  <c r="BX72" i="291"/>
  <c r="BW72" i="291"/>
  <c r="BV72" i="291"/>
  <c r="BU72" i="291"/>
  <c r="BT72" i="291"/>
  <c r="BS72" i="291"/>
  <c r="BR72" i="291"/>
  <c r="BQ72" i="291"/>
  <c r="BP72" i="291"/>
  <c r="BO72" i="291"/>
  <c r="BN72" i="291"/>
  <c r="BM72" i="291"/>
  <c r="BL72" i="291"/>
  <c r="BK72" i="291"/>
  <c r="BJ72" i="291"/>
  <c r="BI72" i="291"/>
  <c r="BH72" i="291"/>
  <c r="BG72" i="291"/>
  <c r="BF72" i="291"/>
  <c r="BE72" i="291"/>
  <c r="BD72" i="291"/>
  <c r="BC72" i="291"/>
  <c r="BB72" i="291"/>
  <c r="BA72" i="291"/>
  <c r="AZ72" i="291"/>
  <c r="AY72" i="291"/>
  <c r="AX72" i="291"/>
  <c r="AW72" i="291"/>
  <c r="AV72" i="291"/>
  <c r="AU72" i="291"/>
  <c r="AT72" i="291"/>
  <c r="AS72" i="291"/>
  <c r="AR72" i="291"/>
  <c r="AQ72" i="291"/>
  <c r="AP72" i="291"/>
  <c r="AO72" i="291"/>
  <c r="AN72" i="291"/>
  <c r="AM72" i="291"/>
  <c r="AL72" i="291"/>
  <c r="AK72" i="291"/>
  <c r="AJ72" i="291"/>
  <c r="AI72" i="291"/>
  <c r="AH72" i="291"/>
  <c r="AG72" i="291"/>
  <c r="AF72" i="291"/>
  <c r="AE72" i="291"/>
  <c r="AD72" i="291"/>
  <c r="AC72" i="291"/>
  <c r="AB72" i="291"/>
  <c r="AA72" i="291"/>
  <c r="Z72" i="291"/>
  <c r="Y72" i="291"/>
  <c r="X72" i="291"/>
  <c r="W72" i="291"/>
  <c r="V72" i="291"/>
  <c r="U72" i="291"/>
  <c r="T72" i="291"/>
  <c r="S72" i="291"/>
  <c r="R72" i="291"/>
  <c r="Q72" i="291"/>
  <c r="P72" i="291"/>
  <c r="O72" i="291"/>
  <c r="N72" i="291"/>
  <c r="M72" i="291"/>
  <c r="L72" i="291"/>
  <c r="K72" i="291"/>
  <c r="J72" i="291"/>
  <c r="I72" i="291"/>
  <c r="H72" i="291"/>
  <c r="G72" i="291"/>
  <c r="F72" i="291"/>
  <c r="E72" i="291"/>
  <c r="D72" i="291"/>
  <c r="BY71" i="291"/>
  <c r="BX71" i="291"/>
  <c r="BW71" i="291"/>
  <c r="BV71" i="291"/>
  <c r="BU71" i="291"/>
  <c r="BT71" i="291"/>
  <c r="BS71" i="291"/>
  <c r="BR71" i="291"/>
  <c r="BQ71" i="291"/>
  <c r="BP71" i="291"/>
  <c r="BO71" i="291"/>
  <c r="BN71" i="291"/>
  <c r="BM71" i="291"/>
  <c r="BL71" i="291"/>
  <c r="BK71" i="291"/>
  <c r="BJ71" i="291"/>
  <c r="BI71" i="291"/>
  <c r="BH71" i="291"/>
  <c r="BG71" i="291"/>
  <c r="BF71" i="291"/>
  <c r="BE71" i="291"/>
  <c r="BD71" i="291"/>
  <c r="BC71" i="291"/>
  <c r="BB71" i="291"/>
  <c r="BA71" i="291"/>
  <c r="AZ71" i="291"/>
  <c r="AY71" i="291"/>
  <c r="AX71" i="291"/>
  <c r="AW71" i="291"/>
  <c r="AV71" i="291"/>
  <c r="AU71" i="291"/>
  <c r="AT71" i="291"/>
  <c r="AS71" i="291"/>
  <c r="AR71" i="291"/>
  <c r="AQ71" i="291"/>
  <c r="AP71" i="291"/>
  <c r="AO71" i="291"/>
  <c r="AN71" i="291"/>
  <c r="AM71" i="291"/>
  <c r="AL71" i="291"/>
  <c r="AK71" i="291"/>
  <c r="AJ71" i="291"/>
  <c r="AI71" i="291"/>
  <c r="AH71" i="291"/>
  <c r="AG71" i="291"/>
  <c r="AF71" i="291"/>
  <c r="AE71" i="291"/>
  <c r="AD71" i="291"/>
  <c r="AC71" i="291"/>
  <c r="AB71" i="291"/>
  <c r="AA71" i="291"/>
  <c r="Z71" i="291"/>
  <c r="Y71" i="291"/>
  <c r="X71" i="291"/>
  <c r="W71" i="291"/>
  <c r="V71" i="291"/>
  <c r="U71" i="291"/>
  <c r="T71" i="291"/>
  <c r="S71" i="291"/>
  <c r="R71" i="291"/>
  <c r="Q71" i="291"/>
  <c r="P71" i="291"/>
  <c r="O71" i="291"/>
  <c r="N71" i="291"/>
  <c r="M71" i="291"/>
  <c r="L71" i="291"/>
  <c r="K71" i="291"/>
  <c r="J71" i="291"/>
  <c r="I71" i="291"/>
  <c r="H71" i="291"/>
  <c r="G71" i="291"/>
  <c r="F71" i="291"/>
  <c r="E71" i="291"/>
  <c r="D71" i="291"/>
  <c r="BY70" i="291"/>
  <c r="BX70" i="291"/>
  <c r="BW70" i="291"/>
  <c r="BV70" i="291"/>
  <c r="BU70" i="291"/>
  <c r="BT70" i="291"/>
  <c r="BS70" i="291"/>
  <c r="BR70" i="291"/>
  <c r="BQ70" i="291"/>
  <c r="BP70" i="291"/>
  <c r="BO70" i="291"/>
  <c r="BN70" i="291"/>
  <c r="BM70" i="291"/>
  <c r="BL70" i="291"/>
  <c r="BK70" i="291"/>
  <c r="BJ70" i="291"/>
  <c r="BI70" i="291"/>
  <c r="BH70" i="291"/>
  <c r="BG70" i="291"/>
  <c r="BF70" i="291"/>
  <c r="BE70" i="291"/>
  <c r="BD70" i="291"/>
  <c r="BC70" i="291"/>
  <c r="BB70" i="291"/>
  <c r="BA70" i="291"/>
  <c r="AZ70" i="291"/>
  <c r="AY70" i="291"/>
  <c r="AX70" i="291"/>
  <c r="AW70" i="291"/>
  <c r="AV70" i="291"/>
  <c r="AU70" i="291"/>
  <c r="AT70" i="291"/>
  <c r="AS70" i="291"/>
  <c r="AR70" i="291"/>
  <c r="AQ70" i="291"/>
  <c r="AP70" i="291"/>
  <c r="AO70" i="291"/>
  <c r="AN70" i="291"/>
  <c r="AM70" i="291"/>
  <c r="AL70" i="291"/>
  <c r="AK70" i="291"/>
  <c r="AJ70" i="291"/>
  <c r="AI70" i="291"/>
  <c r="AH70" i="291"/>
  <c r="AG70" i="291"/>
  <c r="AF70" i="291"/>
  <c r="AE70" i="291"/>
  <c r="AD70" i="291"/>
  <c r="AC70" i="291"/>
  <c r="AB70" i="291"/>
  <c r="AA70" i="291"/>
  <c r="Z70" i="291"/>
  <c r="Y70" i="291"/>
  <c r="X70" i="291"/>
  <c r="W70" i="291"/>
  <c r="V70" i="291"/>
  <c r="U70" i="291"/>
  <c r="T70" i="291"/>
  <c r="S70" i="291"/>
  <c r="R70" i="291"/>
  <c r="Q70" i="291"/>
  <c r="P70" i="291"/>
  <c r="O70" i="291"/>
  <c r="N70" i="291"/>
  <c r="M70" i="291"/>
  <c r="L70" i="291"/>
  <c r="K70" i="291"/>
  <c r="J70" i="291"/>
  <c r="I70" i="291"/>
  <c r="H70" i="291"/>
  <c r="G70" i="291"/>
  <c r="F70" i="291"/>
  <c r="E70" i="291"/>
  <c r="D70" i="291"/>
  <c r="BY69" i="291"/>
  <c r="BX69" i="291"/>
  <c r="BW69" i="291"/>
  <c r="BV69" i="291"/>
  <c r="BU69" i="291"/>
  <c r="BT69" i="291"/>
  <c r="BS69" i="291"/>
  <c r="BR69" i="291"/>
  <c r="BQ69" i="291"/>
  <c r="BP69" i="291"/>
  <c r="BO69" i="291"/>
  <c r="BN69" i="291"/>
  <c r="BM69" i="291"/>
  <c r="BL69" i="291"/>
  <c r="BK69" i="291"/>
  <c r="BJ69" i="291"/>
  <c r="BI69" i="291"/>
  <c r="BH69" i="291"/>
  <c r="BG69" i="291"/>
  <c r="BF69" i="291"/>
  <c r="BE69" i="291"/>
  <c r="BD69" i="291"/>
  <c r="BC69" i="291"/>
  <c r="BB69" i="291"/>
  <c r="BA69" i="291"/>
  <c r="AZ69" i="291"/>
  <c r="AY69" i="291"/>
  <c r="AX69" i="291"/>
  <c r="AW69" i="291"/>
  <c r="AV69" i="291"/>
  <c r="AU69" i="291"/>
  <c r="AT69" i="291"/>
  <c r="AS69" i="291"/>
  <c r="AR69" i="291"/>
  <c r="AQ69" i="291"/>
  <c r="AP69" i="291"/>
  <c r="AO69" i="291"/>
  <c r="AN69" i="291"/>
  <c r="AM69" i="291"/>
  <c r="AL69" i="291"/>
  <c r="AK69" i="291"/>
  <c r="AJ69" i="291"/>
  <c r="AI69" i="291"/>
  <c r="AH69" i="291"/>
  <c r="AG69" i="291"/>
  <c r="AF69" i="291"/>
  <c r="AE69" i="291"/>
  <c r="AD69" i="291"/>
  <c r="AC69" i="291"/>
  <c r="AB69" i="291"/>
  <c r="AA69" i="291"/>
  <c r="Z69" i="291"/>
  <c r="Y69" i="291"/>
  <c r="X69" i="291"/>
  <c r="W69" i="291"/>
  <c r="V69" i="291"/>
  <c r="U69" i="291"/>
  <c r="T69" i="291"/>
  <c r="S69" i="291"/>
  <c r="R69" i="291"/>
  <c r="Q69" i="291"/>
  <c r="P69" i="291"/>
  <c r="O69" i="291"/>
  <c r="N69" i="291"/>
  <c r="M69" i="291"/>
  <c r="L69" i="291"/>
  <c r="K69" i="291"/>
  <c r="J69" i="291"/>
  <c r="I69" i="291"/>
  <c r="H69" i="291"/>
  <c r="G69" i="291"/>
  <c r="F69" i="291"/>
  <c r="E69" i="291"/>
  <c r="D69" i="291"/>
  <c r="BY68" i="291"/>
  <c r="BX68" i="291"/>
  <c r="BW68" i="291"/>
  <c r="BV68" i="291"/>
  <c r="BU68" i="291"/>
  <c r="BT68" i="291"/>
  <c r="BS68" i="291"/>
  <c r="BR68" i="291"/>
  <c r="BQ68" i="291"/>
  <c r="BP68" i="291"/>
  <c r="BO68" i="291"/>
  <c r="BN68" i="291"/>
  <c r="BM68" i="291"/>
  <c r="BL68" i="291"/>
  <c r="BK68" i="291"/>
  <c r="BJ68" i="291"/>
  <c r="BI68" i="291"/>
  <c r="BH68" i="291"/>
  <c r="BG68" i="291"/>
  <c r="BF68" i="291"/>
  <c r="BE68" i="291"/>
  <c r="BD68" i="291"/>
  <c r="BC68" i="291"/>
  <c r="BB68" i="291"/>
  <c r="BA68" i="291"/>
  <c r="AZ68" i="291"/>
  <c r="AY68" i="291"/>
  <c r="AX68" i="291"/>
  <c r="AW68" i="291"/>
  <c r="AV68" i="291"/>
  <c r="AU68" i="291"/>
  <c r="AT68" i="291"/>
  <c r="AS68" i="291"/>
  <c r="AR68" i="291"/>
  <c r="AQ68" i="291"/>
  <c r="AP68" i="291"/>
  <c r="AO68" i="291"/>
  <c r="AN68" i="291"/>
  <c r="AM68" i="291"/>
  <c r="AL68" i="291"/>
  <c r="AK68" i="291"/>
  <c r="AJ68" i="291"/>
  <c r="AI68" i="291"/>
  <c r="AH68" i="291"/>
  <c r="AG68" i="291"/>
  <c r="AF68" i="291"/>
  <c r="AE68" i="291"/>
  <c r="AD68" i="291"/>
  <c r="AC68" i="291"/>
  <c r="AB68" i="291"/>
  <c r="AA68" i="291"/>
  <c r="Z68" i="291"/>
  <c r="Y68" i="291"/>
  <c r="X68" i="291"/>
  <c r="W68" i="291"/>
  <c r="V68" i="291"/>
  <c r="U68" i="291"/>
  <c r="T68" i="291"/>
  <c r="S68" i="291"/>
  <c r="R68" i="291"/>
  <c r="Q68" i="291"/>
  <c r="P68" i="291"/>
  <c r="O68" i="291"/>
  <c r="N68" i="291"/>
  <c r="M68" i="291"/>
  <c r="L68" i="291"/>
  <c r="K68" i="291"/>
  <c r="J68" i="291"/>
  <c r="I68" i="291"/>
  <c r="H68" i="291"/>
  <c r="G68" i="291"/>
  <c r="F68" i="291"/>
  <c r="E68" i="291"/>
  <c r="D68" i="291"/>
  <c r="BY67" i="291"/>
  <c r="BX67" i="291"/>
  <c r="BW67" i="291"/>
  <c r="BV67" i="291"/>
  <c r="BU67" i="291"/>
  <c r="BT67" i="291"/>
  <c r="BS67" i="291"/>
  <c r="BR67" i="291"/>
  <c r="BQ67" i="291"/>
  <c r="BP67" i="291"/>
  <c r="BO67" i="291"/>
  <c r="BN67" i="291"/>
  <c r="BM67" i="291"/>
  <c r="BL67" i="291"/>
  <c r="BK67" i="291"/>
  <c r="BJ67" i="291"/>
  <c r="BI67" i="291"/>
  <c r="BH67" i="291"/>
  <c r="BG67" i="291"/>
  <c r="BF67" i="291"/>
  <c r="BE67" i="291"/>
  <c r="BD67" i="291"/>
  <c r="BC67" i="291"/>
  <c r="BB67" i="291"/>
  <c r="BA67" i="291"/>
  <c r="AZ67" i="291"/>
  <c r="AY67" i="291"/>
  <c r="AX67" i="291"/>
  <c r="AW67" i="291"/>
  <c r="AV67" i="291"/>
  <c r="AU67" i="291"/>
  <c r="AT67" i="291"/>
  <c r="AS67" i="291"/>
  <c r="AR67" i="291"/>
  <c r="AQ67" i="291"/>
  <c r="AP67" i="291"/>
  <c r="AO67" i="291"/>
  <c r="AN67" i="291"/>
  <c r="AM67" i="291"/>
  <c r="AL67" i="291"/>
  <c r="AK67" i="291"/>
  <c r="AJ67" i="291"/>
  <c r="AI67" i="291"/>
  <c r="AH67" i="291"/>
  <c r="AG67" i="291"/>
  <c r="AF67" i="291"/>
  <c r="AE67" i="291"/>
  <c r="AD67" i="291"/>
  <c r="AC67" i="291"/>
  <c r="AB67" i="291"/>
  <c r="AA67" i="291"/>
  <c r="Z67" i="291"/>
  <c r="Y67" i="291"/>
  <c r="X67" i="291"/>
  <c r="W67" i="291"/>
  <c r="V67" i="291"/>
  <c r="U67" i="291"/>
  <c r="T67" i="291"/>
  <c r="S67" i="291"/>
  <c r="R67" i="291"/>
  <c r="Q67" i="291"/>
  <c r="P67" i="291"/>
  <c r="O67" i="291"/>
  <c r="N67" i="291"/>
  <c r="M67" i="291"/>
  <c r="L67" i="291"/>
  <c r="K67" i="291"/>
  <c r="J67" i="291"/>
  <c r="I67" i="291"/>
  <c r="H67" i="291"/>
  <c r="G67" i="291"/>
  <c r="F67" i="291"/>
  <c r="E67" i="291"/>
  <c r="D67" i="291"/>
  <c r="BY66" i="291"/>
  <c r="BX66" i="291"/>
  <c r="BW66" i="291"/>
  <c r="BV66" i="291"/>
  <c r="BU66" i="291"/>
  <c r="BT66" i="291"/>
  <c r="BS66" i="291"/>
  <c r="BR66" i="291"/>
  <c r="BQ66" i="291"/>
  <c r="BP66" i="291"/>
  <c r="BO66" i="291"/>
  <c r="BN66" i="291"/>
  <c r="BM66" i="291"/>
  <c r="BL66" i="291"/>
  <c r="BK66" i="291"/>
  <c r="BJ66" i="291"/>
  <c r="BI66" i="291"/>
  <c r="BH66" i="291"/>
  <c r="BG66" i="291"/>
  <c r="BF66" i="291"/>
  <c r="BE66" i="291"/>
  <c r="BD66" i="291"/>
  <c r="BC66" i="291"/>
  <c r="BB66" i="291"/>
  <c r="BA66" i="291"/>
  <c r="AZ66" i="291"/>
  <c r="AY66" i="291"/>
  <c r="AX66" i="291"/>
  <c r="AW66" i="291"/>
  <c r="AV66" i="291"/>
  <c r="AU66" i="291"/>
  <c r="AT66" i="291"/>
  <c r="AS66" i="291"/>
  <c r="AR66" i="291"/>
  <c r="AQ66" i="291"/>
  <c r="AP66" i="291"/>
  <c r="AO66" i="291"/>
  <c r="AN66" i="291"/>
  <c r="AM66" i="291"/>
  <c r="AL66" i="291"/>
  <c r="AK66" i="291"/>
  <c r="AJ66" i="291"/>
  <c r="AI66" i="291"/>
  <c r="AH66" i="291"/>
  <c r="AG66" i="291"/>
  <c r="AF66" i="291"/>
  <c r="AE66" i="291"/>
  <c r="AD66" i="291"/>
  <c r="AC66" i="291"/>
  <c r="AB66" i="291"/>
  <c r="AA66" i="291"/>
  <c r="Z66" i="291"/>
  <c r="Y66" i="291"/>
  <c r="X66" i="291"/>
  <c r="W66" i="291"/>
  <c r="V66" i="291"/>
  <c r="U66" i="291"/>
  <c r="T66" i="291"/>
  <c r="S66" i="291"/>
  <c r="R66" i="291"/>
  <c r="Q66" i="291"/>
  <c r="P66" i="291"/>
  <c r="O66" i="291"/>
  <c r="N66" i="291"/>
  <c r="M66" i="291"/>
  <c r="L66" i="291"/>
  <c r="K66" i="291"/>
  <c r="J66" i="291"/>
  <c r="I66" i="291"/>
  <c r="H66" i="291"/>
  <c r="G66" i="291"/>
  <c r="F66" i="291"/>
  <c r="E66" i="291"/>
  <c r="D66" i="291"/>
  <c r="BY65" i="291"/>
  <c r="BX65" i="291"/>
  <c r="BW65" i="291"/>
  <c r="BV65" i="291"/>
  <c r="BU65" i="291"/>
  <c r="BT65" i="291"/>
  <c r="BS65" i="291"/>
  <c r="BR65" i="291"/>
  <c r="BQ65" i="291"/>
  <c r="BP65" i="291"/>
  <c r="BO65" i="291"/>
  <c r="BN65" i="291"/>
  <c r="BM65" i="291"/>
  <c r="BL65" i="291"/>
  <c r="BK65" i="291"/>
  <c r="BJ65" i="291"/>
  <c r="BI65" i="291"/>
  <c r="BH65" i="291"/>
  <c r="BG65" i="291"/>
  <c r="BF65" i="291"/>
  <c r="BE65" i="291"/>
  <c r="BD65" i="291"/>
  <c r="BC65" i="291"/>
  <c r="BB65" i="291"/>
  <c r="BA65" i="291"/>
  <c r="AZ65" i="291"/>
  <c r="AY65" i="291"/>
  <c r="AX65" i="291"/>
  <c r="AW65" i="291"/>
  <c r="AV65" i="291"/>
  <c r="AU65" i="291"/>
  <c r="AT65" i="291"/>
  <c r="AS65" i="291"/>
  <c r="AR65" i="291"/>
  <c r="AQ65" i="291"/>
  <c r="AP65" i="291"/>
  <c r="AO65" i="291"/>
  <c r="AN65" i="291"/>
  <c r="AM65" i="291"/>
  <c r="AL65" i="291"/>
  <c r="AK65" i="291"/>
  <c r="AJ65" i="291"/>
  <c r="AI65" i="291"/>
  <c r="AH65" i="291"/>
  <c r="AG65" i="291"/>
  <c r="AF65" i="291"/>
  <c r="AE65" i="291"/>
  <c r="AD65" i="291"/>
  <c r="AC65" i="291"/>
  <c r="AB65" i="291"/>
  <c r="AA65" i="291"/>
  <c r="Z65" i="291"/>
  <c r="Y65" i="291"/>
  <c r="X65" i="291"/>
  <c r="W65" i="291"/>
  <c r="V65" i="291"/>
  <c r="U65" i="291"/>
  <c r="T65" i="291"/>
  <c r="S65" i="291"/>
  <c r="R65" i="291"/>
  <c r="Q65" i="291"/>
  <c r="P65" i="291"/>
  <c r="O65" i="291"/>
  <c r="N65" i="291"/>
  <c r="M65" i="291"/>
  <c r="L65" i="291"/>
  <c r="K65" i="291"/>
  <c r="J65" i="291"/>
  <c r="I65" i="291"/>
  <c r="H65" i="291"/>
  <c r="G65" i="291"/>
  <c r="F65" i="291"/>
  <c r="E65" i="291"/>
  <c r="D65" i="291"/>
  <c r="BY64" i="291"/>
  <c r="BX64" i="291"/>
  <c r="BW64" i="291"/>
  <c r="BV64" i="291"/>
  <c r="BU64" i="291"/>
  <c r="BT64" i="291"/>
  <c r="BS64" i="291"/>
  <c r="BR64" i="291"/>
  <c r="BQ64" i="291"/>
  <c r="BP64" i="291"/>
  <c r="BO64" i="291"/>
  <c r="BN64" i="291"/>
  <c r="BM64" i="291"/>
  <c r="BL64" i="291"/>
  <c r="BK64" i="291"/>
  <c r="BJ64" i="291"/>
  <c r="BI64" i="291"/>
  <c r="BH64" i="291"/>
  <c r="BG64" i="291"/>
  <c r="BF64" i="291"/>
  <c r="BE64" i="291"/>
  <c r="BD64" i="291"/>
  <c r="BC64" i="291"/>
  <c r="BB64" i="291"/>
  <c r="BA64" i="291"/>
  <c r="AZ64" i="291"/>
  <c r="AY64" i="291"/>
  <c r="AX64" i="291"/>
  <c r="AW64" i="291"/>
  <c r="AV64" i="291"/>
  <c r="AU64" i="291"/>
  <c r="AT64" i="291"/>
  <c r="AS64" i="291"/>
  <c r="AR64" i="291"/>
  <c r="AQ64" i="291"/>
  <c r="AP64" i="291"/>
  <c r="AO64" i="291"/>
  <c r="AN64" i="291"/>
  <c r="AM64" i="291"/>
  <c r="AL64" i="291"/>
  <c r="AK64" i="291"/>
  <c r="AJ64" i="291"/>
  <c r="AI64" i="291"/>
  <c r="AH64" i="291"/>
  <c r="AG64" i="291"/>
  <c r="AF64" i="291"/>
  <c r="AE64" i="291"/>
  <c r="AD64" i="291"/>
  <c r="AC64" i="291"/>
  <c r="AB64" i="291"/>
  <c r="AA64" i="291"/>
  <c r="Z64" i="291"/>
  <c r="Y64" i="291"/>
  <c r="X64" i="291"/>
  <c r="W64" i="291"/>
  <c r="V64" i="291"/>
  <c r="U64" i="291"/>
  <c r="T64" i="291"/>
  <c r="S64" i="291"/>
  <c r="R64" i="291"/>
  <c r="Q64" i="291"/>
  <c r="P64" i="291"/>
  <c r="O64" i="291"/>
  <c r="N64" i="291"/>
  <c r="M64" i="291"/>
  <c r="L64" i="291"/>
  <c r="K64" i="291"/>
  <c r="J64" i="291"/>
  <c r="I64" i="291"/>
  <c r="H64" i="291"/>
  <c r="G64" i="291"/>
  <c r="F64" i="291"/>
  <c r="E64" i="291"/>
  <c r="D64" i="291"/>
  <c r="BY63" i="291"/>
  <c r="BX63" i="291"/>
  <c r="BW63" i="291"/>
  <c r="BV63" i="291"/>
  <c r="BU63" i="291"/>
  <c r="BT63" i="291"/>
  <c r="BS63" i="291"/>
  <c r="BR63" i="291"/>
  <c r="BQ63" i="291"/>
  <c r="BP63" i="291"/>
  <c r="BO63" i="291"/>
  <c r="BN63" i="291"/>
  <c r="BM63" i="291"/>
  <c r="BL63" i="291"/>
  <c r="BK63" i="291"/>
  <c r="BJ63" i="291"/>
  <c r="BI63" i="291"/>
  <c r="BH63" i="291"/>
  <c r="BG63" i="291"/>
  <c r="BF63" i="291"/>
  <c r="BE63" i="291"/>
  <c r="BD63" i="291"/>
  <c r="BC63" i="291"/>
  <c r="BB63" i="291"/>
  <c r="BA63" i="291"/>
  <c r="AZ63" i="291"/>
  <c r="AY63" i="291"/>
  <c r="AX63" i="291"/>
  <c r="AW63" i="291"/>
  <c r="AV63" i="291"/>
  <c r="AU63" i="291"/>
  <c r="AT63" i="291"/>
  <c r="AS63" i="291"/>
  <c r="AR63" i="291"/>
  <c r="AQ63" i="291"/>
  <c r="AP63" i="291"/>
  <c r="AO63" i="291"/>
  <c r="AN63" i="291"/>
  <c r="AM63" i="291"/>
  <c r="AL63" i="291"/>
  <c r="AK63" i="291"/>
  <c r="AJ63" i="291"/>
  <c r="AI63" i="291"/>
  <c r="AH63" i="291"/>
  <c r="AG63" i="291"/>
  <c r="AF63" i="291"/>
  <c r="AE63" i="291"/>
  <c r="AD63" i="291"/>
  <c r="AC63" i="291"/>
  <c r="AB63" i="291"/>
  <c r="AA63" i="291"/>
  <c r="Z63" i="291"/>
  <c r="Y63" i="291"/>
  <c r="X63" i="291"/>
  <c r="W63" i="291"/>
  <c r="V63" i="291"/>
  <c r="U63" i="291"/>
  <c r="T63" i="291"/>
  <c r="S63" i="291"/>
  <c r="R63" i="291"/>
  <c r="Q63" i="291"/>
  <c r="P63" i="291"/>
  <c r="O63" i="291"/>
  <c r="N63" i="291"/>
  <c r="M63" i="291"/>
  <c r="L63" i="291"/>
  <c r="K63" i="291"/>
  <c r="J63" i="291"/>
  <c r="I63" i="291"/>
  <c r="H63" i="291"/>
  <c r="G63" i="291"/>
  <c r="F63" i="291"/>
  <c r="E63" i="291"/>
  <c r="D63" i="291"/>
  <c r="BY62" i="291"/>
  <c r="BX62" i="291"/>
  <c r="BW62" i="291"/>
  <c r="BV62" i="291"/>
  <c r="BU62" i="291"/>
  <c r="BT62" i="291"/>
  <c r="BS62" i="291"/>
  <c r="BR62" i="291"/>
  <c r="BQ62" i="291"/>
  <c r="BP62" i="291"/>
  <c r="BO62" i="291"/>
  <c r="BN62" i="291"/>
  <c r="BM62" i="291"/>
  <c r="BL62" i="291"/>
  <c r="BK62" i="291"/>
  <c r="BJ62" i="291"/>
  <c r="BI62" i="291"/>
  <c r="BH62" i="291"/>
  <c r="BG62" i="291"/>
  <c r="BF62" i="291"/>
  <c r="BE62" i="291"/>
  <c r="BD62" i="291"/>
  <c r="BC62" i="291"/>
  <c r="BB62" i="291"/>
  <c r="BA62" i="291"/>
  <c r="AZ62" i="291"/>
  <c r="AY62" i="291"/>
  <c r="AX62" i="291"/>
  <c r="AW62" i="291"/>
  <c r="AV62" i="291"/>
  <c r="AU62" i="291"/>
  <c r="AT62" i="291"/>
  <c r="AS62" i="291"/>
  <c r="AR62" i="291"/>
  <c r="AQ62" i="291"/>
  <c r="AP62" i="291"/>
  <c r="AO62" i="291"/>
  <c r="AN62" i="291"/>
  <c r="AM62" i="291"/>
  <c r="AL62" i="291"/>
  <c r="AK62" i="291"/>
  <c r="AJ62" i="291"/>
  <c r="AI62" i="291"/>
  <c r="AH62" i="291"/>
  <c r="AG62" i="291"/>
  <c r="AF62" i="291"/>
  <c r="AE62" i="291"/>
  <c r="AD62" i="291"/>
  <c r="AC62" i="291"/>
  <c r="AB62" i="291"/>
  <c r="AA62" i="291"/>
  <c r="Z62" i="291"/>
  <c r="Y62" i="291"/>
  <c r="X62" i="291"/>
  <c r="W62" i="291"/>
  <c r="V62" i="291"/>
  <c r="U62" i="291"/>
  <c r="T62" i="291"/>
  <c r="S62" i="291"/>
  <c r="R62" i="291"/>
  <c r="Q62" i="291"/>
  <c r="P62" i="291"/>
  <c r="O62" i="291"/>
  <c r="N62" i="291"/>
  <c r="M62" i="291"/>
  <c r="L62" i="291"/>
  <c r="K62" i="291"/>
  <c r="J62" i="291"/>
  <c r="I62" i="291"/>
  <c r="H62" i="291"/>
  <c r="G62" i="291"/>
  <c r="F62" i="291"/>
  <c r="E62" i="291"/>
  <c r="D62" i="291"/>
  <c r="BY61" i="291"/>
  <c r="BX61" i="291"/>
  <c r="BW61" i="291"/>
  <c r="BV61" i="291"/>
  <c r="BU61" i="291"/>
  <c r="BT61" i="291"/>
  <c r="BS61" i="291"/>
  <c r="BR61" i="291"/>
  <c r="BQ61" i="291"/>
  <c r="BP61" i="291"/>
  <c r="BO61" i="291"/>
  <c r="BN61" i="291"/>
  <c r="BM61" i="291"/>
  <c r="BL61" i="291"/>
  <c r="BK61" i="291"/>
  <c r="BJ61" i="291"/>
  <c r="BI61" i="291"/>
  <c r="BH61" i="291"/>
  <c r="BG61" i="291"/>
  <c r="BF61" i="291"/>
  <c r="BE61" i="291"/>
  <c r="BD61" i="291"/>
  <c r="BC61" i="291"/>
  <c r="BB61" i="291"/>
  <c r="BA61" i="291"/>
  <c r="AZ61" i="291"/>
  <c r="AY61" i="291"/>
  <c r="AX61" i="291"/>
  <c r="AW61" i="291"/>
  <c r="AV61" i="291"/>
  <c r="AU61" i="291"/>
  <c r="AT61" i="291"/>
  <c r="AS61" i="291"/>
  <c r="AR61" i="291"/>
  <c r="AQ61" i="291"/>
  <c r="AP61" i="291"/>
  <c r="AO61" i="291"/>
  <c r="AN61" i="291"/>
  <c r="AM61" i="291"/>
  <c r="AL61" i="291"/>
  <c r="AK61" i="291"/>
  <c r="AJ61" i="291"/>
  <c r="AI61" i="291"/>
  <c r="AH61" i="291"/>
  <c r="AG61" i="291"/>
  <c r="AF61" i="291"/>
  <c r="AE61" i="291"/>
  <c r="AD61" i="291"/>
  <c r="AC61" i="291"/>
  <c r="AB61" i="291"/>
  <c r="AA61" i="291"/>
  <c r="Z61" i="291"/>
  <c r="Y61" i="291"/>
  <c r="X61" i="291"/>
  <c r="W61" i="291"/>
  <c r="V61" i="291"/>
  <c r="U61" i="291"/>
  <c r="T61" i="291"/>
  <c r="S61" i="291"/>
  <c r="R61" i="291"/>
  <c r="Q61" i="291"/>
  <c r="P61" i="291"/>
  <c r="O61" i="291"/>
  <c r="N61" i="291"/>
  <c r="M61" i="291"/>
  <c r="L61" i="291"/>
  <c r="K61" i="291"/>
  <c r="J61" i="291"/>
  <c r="I61" i="291"/>
  <c r="H61" i="291"/>
  <c r="G61" i="291"/>
  <c r="F61" i="291"/>
  <c r="E61" i="291"/>
  <c r="D61" i="291"/>
  <c r="BY60" i="291"/>
  <c r="BX60" i="291"/>
  <c r="BW60" i="291"/>
  <c r="BV60" i="291"/>
  <c r="BU60" i="291"/>
  <c r="BT60" i="291"/>
  <c r="BS60" i="291"/>
  <c r="BR60" i="291"/>
  <c r="BQ60" i="291"/>
  <c r="BP60" i="291"/>
  <c r="BO60" i="291"/>
  <c r="BN60" i="291"/>
  <c r="BM60" i="291"/>
  <c r="BL60" i="291"/>
  <c r="BK60" i="291"/>
  <c r="BJ60" i="291"/>
  <c r="BI60" i="291"/>
  <c r="BH60" i="291"/>
  <c r="BG60" i="291"/>
  <c r="BF60" i="291"/>
  <c r="BE60" i="291"/>
  <c r="BD60" i="291"/>
  <c r="BC60" i="291"/>
  <c r="BB60" i="291"/>
  <c r="BA60" i="291"/>
  <c r="AZ60" i="291"/>
  <c r="AY60" i="291"/>
  <c r="AX60" i="291"/>
  <c r="AW60" i="291"/>
  <c r="AV60" i="291"/>
  <c r="AU60" i="291"/>
  <c r="AT60" i="291"/>
  <c r="AS60" i="291"/>
  <c r="AR60" i="291"/>
  <c r="AQ60" i="291"/>
  <c r="AP60" i="291"/>
  <c r="AO60" i="291"/>
  <c r="AN60" i="291"/>
  <c r="AM60" i="291"/>
  <c r="AL60" i="291"/>
  <c r="AK60" i="291"/>
  <c r="AJ60" i="291"/>
  <c r="AI60" i="291"/>
  <c r="AH60" i="291"/>
  <c r="AG60" i="291"/>
  <c r="AF60" i="291"/>
  <c r="AE60" i="291"/>
  <c r="AD60" i="291"/>
  <c r="AC60" i="291"/>
  <c r="AB60" i="291"/>
  <c r="AA60" i="291"/>
  <c r="Z60" i="291"/>
  <c r="Y60" i="291"/>
  <c r="X60" i="291"/>
  <c r="W60" i="291"/>
  <c r="V60" i="291"/>
  <c r="U60" i="291"/>
  <c r="T60" i="291"/>
  <c r="S60" i="291"/>
  <c r="R60" i="291"/>
  <c r="Q60" i="291"/>
  <c r="P60" i="291"/>
  <c r="O60" i="291"/>
  <c r="N60" i="291"/>
  <c r="M60" i="291"/>
  <c r="L60" i="291"/>
  <c r="K60" i="291"/>
  <c r="J60" i="291"/>
  <c r="I60" i="291"/>
  <c r="H60" i="291"/>
  <c r="G60" i="291"/>
  <c r="F60" i="291"/>
  <c r="E60" i="291"/>
  <c r="D60" i="291"/>
  <c r="BY59" i="291"/>
  <c r="BX59" i="291"/>
  <c r="BW59" i="291"/>
  <c r="BV59" i="291"/>
  <c r="BU59" i="291"/>
  <c r="BT59" i="291"/>
  <c r="BS59" i="291"/>
  <c r="BR59" i="291"/>
  <c r="BQ59" i="291"/>
  <c r="BP59" i="291"/>
  <c r="BO59" i="291"/>
  <c r="BN59" i="291"/>
  <c r="BM59" i="291"/>
  <c r="BL59" i="291"/>
  <c r="BK59" i="291"/>
  <c r="BJ59" i="291"/>
  <c r="BI59" i="291"/>
  <c r="BH59" i="291"/>
  <c r="BG59" i="291"/>
  <c r="BF59" i="291"/>
  <c r="BE59" i="291"/>
  <c r="BD59" i="291"/>
  <c r="BC59" i="291"/>
  <c r="BB59" i="291"/>
  <c r="BA59" i="291"/>
  <c r="AZ59" i="291"/>
  <c r="AY59" i="291"/>
  <c r="AX59" i="291"/>
  <c r="AW59" i="291"/>
  <c r="AV59" i="291"/>
  <c r="AU59" i="291"/>
  <c r="AT59" i="291"/>
  <c r="AS59" i="291"/>
  <c r="AR59" i="291"/>
  <c r="AQ59" i="291"/>
  <c r="AP59" i="291"/>
  <c r="AO59" i="291"/>
  <c r="AN59" i="291"/>
  <c r="AM59" i="291"/>
  <c r="AL59" i="291"/>
  <c r="AK59" i="291"/>
  <c r="AJ59" i="291"/>
  <c r="AI59" i="291"/>
  <c r="AH59" i="291"/>
  <c r="AG59" i="291"/>
  <c r="AF59" i="291"/>
  <c r="AE59" i="291"/>
  <c r="AD59" i="291"/>
  <c r="AC59" i="291"/>
  <c r="AB59" i="291"/>
  <c r="AA59" i="291"/>
  <c r="Z59" i="291"/>
  <c r="Y59" i="291"/>
  <c r="X59" i="291"/>
  <c r="W59" i="291"/>
  <c r="V59" i="291"/>
  <c r="U59" i="291"/>
  <c r="T59" i="291"/>
  <c r="S59" i="291"/>
  <c r="R59" i="291"/>
  <c r="Q59" i="291"/>
  <c r="P59" i="291"/>
  <c r="O59" i="291"/>
  <c r="N59" i="291"/>
  <c r="M59" i="291"/>
  <c r="L59" i="291"/>
  <c r="K59" i="291"/>
  <c r="J59" i="291"/>
  <c r="I59" i="291"/>
  <c r="H59" i="291"/>
  <c r="G59" i="291"/>
  <c r="F59" i="291"/>
  <c r="E59" i="291"/>
  <c r="D59" i="291"/>
  <c r="BY58" i="291"/>
  <c r="BX58" i="291"/>
  <c r="BW58" i="291"/>
  <c r="BV58" i="291"/>
  <c r="BU58" i="291"/>
  <c r="BT58" i="291"/>
  <c r="BS58" i="291"/>
  <c r="BR58" i="291"/>
  <c r="BQ58" i="291"/>
  <c r="BP58" i="291"/>
  <c r="BO58" i="291"/>
  <c r="BN58" i="291"/>
  <c r="BM58" i="291"/>
  <c r="BL58" i="291"/>
  <c r="BK58" i="291"/>
  <c r="BJ58" i="291"/>
  <c r="BI58" i="291"/>
  <c r="BH58" i="291"/>
  <c r="BG58" i="291"/>
  <c r="BF58" i="291"/>
  <c r="BE58" i="291"/>
  <c r="BD58" i="291"/>
  <c r="BC58" i="291"/>
  <c r="BB58" i="291"/>
  <c r="BA58" i="291"/>
  <c r="AZ58" i="291"/>
  <c r="AY58" i="291"/>
  <c r="AX58" i="291"/>
  <c r="AW58" i="291"/>
  <c r="AV58" i="291"/>
  <c r="AU58" i="291"/>
  <c r="AT58" i="291"/>
  <c r="AS58" i="291"/>
  <c r="AR58" i="291"/>
  <c r="AQ58" i="291"/>
  <c r="AP58" i="291"/>
  <c r="AO58" i="291"/>
  <c r="AN58" i="291"/>
  <c r="AM58" i="291"/>
  <c r="AL58" i="291"/>
  <c r="AK58" i="291"/>
  <c r="AJ58" i="291"/>
  <c r="AI58" i="291"/>
  <c r="AH58" i="291"/>
  <c r="AG58" i="291"/>
  <c r="AF58" i="291"/>
  <c r="AE58" i="291"/>
  <c r="AD58" i="291"/>
  <c r="AC58" i="291"/>
  <c r="AB58" i="291"/>
  <c r="AA58" i="291"/>
  <c r="Z58" i="291"/>
  <c r="Y58" i="291"/>
  <c r="X58" i="291"/>
  <c r="W58" i="291"/>
  <c r="V58" i="291"/>
  <c r="U58" i="291"/>
  <c r="T58" i="291"/>
  <c r="S58" i="291"/>
  <c r="R58" i="291"/>
  <c r="Q58" i="291"/>
  <c r="P58" i="291"/>
  <c r="O58" i="291"/>
  <c r="N58" i="291"/>
  <c r="M58" i="291"/>
  <c r="L58" i="291"/>
  <c r="K58" i="291"/>
  <c r="J58" i="291"/>
  <c r="I58" i="291"/>
  <c r="H58" i="291"/>
  <c r="G58" i="291"/>
  <c r="F58" i="291"/>
  <c r="E58" i="291"/>
  <c r="D58" i="291"/>
  <c r="BY57" i="291"/>
  <c r="BX57" i="291"/>
  <c r="BW57" i="291"/>
  <c r="BV57" i="291"/>
  <c r="BU57" i="291"/>
  <c r="BT57" i="291"/>
  <c r="BS57" i="291"/>
  <c r="BR57" i="291"/>
  <c r="BQ57" i="291"/>
  <c r="BP57" i="291"/>
  <c r="BO57" i="291"/>
  <c r="BN57" i="291"/>
  <c r="BM57" i="291"/>
  <c r="BL57" i="291"/>
  <c r="BK57" i="291"/>
  <c r="BJ57" i="291"/>
  <c r="BI57" i="291"/>
  <c r="BH57" i="291"/>
  <c r="BG57" i="291"/>
  <c r="BF57" i="291"/>
  <c r="BE57" i="291"/>
  <c r="BD57" i="291"/>
  <c r="BC57" i="291"/>
  <c r="BB57" i="291"/>
  <c r="BA57" i="291"/>
  <c r="AZ57" i="291"/>
  <c r="AY57" i="291"/>
  <c r="AX57" i="291"/>
  <c r="AW57" i="291"/>
  <c r="AV57" i="291"/>
  <c r="AU57" i="291"/>
  <c r="AT57" i="291"/>
  <c r="AS57" i="291"/>
  <c r="AR57" i="291"/>
  <c r="AQ57" i="291"/>
  <c r="AP57" i="291"/>
  <c r="AO57" i="291"/>
  <c r="AN57" i="291"/>
  <c r="AM57" i="291"/>
  <c r="AL57" i="291"/>
  <c r="AK57" i="291"/>
  <c r="AJ57" i="291"/>
  <c r="AI57" i="291"/>
  <c r="AH57" i="291"/>
  <c r="AG57" i="291"/>
  <c r="AF57" i="291"/>
  <c r="AE57" i="291"/>
  <c r="AD57" i="291"/>
  <c r="AC57" i="291"/>
  <c r="AB57" i="291"/>
  <c r="AA57" i="291"/>
  <c r="Z57" i="291"/>
  <c r="Y57" i="291"/>
  <c r="X57" i="291"/>
  <c r="W57" i="291"/>
  <c r="V57" i="291"/>
  <c r="U57" i="291"/>
  <c r="T57" i="291"/>
  <c r="S57" i="291"/>
  <c r="R57" i="291"/>
  <c r="Q57" i="291"/>
  <c r="P57" i="291"/>
  <c r="O57" i="291"/>
  <c r="N57" i="291"/>
  <c r="M57" i="291"/>
  <c r="L57" i="291"/>
  <c r="K57" i="291"/>
  <c r="J57" i="291"/>
  <c r="I57" i="291"/>
  <c r="H57" i="291"/>
  <c r="G57" i="291"/>
  <c r="F57" i="291"/>
  <c r="E57" i="291"/>
  <c r="D57" i="291"/>
  <c r="BY56" i="291"/>
  <c r="BX56" i="291"/>
  <c r="BW56" i="291"/>
  <c r="BV56" i="291"/>
  <c r="BU56" i="291"/>
  <c r="BT56" i="291"/>
  <c r="BS56" i="291"/>
  <c r="BR56" i="291"/>
  <c r="BQ56" i="291"/>
  <c r="BP56" i="291"/>
  <c r="BO56" i="291"/>
  <c r="BN56" i="291"/>
  <c r="BM56" i="291"/>
  <c r="BL56" i="291"/>
  <c r="BK56" i="291"/>
  <c r="BJ56" i="291"/>
  <c r="BI56" i="291"/>
  <c r="BH56" i="291"/>
  <c r="BG56" i="291"/>
  <c r="BF56" i="291"/>
  <c r="BE56" i="291"/>
  <c r="BD56" i="291"/>
  <c r="BC56" i="291"/>
  <c r="BB56" i="291"/>
  <c r="BA56" i="291"/>
  <c r="AZ56" i="291"/>
  <c r="AY56" i="291"/>
  <c r="AX56" i="291"/>
  <c r="AW56" i="291"/>
  <c r="AV56" i="291"/>
  <c r="AU56" i="291"/>
  <c r="AT56" i="291"/>
  <c r="AS56" i="291"/>
  <c r="AR56" i="291"/>
  <c r="AQ56" i="291"/>
  <c r="AP56" i="291"/>
  <c r="AO56" i="291"/>
  <c r="AN56" i="291"/>
  <c r="AM56" i="291"/>
  <c r="AL56" i="291"/>
  <c r="AK56" i="291"/>
  <c r="AJ56" i="291"/>
  <c r="AI56" i="291"/>
  <c r="AH56" i="291"/>
  <c r="AG56" i="291"/>
  <c r="AF56" i="291"/>
  <c r="AE56" i="291"/>
  <c r="AD56" i="291"/>
  <c r="AC56" i="291"/>
  <c r="AB56" i="291"/>
  <c r="AA56" i="291"/>
  <c r="Z56" i="291"/>
  <c r="Y56" i="291"/>
  <c r="X56" i="291"/>
  <c r="W56" i="291"/>
  <c r="V56" i="291"/>
  <c r="U56" i="291"/>
  <c r="T56" i="291"/>
  <c r="S56" i="291"/>
  <c r="R56" i="291"/>
  <c r="Q56" i="291"/>
  <c r="P56" i="291"/>
  <c r="O56" i="291"/>
  <c r="N56" i="291"/>
  <c r="M56" i="291"/>
  <c r="L56" i="291"/>
  <c r="K56" i="291"/>
  <c r="J56" i="291"/>
  <c r="I56" i="291"/>
  <c r="H56" i="291"/>
  <c r="G56" i="291"/>
  <c r="F56" i="291"/>
  <c r="E56" i="291"/>
  <c r="D56" i="291"/>
  <c r="BY54" i="291"/>
  <c r="BX54" i="291"/>
  <c r="BW54" i="291"/>
  <c r="BV54" i="291"/>
  <c r="BU54" i="291"/>
  <c r="BT54" i="291"/>
  <c r="BS54" i="291"/>
  <c r="BR54" i="291"/>
  <c r="BQ54" i="291"/>
  <c r="BP54" i="291"/>
  <c r="BO54" i="291"/>
  <c r="BN54" i="291"/>
  <c r="BM54" i="291"/>
  <c r="BL54" i="291"/>
  <c r="BK54" i="291"/>
  <c r="BJ54" i="291"/>
  <c r="BI54" i="291"/>
  <c r="BH54" i="291"/>
  <c r="BG54" i="291"/>
  <c r="BF54" i="291"/>
  <c r="BE54" i="291"/>
  <c r="BD54" i="291"/>
  <c r="BC54" i="291"/>
  <c r="BB54" i="291"/>
  <c r="BA54" i="291"/>
  <c r="AZ54" i="291"/>
  <c r="AY54" i="291"/>
  <c r="AX54" i="291"/>
  <c r="AW54" i="291"/>
  <c r="AV54" i="291"/>
  <c r="AU54" i="291"/>
  <c r="AT54" i="291"/>
  <c r="AS54" i="291"/>
  <c r="AR54" i="291"/>
  <c r="AQ54" i="291"/>
  <c r="AP54" i="291"/>
  <c r="AO54" i="291"/>
  <c r="AN54" i="291"/>
  <c r="AM54" i="291"/>
  <c r="AL54" i="291"/>
  <c r="AK54" i="291"/>
  <c r="AJ54" i="291"/>
  <c r="AI54" i="291"/>
  <c r="AH54" i="291"/>
  <c r="AG54" i="291"/>
  <c r="AF54" i="291"/>
  <c r="AE54" i="291"/>
  <c r="AD54" i="291"/>
  <c r="AC54" i="291"/>
  <c r="AB54" i="291"/>
  <c r="AA54" i="291"/>
  <c r="Z54" i="291"/>
  <c r="Y54" i="291"/>
  <c r="X54" i="291"/>
  <c r="W54" i="291"/>
  <c r="V54" i="291"/>
  <c r="U54" i="291"/>
  <c r="T54" i="291"/>
  <c r="S54" i="291"/>
  <c r="R54" i="291"/>
  <c r="Q54" i="291"/>
  <c r="P54" i="291"/>
  <c r="O54" i="291"/>
  <c r="N54" i="291"/>
  <c r="M54" i="291"/>
  <c r="L54" i="291"/>
  <c r="K54" i="291"/>
  <c r="J54" i="291"/>
  <c r="I54" i="291"/>
  <c r="H54" i="291"/>
  <c r="G54" i="291"/>
  <c r="F54" i="291"/>
  <c r="E54" i="291"/>
  <c r="D54" i="291"/>
  <c r="BY45" i="291"/>
  <c r="BX45" i="291"/>
  <c r="BW45" i="291"/>
  <c r="BV45" i="291"/>
  <c r="BU45" i="291"/>
  <c r="BT45" i="291"/>
  <c r="BS45" i="291"/>
  <c r="BR45" i="291"/>
  <c r="BQ45" i="291"/>
  <c r="BP45" i="291"/>
  <c r="BO45" i="291"/>
  <c r="BN45" i="291"/>
  <c r="BM45" i="291"/>
  <c r="BL45" i="291"/>
  <c r="BK45" i="291"/>
  <c r="BJ45" i="291"/>
  <c r="BI45" i="291"/>
  <c r="BH45" i="291"/>
  <c r="BG45" i="291"/>
  <c r="BF45" i="291"/>
  <c r="BE45" i="291"/>
  <c r="BD45" i="291"/>
  <c r="BC45" i="291"/>
  <c r="BB45" i="291"/>
  <c r="BA45" i="291"/>
  <c r="AZ45" i="291"/>
  <c r="AY45" i="291"/>
  <c r="AX45" i="291"/>
  <c r="AW45" i="291"/>
  <c r="AV45" i="291"/>
  <c r="AU45" i="291"/>
  <c r="AT45" i="291"/>
  <c r="AS45" i="291"/>
  <c r="AR45" i="291"/>
  <c r="AQ45" i="291"/>
  <c r="AP45" i="291"/>
  <c r="AO45" i="291"/>
  <c r="AN45" i="291"/>
  <c r="AM45" i="291"/>
  <c r="AL45" i="291"/>
  <c r="AK45" i="291"/>
  <c r="AJ45" i="291"/>
  <c r="AI45" i="291"/>
  <c r="AH45" i="291"/>
  <c r="AG45" i="291"/>
  <c r="AF45" i="291"/>
  <c r="AE45" i="291"/>
  <c r="AD45" i="291"/>
  <c r="AC45" i="291"/>
  <c r="AB45" i="291"/>
  <c r="AA45" i="291"/>
  <c r="Z45" i="291"/>
  <c r="Y45" i="291"/>
  <c r="X45" i="291"/>
  <c r="W45" i="291"/>
  <c r="V45" i="291"/>
  <c r="U45" i="291"/>
  <c r="T45" i="291"/>
  <c r="S45" i="291"/>
  <c r="R45" i="291"/>
  <c r="Q45" i="291"/>
  <c r="P45" i="291"/>
  <c r="O45" i="291"/>
  <c r="N45" i="291"/>
  <c r="M45" i="291"/>
  <c r="L45" i="291"/>
  <c r="K45" i="291"/>
  <c r="J45" i="291"/>
  <c r="I45" i="291"/>
  <c r="H45" i="291"/>
  <c r="G45" i="291"/>
  <c r="F45" i="291"/>
  <c r="E45" i="291"/>
  <c r="D45" i="291"/>
  <c r="CR35" i="291"/>
  <c r="CQ35" i="291"/>
  <c r="CP35" i="291"/>
  <c r="CR34" i="291"/>
  <c r="CQ34" i="291"/>
  <c r="CP34" i="291"/>
  <c r="CR33" i="291"/>
  <c r="CQ33" i="291"/>
  <c r="CP33" i="291"/>
  <c r="CR32" i="291"/>
  <c r="CQ32" i="291"/>
  <c r="CP32" i="291"/>
  <c r="CR31" i="291"/>
  <c r="CQ31" i="291"/>
  <c r="CP31" i="291"/>
  <c r="CR30" i="291"/>
  <c r="CQ30" i="291"/>
  <c r="CP30" i="291"/>
  <c r="CR29" i="291"/>
  <c r="CQ29" i="291"/>
  <c r="CP29" i="291"/>
  <c r="CR28" i="291"/>
  <c r="CQ28" i="291"/>
  <c r="CP28" i="291"/>
  <c r="CR27" i="291"/>
  <c r="CQ27" i="291"/>
  <c r="CP27" i="291"/>
  <c r="CR26" i="291"/>
  <c r="CQ26" i="291"/>
  <c r="CP26" i="291"/>
  <c r="CR25" i="291"/>
  <c r="CQ25" i="291"/>
  <c r="CP25" i="291"/>
  <c r="CR24" i="291"/>
  <c r="CQ24" i="291"/>
  <c r="CP24" i="291"/>
  <c r="CR23" i="291"/>
  <c r="CQ23" i="291"/>
  <c r="CP23" i="291"/>
  <c r="CR22" i="291"/>
  <c r="CQ22" i="291"/>
  <c r="CP22" i="291"/>
  <c r="CR21" i="291"/>
  <c r="CQ21" i="291"/>
  <c r="CP21" i="291"/>
  <c r="CR20" i="291"/>
  <c r="CQ20" i="291"/>
  <c r="CP20" i="291"/>
  <c r="CR19" i="291"/>
  <c r="CQ19" i="291"/>
  <c r="CP19" i="291"/>
  <c r="CR18" i="291"/>
  <c r="CQ18" i="291"/>
  <c r="CP18" i="291"/>
  <c r="CR17" i="291"/>
  <c r="CQ17" i="291"/>
  <c r="CP17" i="291"/>
  <c r="CR16" i="291"/>
  <c r="CQ16" i="291"/>
  <c r="CP16" i="291"/>
  <c r="CS15" i="291"/>
  <c r="CR15" i="291"/>
  <c r="CQ15" i="291"/>
  <c r="CP15" i="291"/>
  <c r="CR14" i="291"/>
  <c r="CQ14" i="291"/>
  <c r="CP14" i="291"/>
  <c r="CR13" i="291"/>
  <c r="CQ13" i="291"/>
  <c r="CP13" i="291"/>
  <c r="CR12" i="291"/>
  <c r="CQ12" i="291"/>
  <c r="CP12" i="291"/>
  <c r="CR11" i="291"/>
  <c r="CQ11" i="291"/>
  <c r="CP11" i="291"/>
  <c r="CR10" i="291"/>
  <c r="CQ10" i="291"/>
  <c r="CP10" i="291"/>
  <c r="CR9" i="291"/>
  <c r="CQ9" i="291"/>
  <c r="CP9" i="291"/>
  <c r="CR8" i="291"/>
  <c r="CQ8" i="291"/>
  <c r="CP8" i="291"/>
  <c r="CR7" i="291"/>
  <c r="CQ7" i="291"/>
  <c r="CP7" i="291"/>
  <c r="CR6" i="291"/>
  <c r="CQ6" i="291"/>
  <c r="CP6" i="291"/>
  <c r="A1" i="290"/>
  <c r="A1" i="289"/>
  <c r="A1" i="288"/>
  <c r="A1" i="287"/>
  <c r="A1" i="286"/>
  <c r="A1" i="285"/>
  <c r="A1" i="284"/>
  <c r="A1" i="283"/>
  <c r="A1" i="282"/>
  <c r="A1" i="281"/>
  <c r="A1" i="280"/>
  <c r="A1" i="279"/>
  <c r="A1" i="278"/>
  <c r="A1" i="277"/>
  <c r="A1" i="276"/>
  <c r="A1" i="275"/>
  <c r="A1" i="274"/>
  <c r="A1" i="273"/>
  <c r="F44" i="287"/>
  <c r="F38" i="289"/>
  <c r="F40" i="290"/>
  <c r="D52" i="288"/>
  <c r="D47" i="289"/>
  <c r="D49" i="290"/>
  <c r="I44" i="287"/>
  <c r="I44" i="288"/>
  <c r="F44" i="288"/>
  <c r="E44" i="287"/>
  <c r="E44" i="288"/>
  <c r="I38" i="289"/>
  <c r="I40" i="290"/>
  <c r="H44" i="287"/>
  <c r="G44" i="287"/>
  <c r="G44" i="288"/>
  <c r="E38" i="289"/>
  <c r="E40" i="290"/>
  <c r="I39" i="286"/>
  <c r="H39" i="286"/>
  <c r="G39" i="286"/>
  <c r="F39" i="286"/>
  <c r="E39" i="286"/>
  <c r="D52" i="285"/>
  <c r="D51" i="286"/>
  <c r="I40" i="285"/>
  <c r="H40" i="285"/>
  <c r="G40" i="285"/>
  <c r="F40" i="285"/>
  <c r="E40" i="285"/>
  <c r="D50" i="284"/>
  <c r="I38" i="284"/>
  <c r="H38" i="284"/>
  <c r="G38" i="284"/>
  <c r="F38" i="284"/>
  <c r="E38" i="284"/>
  <c r="G19" i="282"/>
  <c r="I18" i="282"/>
  <c r="H18" i="282"/>
  <c r="I17" i="282"/>
  <c r="H17" i="282"/>
  <c r="I16" i="282"/>
  <c r="H16" i="282"/>
  <c r="I15" i="282"/>
  <c r="H15" i="282"/>
  <c r="I14" i="282"/>
  <c r="H14" i="282"/>
  <c r="I13" i="282"/>
  <c r="H13" i="282"/>
  <c r="I12" i="282"/>
  <c r="H12" i="282"/>
  <c r="I11" i="282"/>
  <c r="H11" i="282"/>
  <c r="I10" i="282"/>
  <c r="H10" i="282"/>
  <c r="I9" i="282"/>
  <c r="H9" i="282"/>
  <c r="Q8" i="282"/>
  <c r="M8" i="282"/>
  <c r="L8" i="282"/>
  <c r="P8" i="282"/>
  <c r="G8" i="282"/>
  <c r="K8" i="282"/>
  <c r="O8" i="282"/>
  <c r="F8" i="282"/>
  <c r="E8" i="282"/>
  <c r="D8" i="282"/>
  <c r="C8" i="282"/>
  <c r="A28" i="280"/>
  <c r="A20" i="281"/>
  <c r="A24" i="282"/>
  <c r="F25" i="280"/>
  <c r="H25" i="280"/>
  <c r="E25" i="280"/>
  <c r="I25" i="280"/>
  <c r="D25" i="280"/>
  <c r="C25" i="280"/>
  <c r="B25" i="280"/>
  <c r="A25" i="280"/>
  <c r="I23" i="280"/>
  <c r="H23" i="280"/>
  <c r="A23" i="280"/>
  <c r="I22" i="280"/>
  <c r="H22" i="280"/>
  <c r="A22" i="280"/>
  <c r="H20" i="280"/>
  <c r="A20" i="280"/>
  <c r="I19" i="280"/>
  <c r="H19" i="280"/>
  <c r="A19" i="280"/>
  <c r="I18" i="280"/>
  <c r="H18" i="280"/>
  <c r="A18" i="280"/>
  <c r="I17" i="280"/>
  <c r="H17" i="280"/>
  <c r="A17" i="280"/>
  <c r="F14" i="280"/>
  <c r="I14" i="280"/>
  <c r="E14" i="280"/>
  <c r="D14" i="280"/>
  <c r="C14" i="280"/>
  <c r="B14" i="280"/>
  <c r="I12" i="280"/>
  <c r="H12" i="280"/>
  <c r="I11" i="280"/>
  <c r="H11" i="280"/>
  <c r="I9" i="280"/>
  <c r="H9" i="280"/>
  <c r="I8" i="280"/>
  <c r="H8" i="280"/>
  <c r="I7" i="280"/>
  <c r="H7" i="280"/>
  <c r="I6" i="280"/>
  <c r="H6" i="280"/>
  <c r="F4" i="279"/>
  <c r="F4" i="280"/>
  <c r="B4" i="281"/>
  <c r="E4" i="279"/>
  <c r="E4" i="280"/>
  <c r="B4" i="279"/>
  <c r="B4" i="280"/>
  <c r="I12" i="279"/>
  <c r="H12" i="279"/>
  <c r="I11" i="279"/>
  <c r="H11" i="279"/>
  <c r="I9" i="279"/>
  <c r="H9" i="279"/>
  <c r="I8" i="279"/>
  <c r="H8" i="279"/>
  <c r="I6" i="279"/>
  <c r="H6" i="279"/>
  <c r="I4" i="279"/>
  <c r="H4" i="280"/>
  <c r="H4" i="279"/>
  <c r="I4" i="280"/>
  <c r="D4" i="279"/>
  <c r="D4" i="280"/>
  <c r="C4" i="279"/>
  <c r="C4" i="280"/>
  <c r="F30" i="278"/>
  <c r="E30" i="278"/>
  <c r="D30" i="278"/>
  <c r="C30" i="278"/>
  <c r="F29" i="278"/>
  <c r="E29" i="278"/>
  <c r="D29" i="278"/>
  <c r="C29" i="278"/>
  <c r="F28" i="278"/>
  <c r="E28" i="278"/>
  <c r="D28" i="278"/>
  <c r="C28" i="278"/>
  <c r="F21" i="278"/>
  <c r="E21" i="278"/>
  <c r="D21" i="278"/>
  <c r="C21" i="278"/>
  <c r="F20" i="278"/>
  <c r="E20" i="278"/>
  <c r="D20" i="278"/>
  <c r="C20" i="278"/>
  <c r="A20" i="278"/>
  <c r="A28" i="278"/>
  <c r="F13" i="278"/>
  <c r="E13" i="278"/>
  <c r="D13" i="278"/>
  <c r="C13" i="278"/>
  <c r="F12" i="278"/>
  <c r="E12" i="278"/>
  <c r="D12" i="278"/>
  <c r="C12" i="278"/>
  <c r="A28" i="277"/>
  <c r="F25" i="277"/>
  <c r="E25" i="277"/>
  <c r="D25" i="277"/>
  <c r="C25" i="277"/>
  <c r="B25" i="277"/>
  <c r="K24" i="277"/>
  <c r="H24" i="277"/>
  <c r="G24" i="277"/>
  <c r="J24" i="277"/>
  <c r="K23" i="277"/>
  <c r="H23" i="277"/>
  <c r="G23" i="277"/>
  <c r="J23" i="277"/>
  <c r="K22" i="277"/>
  <c r="H22" i="277"/>
  <c r="G22" i="277"/>
  <c r="J22" i="277"/>
  <c r="K21" i="277"/>
  <c r="H21" i="277"/>
  <c r="G21" i="277"/>
  <c r="J21" i="277"/>
  <c r="K20" i="277"/>
  <c r="H20" i="277"/>
  <c r="G20" i="277"/>
  <c r="J20" i="277"/>
  <c r="K19" i="277"/>
  <c r="H19" i="277"/>
  <c r="G19" i="277"/>
  <c r="J19" i="277"/>
  <c r="K18" i="277"/>
  <c r="H18" i="277"/>
  <c r="G18" i="277"/>
  <c r="J18" i="277"/>
  <c r="K17" i="277"/>
  <c r="H17" i="277"/>
  <c r="G17" i="277"/>
  <c r="J17" i="277"/>
  <c r="F14" i="277"/>
  <c r="H14" i="277"/>
  <c r="K14" i="277"/>
  <c r="E14" i="277"/>
  <c r="D14" i="277"/>
  <c r="C14" i="277"/>
  <c r="B14" i="277"/>
  <c r="H13" i="277"/>
  <c r="K13" i="277"/>
  <c r="G13" i="277"/>
  <c r="J13" i="277"/>
  <c r="H12" i="277"/>
  <c r="K12" i="277"/>
  <c r="G12" i="277"/>
  <c r="J12" i="277"/>
  <c r="H11" i="277"/>
  <c r="K11" i="277"/>
  <c r="G11" i="277"/>
  <c r="J11" i="277"/>
  <c r="H10" i="277"/>
  <c r="K10" i="277"/>
  <c r="G10" i="277"/>
  <c r="J10" i="277"/>
  <c r="H9" i="277"/>
  <c r="K9" i="277"/>
  <c r="G9" i="277"/>
  <c r="J9" i="277"/>
  <c r="H8" i="277"/>
  <c r="K8" i="277"/>
  <c r="G8" i="277"/>
  <c r="J8" i="277"/>
  <c r="H7" i="277"/>
  <c r="K7" i="277"/>
  <c r="G7" i="277"/>
  <c r="J7" i="277"/>
  <c r="H6" i="277"/>
  <c r="K6" i="277"/>
  <c r="G6" i="277"/>
  <c r="J6" i="277"/>
  <c r="K4" i="277"/>
  <c r="J4" i="277"/>
  <c r="F4" i="277"/>
  <c r="E4" i="277"/>
  <c r="D4" i="277"/>
  <c r="C4" i="277"/>
  <c r="B4" i="277"/>
  <c r="F69" i="276"/>
  <c r="G59" i="276"/>
  <c r="F59" i="276"/>
  <c r="M57" i="276"/>
  <c r="K57" i="276"/>
  <c r="J57" i="276"/>
  <c r="I57" i="276"/>
  <c r="H57" i="276"/>
  <c r="M56" i="276"/>
  <c r="M54" i="276"/>
  <c r="K54" i="276"/>
  <c r="J54" i="276"/>
  <c r="I54" i="276"/>
  <c r="H54" i="276"/>
  <c r="M53" i="276"/>
  <c r="M51" i="276"/>
  <c r="K51" i="276"/>
  <c r="J51" i="276"/>
  <c r="I51" i="276"/>
  <c r="H51" i="276"/>
  <c r="G51" i="276"/>
  <c r="T32" i="275"/>
  <c r="S32" i="275"/>
  <c r="H32" i="275"/>
  <c r="G32" i="275"/>
  <c r="T31" i="275"/>
  <c r="S31" i="275"/>
  <c r="H31" i="275"/>
  <c r="G31" i="275"/>
  <c r="T30" i="275"/>
  <c r="S30" i="275"/>
  <c r="H30" i="275"/>
  <c r="G30" i="275"/>
  <c r="T29" i="275"/>
  <c r="S29" i="275"/>
  <c r="H29" i="275"/>
  <c r="G29" i="275"/>
  <c r="T28" i="275"/>
  <c r="S28" i="275"/>
  <c r="H28" i="275"/>
  <c r="G28" i="275"/>
  <c r="T27" i="275"/>
  <c r="S27" i="275"/>
  <c r="H27" i="275"/>
  <c r="G27" i="275"/>
  <c r="T26" i="275"/>
  <c r="S26" i="275"/>
  <c r="H26" i="275"/>
  <c r="G26" i="275"/>
  <c r="T25" i="275"/>
  <c r="S25" i="275"/>
  <c r="H25" i="275"/>
  <c r="G25" i="275"/>
  <c r="T24" i="275"/>
  <c r="S24" i="275"/>
  <c r="H24" i="275"/>
  <c r="G24" i="275"/>
  <c r="A22" i="275"/>
  <c r="R18" i="275"/>
  <c r="V18" i="275"/>
  <c r="Q18" i="275"/>
  <c r="P18" i="275"/>
  <c r="O18" i="275"/>
  <c r="J18" i="275"/>
  <c r="G18" i="275"/>
  <c r="F18" i="275"/>
  <c r="E18" i="275"/>
  <c r="D18" i="275"/>
  <c r="C18" i="275"/>
  <c r="V17" i="275"/>
  <c r="U17" i="275"/>
  <c r="T17" i="275"/>
  <c r="S17" i="275"/>
  <c r="J17" i="275"/>
  <c r="I17" i="275"/>
  <c r="H17" i="275"/>
  <c r="G17" i="275"/>
  <c r="V16" i="275"/>
  <c r="U16" i="275"/>
  <c r="T16" i="275"/>
  <c r="S16" i="275"/>
  <c r="J16" i="275"/>
  <c r="I16" i="275"/>
  <c r="H16" i="275"/>
  <c r="G16" i="275"/>
  <c r="V15" i="275"/>
  <c r="U15" i="275"/>
  <c r="T15" i="275"/>
  <c r="S15" i="275"/>
  <c r="J15" i="275"/>
  <c r="I15" i="275"/>
  <c r="H15" i="275"/>
  <c r="G15" i="275"/>
  <c r="V14" i="275"/>
  <c r="U14" i="275"/>
  <c r="T14" i="275"/>
  <c r="S14" i="275"/>
  <c r="J14" i="275"/>
  <c r="I14" i="275"/>
  <c r="H14" i="275"/>
  <c r="G14" i="275"/>
  <c r="V13" i="275"/>
  <c r="U13" i="275"/>
  <c r="T13" i="275"/>
  <c r="S13" i="275"/>
  <c r="J13" i="275"/>
  <c r="I13" i="275"/>
  <c r="H13" i="275"/>
  <c r="G13" i="275"/>
  <c r="V12" i="275"/>
  <c r="U12" i="275"/>
  <c r="T12" i="275"/>
  <c r="S12" i="275"/>
  <c r="J12" i="275"/>
  <c r="I12" i="275"/>
  <c r="H12" i="275"/>
  <c r="G12" i="275"/>
  <c r="V11" i="275"/>
  <c r="U11" i="275"/>
  <c r="T11" i="275"/>
  <c r="S11" i="275"/>
  <c r="J11" i="275"/>
  <c r="I11" i="275"/>
  <c r="H11" i="275"/>
  <c r="G11" i="275"/>
  <c r="V10" i="275"/>
  <c r="U10" i="275"/>
  <c r="T10" i="275"/>
  <c r="S10" i="275"/>
  <c r="J10" i="275"/>
  <c r="I10" i="275"/>
  <c r="H10" i="275"/>
  <c r="G10" i="275"/>
  <c r="V9" i="275"/>
  <c r="U9" i="275"/>
  <c r="T9" i="275"/>
  <c r="S9" i="275"/>
  <c r="J9" i="275"/>
  <c r="I9" i="275"/>
  <c r="H9" i="275"/>
  <c r="G9" i="275"/>
  <c r="F7" i="275"/>
  <c r="R7" i="275"/>
  <c r="C7" i="275"/>
  <c r="O7" i="275"/>
  <c r="B7" i="275"/>
  <c r="N7" i="275"/>
  <c r="J7" i="275"/>
  <c r="G7" i="273"/>
  <c r="I7" i="273"/>
  <c r="I7" i="275"/>
  <c r="G7" i="275"/>
  <c r="G22" i="275"/>
  <c r="H7" i="275"/>
  <c r="E7" i="275"/>
  <c r="Q7" i="275"/>
  <c r="D7" i="275"/>
  <c r="P7" i="275"/>
  <c r="A7" i="275"/>
  <c r="M7" i="275"/>
  <c r="A4" i="275"/>
  <c r="A30" i="274"/>
  <c r="A29" i="274"/>
  <c r="F26" i="274"/>
  <c r="E26" i="274"/>
  <c r="B26" i="274"/>
  <c r="F25" i="274"/>
  <c r="G25" i="274"/>
  <c r="E25" i="274"/>
  <c r="H25" i="274"/>
  <c r="B25" i="274"/>
  <c r="G24" i="274"/>
  <c r="F23" i="274"/>
  <c r="B23" i="274"/>
  <c r="F22" i="274"/>
  <c r="E22" i="274"/>
  <c r="B22" i="274"/>
  <c r="H21" i="274"/>
  <c r="F21" i="274"/>
  <c r="G21" i="274"/>
  <c r="E21" i="274"/>
  <c r="B21" i="274"/>
  <c r="B27" i="274"/>
  <c r="I15" i="274"/>
  <c r="H15" i="274"/>
  <c r="G15" i="274"/>
  <c r="F15" i="274"/>
  <c r="F24" i="274"/>
  <c r="E15" i="274"/>
  <c r="D15" i="274"/>
  <c r="C15" i="274"/>
  <c r="B15" i="274"/>
  <c r="B24" i="274"/>
  <c r="J14" i="274"/>
  <c r="I14" i="274"/>
  <c r="H14" i="274"/>
  <c r="G14" i="274"/>
  <c r="J13" i="274"/>
  <c r="I13" i="274"/>
  <c r="H13" i="274"/>
  <c r="G13" i="274"/>
  <c r="J12" i="274"/>
  <c r="I12" i="274"/>
  <c r="H12" i="274"/>
  <c r="G12" i="274"/>
  <c r="J11" i="274"/>
  <c r="I11" i="274"/>
  <c r="H11" i="274"/>
  <c r="G11" i="274"/>
  <c r="J10" i="274"/>
  <c r="I10" i="274"/>
  <c r="H10" i="274"/>
  <c r="G10" i="274"/>
  <c r="J9" i="274"/>
  <c r="I9" i="274"/>
  <c r="H9" i="274"/>
  <c r="G9" i="274"/>
  <c r="F7" i="273"/>
  <c r="F7" i="274"/>
  <c r="B7" i="273"/>
  <c r="B7" i="274"/>
  <c r="A7" i="274"/>
  <c r="A4" i="274"/>
  <c r="F26" i="273"/>
  <c r="E26" i="273"/>
  <c r="B26" i="273"/>
  <c r="F25" i="273"/>
  <c r="G25" i="273"/>
  <c r="B25" i="273"/>
  <c r="G24" i="273"/>
  <c r="C24" i="273"/>
  <c r="F23" i="273"/>
  <c r="H23" i="273"/>
  <c r="B23" i="273"/>
  <c r="F22" i="273"/>
  <c r="G22" i="273"/>
  <c r="B22" i="273"/>
  <c r="F21" i="273"/>
  <c r="F27" i="273"/>
  <c r="B21" i="273"/>
  <c r="B27" i="273"/>
  <c r="I15" i="273"/>
  <c r="H15" i="273"/>
  <c r="G15" i="273"/>
  <c r="F15" i="273"/>
  <c r="F24" i="273"/>
  <c r="E15" i="273"/>
  <c r="E23" i="273"/>
  <c r="D15" i="273"/>
  <c r="C15" i="273"/>
  <c r="C22" i="273"/>
  <c r="B15" i="273"/>
  <c r="B24" i="273"/>
  <c r="J14" i="273"/>
  <c r="I14" i="273"/>
  <c r="H14" i="273"/>
  <c r="G14" i="273"/>
  <c r="J13" i="273"/>
  <c r="I13" i="273"/>
  <c r="H13" i="273"/>
  <c r="G13" i="273"/>
  <c r="J12" i="273"/>
  <c r="I12" i="273"/>
  <c r="H12" i="273"/>
  <c r="G12" i="273"/>
  <c r="J11" i="273"/>
  <c r="I11" i="273"/>
  <c r="H11" i="273"/>
  <c r="G11" i="273"/>
  <c r="J10" i="273"/>
  <c r="I10" i="273"/>
  <c r="H10" i="273"/>
  <c r="G10" i="273"/>
  <c r="J9" i="273"/>
  <c r="I9" i="273"/>
  <c r="H9" i="273"/>
  <c r="G9" i="273"/>
  <c r="H7" i="273"/>
  <c r="H19" i="273"/>
  <c r="G7" i="274"/>
  <c r="G19" i="274"/>
  <c r="E7" i="273"/>
  <c r="E7" i="274"/>
  <c r="D7" i="273"/>
  <c r="D7" i="274"/>
  <c r="C7" i="273"/>
  <c r="C7" i="274"/>
  <c r="A1" i="272"/>
  <c r="O67" i="272"/>
  <c r="M67" i="272"/>
  <c r="L67" i="272"/>
  <c r="K67" i="272"/>
  <c r="J67" i="272"/>
  <c r="O66" i="272"/>
  <c r="N66" i="272"/>
  <c r="O64" i="272"/>
  <c r="M64" i="272"/>
  <c r="L64" i="272"/>
  <c r="K64" i="272"/>
  <c r="J64" i="272"/>
  <c r="O63" i="272"/>
  <c r="B32" i="77"/>
  <c r="B33" i="77"/>
  <c r="B34" i="77"/>
  <c r="B31" i="77"/>
  <c r="H36" i="77"/>
  <c r="C36" i="77"/>
  <c r="D36" i="77"/>
  <c r="E36" i="77"/>
  <c r="F36" i="77"/>
  <c r="G36" i="77"/>
  <c r="B36" i="77"/>
  <c r="H31" i="77"/>
  <c r="H32" i="77"/>
  <c r="H33" i="77"/>
  <c r="H34" i="77"/>
  <c r="G34" i="77"/>
  <c r="F34" i="77"/>
  <c r="E34" i="77"/>
  <c r="D34" i="77"/>
  <c r="C34" i="77"/>
  <c r="G33" i="77"/>
  <c r="F33" i="77"/>
  <c r="E33" i="77"/>
  <c r="D33" i="77"/>
  <c r="C33" i="77"/>
  <c r="G32" i="77"/>
  <c r="F32" i="77"/>
  <c r="E32" i="77"/>
  <c r="D32" i="77"/>
  <c r="C32" i="77"/>
  <c r="C19" i="77"/>
  <c r="D19" i="77"/>
  <c r="E19" i="77"/>
  <c r="F19" i="77"/>
  <c r="G19" i="77"/>
  <c r="H19" i="77"/>
  <c r="B19" i="77"/>
  <c r="H17" i="77"/>
  <c r="H16" i="77"/>
  <c r="H15" i="77"/>
  <c r="H14" i="77"/>
  <c r="G17" i="77"/>
  <c r="F17" i="77"/>
  <c r="E17" i="77"/>
  <c r="D17" i="77"/>
  <c r="C17" i="77"/>
  <c r="B17" i="77"/>
  <c r="G16" i="77"/>
  <c r="F16" i="77"/>
  <c r="E16" i="77"/>
  <c r="D16" i="77"/>
  <c r="C16" i="77"/>
  <c r="B16" i="77"/>
  <c r="G15" i="77"/>
  <c r="F15" i="77"/>
  <c r="E15" i="77"/>
  <c r="D15" i="77"/>
  <c r="C15" i="77"/>
  <c r="B15" i="77"/>
  <c r="E14" i="77"/>
  <c r="F14" i="77"/>
  <c r="G14" i="77"/>
  <c r="E31" i="77"/>
  <c r="F31" i="77"/>
  <c r="G31" i="77"/>
  <c r="H32" i="78"/>
  <c r="G27" i="273"/>
  <c r="D26" i="273"/>
  <c r="D22" i="273"/>
  <c r="D23" i="273"/>
  <c r="C25" i="274"/>
  <c r="C21" i="274"/>
  <c r="C26" i="274"/>
  <c r="D21" i="273"/>
  <c r="D24" i="273"/>
  <c r="I7" i="274"/>
  <c r="D26" i="274"/>
  <c r="D22" i="274"/>
  <c r="D23" i="274"/>
  <c r="H22" i="274"/>
  <c r="G22" i="274"/>
  <c r="H26" i="274"/>
  <c r="G26" i="274"/>
  <c r="S7" i="275"/>
  <c r="S18" i="275"/>
  <c r="G14" i="277"/>
  <c r="J14" i="277"/>
  <c r="H14" i="280"/>
  <c r="H22" i="273"/>
  <c r="F27" i="274"/>
  <c r="H26" i="273"/>
  <c r="G23" i="274"/>
  <c r="G19" i="273"/>
  <c r="E21" i="273"/>
  <c r="G23" i="273"/>
  <c r="E24" i="273"/>
  <c r="H24" i="273"/>
  <c r="D25" i="273"/>
  <c r="G26" i="273"/>
  <c r="E23" i="274"/>
  <c r="H23" i="274"/>
  <c r="E24" i="274"/>
  <c r="H24" i="274"/>
  <c r="D21" i="274"/>
  <c r="C24" i="274"/>
  <c r="I18" i="275"/>
  <c r="H18" i="275"/>
  <c r="H44" i="288"/>
  <c r="H38" i="289"/>
  <c r="H40" i="290"/>
  <c r="H7" i="274"/>
  <c r="U18" i="275"/>
  <c r="T18" i="275"/>
  <c r="C25" i="273"/>
  <c r="C21" i="273"/>
  <c r="G21" i="273"/>
  <c r="E22" i="273"/>
  <c r="C23" i="273"/>
  <c r="E25" i="273"/>
  <c r="H25" i="273"/>
  <c r="C26" i="273"/>
  <c r="C22" i="274"/>
  <c r="C23" i="274"/>
  <c r="D24" i="274"/>
  <c r="D25" i="274"/>
  <c r="H22" i="275"/>
  <c r="T7" i="275"/>
  <c r="H25" i="277"/>
  <c r="K25" i="277"/>
  <c r="G25" i="277"/>
  <c r="J25" i="277"/>
  <c r="G38" i="289"/>
  <c r="G40" i="290"/>
  <c r="J15" i="273"/>
  <c r="J15" i="274"/>
  <c r="E27" i="78"/>
  <c r="F27" i="78"/>
  <c r="G27" i="78"/>
  <c r="H22" i="78"/>
  <c r="H23" i="78"/>
  <c r="H24" i="78"/>
  <c r="H25" i="78"/>
  <c r="H21" i="78"/>
  <c r="E32" i="78"/>
  <c r="F32" i="78"/>
  <c r="G32" i="78"/>
  <c r="G30" i="78"/>
  <c r="F30" i="78"/>
  <c r="E30" i="78"/>
  <c r="D30" i="78"/>
  <c r="C30" i="78"/>
  <c r="B30" i="78"/>
  <c r="G29" i="78"/>
  <c r="F29" i="78"/>
  <c r="E29" i="78"/>
  <c r="D29" i="78"/>
  <c r="C29" i="78"/>
  <c r="B29" i="78"/>
  <c r="G28" i="78"/>
  <c r="F28" i="78"/>
  <c r="E28" i="78"/>
  <c r="D28" i="78"/>
  <c r="C28" i="78"/>
  <c r="B28" i="78"/>
  <c r="H8" i="78"/>
  <c r="H9" i="78"/>
  <c r="H10" i="78"/>
  <c r="H11" i="78"/>
  <c r="H7" i="78"/>
  <c r="E13" i="78"/>
  <c r="F13" i="78"/>
  <c r="G13" i="78"/>
  <c r="E18" i="78"/>
  <c r="F18" i="78"/>
  <c r="G18" i="78"/>
  <c r="G16" i="78"/>
  <c r="F16" i="78"/>
  <c r="E16" i="78"/>
  <c r="D16" i="78"/>
  <c r="C16" i="78"/>
  <c r="B16" i="78"/>
  <c r="G15" i="78"/>
  <c r="F15" i="78"/>
  <c r="E15" i="78"/>
  <c r="D15" i="78"/>
  <c r="C15" i="78"/>
  <c r="B15" i="78"/>
  <c r="G14" i="78"/>
  <c r="F14" i="78"/>
  <c r="E14" i="78"/>
  <c r="D14" i="78"/>
  <c r="C14" i="78"/>
  <c r="B14" i="78"/>
  <c r="U7" i="275"/>
  <c r="S22" i="275"/>
  <c r="V7" i="275"/>
  <c r="T22" i="275"/>
  <c r="C27" i="273"/>
  <c r="J7" i="274"/>
  <c r="H19" i="274"/>
  <c r="C27" i="274"/>
  <c r="E27" i="273"/>
  <c r="H27" i="273"/>
  <c r="H21" i="273"/>
  <c r="E27" i="274"/>
  <c r="D27" i="274"/>
  <c r="D27" i="273"/>
  <c r="E13" i="75"/>
  <c r="F13" i="75"/>
  <c r="G13" i="75"/>
  <c r="E35" i="75"/>
  <c r="F35" i="75"/>
  <c r="G35" i="75"/>
  <c r="E30" i="75"/>
  <c r="F30" i="75"/>
  <c r="G30" i="75"/>
  <c r="H33" i="75"/>
  <c r="G33" i="75"/>
  <c r="F33" i="75"/>
  <c r="E33" i="75"/>
  <c r="D33" i="75"/>
  <c r="C33" i="75"/>
  <c r="B33" i="75"/>
  <c r="H32" i="75"/>
  <c r="G32" i="75"/>
  <c r="F32" i="75"/>
  <c r="E32" i="75"/>
  <c r="D32" i="75"/>
  <c r="C32" i="75"/>
  <c r="B32" i="75"/>
  <c r="H31" i="75"/>
  <c r="G31" i="75"/>
  <c r="F31" i="75"/>
  <c r="E31" i="75"/>
  <c r="D31" i="75"/>
  <c r="C31" i="75"/>
  <c r="B31" i="75"/>
  <c r="E18" i="75"/>
  <c r="F18" i="75"/>
  <c r="G18" i="75"/>
  <c r="H16" i="75"/>
  <c r="G16" i="75"/>
  <c r="F16" i="75"/>
  <c r="E16" i="75"/>
  <c r="D16" i="75"/>
  <c r="C16" i="75"/>
  <c r="B16" i="75"/>
  <c r="H15" i="75"/>
  <c r="G15" i="75"/>
  <c r="F15" i="75"/>
  <c r="E15" i="75"/>
  <c r="D15" i="75"/>
  <c r="C15" i="75"/>
  <c r="B15" i="75"/>
  <c r="H14" i="75"/>
  <c r="G14" i="75"/>
  <c r="F14" i="75"/>
  <c r="E14" i="75"/>
  <c r="D14" i="75"/>
  <c r="C14" i="75"/>
  <c r="B14" i="75"/>
  <c r="H23" i="76"/>
  <c r="H24" i="76"/>
  <c r="H25" i="76"/>
  <c r="H26" i="76"/>
  <c r="H22" i="76"/>
  <c r="E28" i="76"/>
  <c r="F28" i="76"/>
  <c r="G28" i="76"/>
  <c r="E33" i="76"/>
  <c r="F33" i="76"/>
  <c r="G31" i="76"/>
  <c r="F31" i="76"/>
  <c r="E31" i="76"/>
  <c r="D31" i="76"/>
  <c r="C31" i="76"/>
  <c r="B31" i="76"/>
  <c r="G30" i="76"/>
  <c r="F30" i="76"/>
  <c r="E30" i="76"/>
  <c r="D30" i="76"/>
  <c r="C30" i="76"/>
  <c r="B30" i="76"/>
  <c r="G29" i="76"/>
  <c r="F29" i="76"/>
  <c r="E29" i="76"/>
  <c r="D29" i="76"/>
  <c r="C29" i="76"/>
  <c r="B29" i="76"/>
  <c r="E18" i="76"/>
  <c r="F18" i="76"/>
  <c r="G18" i="76"/>
  <c r="B18" i="76"/>
  <c r="C18" i="76"/>
  <c r="D18" i="76"/>
  <c r="G16" i="76"/>
  <c r="F16" i="76"/>
  <c r="E16" i="76"/>
  <c r="D16" i="76"/>
  <c r="C16" i="76"/>
  <c r="B16" i="76"/>
  <c r="G15" i="76"/>
  <c r="F15" i="76"/>
  <c r="E15" i="76"/>
  <c r="D15" i="76"/>
  <c r="C15" i="76"/>
  <c r="B15" i="76"/>
  <c r="C14" i="76"/>
  <c r="D14" i="76"/>
  <c r="E14" i="76"/>
  <c r="F14" i="76"/>
  <c r="G14" i="76"/>
  <c r="H14" i="76"/>
  <c r="B14" i="76"/>
  <c r="E13" i="76"/>
  <c r="F13" i="76"/>
  <c r="G13" i="76"/>
  <c r="H8" i="76"/>
  <c r="H9" i="76"/>
  <c r="H10" i="76"/>
  <c r="H15" i="76"/>
  <c r="H11" i="76"/>
  <c r="H18" i="76"/>
  <c r="H7" i="76"/>
  <c r="H13" i="76"/>
  <c r="H16" i="76"/>
  <c r="G4" i="77"/>
  <c r="F4" i="77"/>
  <c r="E4" i="77"/>
  <c r="D4" i="77"/>
  <c r="C4" i="77"/>
  <c r="B4" i="77"/>
  <c r="G3" i="77"/>
  <c r="F3" i="77"/>
  <c r="E3" i="77"/>
  <c r="D3" i="77"/>
  <c r="C3" i="77"/>
  <c r="B3" i="77"/>
  <c r="E4" i="78"/>
  <c r="F4" i="78"/>
  <c r="G4" i="78"/>
  <c r="E3" i="78"/>
  <c r="F3" i="78"/>
  <c r="G3" i="78"/>
  <c r="C4" i="75"/>
  <c r="D4" i="75"/>
  <c r="E4" i="75"/>
  <c r="F4" i="75"/>
  <c r="G4" i="75"/>
  <c r="B4" i="75"/>
  <c r="C3" i="75"/>
  <c r="D3" i="75"/>
  <c r="E3" i="75"/>
  <c r="F3" i="75"/>
  <c r="G3" i="75"/>
  <c r="B3" i="75"/>
  <c r="B375" i="271" a="1"/>
  <c r="B375" i="271"/>
  <c r="A1" i="271"/>
  <c r="E24" i="271"/>
  <c r="B24" i="271"/>
  <c r="D20" i="271"/>
  <c r="E17" i="271"/>
  <c r="B17" i="271"/>
  <c r="D8" i="271"/>
  <c r="E4" i="271"/>
  <c r="E3" i="271"/>
  <c r="K9" i="11"/>
  <c r="I20" i="270"/>
  <c r="H20" i="270"/>
  <c r="I19" i="270"/>
  <c r="H19" i="270"/>
  <c r="I18" i="270"/>
  <c r="H18" i="270"/>
  <c r="I17" i="270"/>
  <c r="H17" i="270"/>
  <c r="I16" i="270"/>
  <c r="H16" i="270"/>
  <c r="I15" i="270"/>
  <c r="H15" i="270"/>
  <c r="I14" i="270"/>
  <c r="H14" i="270"/>
  <c r="I11" i="270"/>
  <c r="H11" i="270"/>
  <c r="I10" i="270"/>
  <c r="H10" i="270"/>
  <c r="I9" i="270"/>
  <c r="H9" i="270"/>
  <c r="I8" i="270"/>
  <c r="H8" i="270"/>
  <c r="A1" i="270"/>
  <c r="K43" i="269"/>
  <c r="J43" i="269"/>
  <c r="K34" i="269"/>
  <c r="J34" i="269"/>
  <c r="K31" i="269"/>
  <c r="J31" i="269"/>
  <c r="K21" i="269"/>
  <c r="J21" i="269"/>
  <c r="K16" i="269"/>
  <c r="J16" i="269"/>
  <c r="C16" i="269"/>
  <c r="B16" i="269"/>
  <c r="G11" i="269"/>
  <c r="F11" i="269"/>
  <c r="K6" i="269"/>
  <c r="J6" i="269"/>
  <c r="G6" i="269"/>
  <c r="F6" i="269"/>
  <c r="B6" i="269"/>
  <c r="A1" i="269"/>
  <c r="I28" i="268"/>
  <c r="H28" i="268"/>
  <c r="I27" i="268"/>
  <c r="H27" i="268"/>
  <c r="H26" i="268"/>
  <c r="F26" i="268"/>
  <c r="E26" i="268"/>
  <c r="I26" i="268"/>
  <c r="D26" i="268"/>
  <c r="C26" i="268"/>
  <c r="B26" i="268"/>
  <c r="I24" i="268"/>
  <c r="H24" i="268"/>
  <c r="I23" i="268"/>
  <c r="H23" i="268"/>
  <c r="I22" i="268"/>
  <c r="H22" i="268"/>
  <c r="F21" i="268"/>
  <c r="I21" i="268"/>
  <c r="E21" i="268"/>
  <c r="D21" i="268"/>
  <c r="C21" i="268"/>
  <c r="B21" i="268"/>
  <c r="F18" i="268"/>
  <c r="E18" i="268"/>
  <c r="D18" i="268"/>
  <c r="C18" i="268"/>
  <c r="B18" i="268"/>
  <c r="F17" i="268"/>
  <c r="E17" i="268"/>
  <c r="D17" i="268"/>
  <c r="C17" i="268"/>
  <c r="B17" i="268"/>
  <c r="I14" i="268"/>
  <c r="H14" i="268"/>
  <c r="I13" i="268"/>
  <c r="H13" i="268"/>
  <c r="H12" i="268"/>
  <c r="F12" i="268"/>
  <c r="I12" i="268"/>
  <c r="E12" i="268"/>
  <c r="D12" i="268"/>
  <c r="C12" i="268"/>
  <c r="B12" i="268"/>
  <c r="I10" i="268"/>
  <c r="H10" i="268"/>
  <c r="I9" i="268"/>
  <c r="H9" i="268"/>
  <c r="I8" i="268"/>
  <c r="H8" i="268"/>
  <c r="I7" i="268"/>
  <c r="H7" i="268"/>
  <c r="F7" i="268"/>
  <c r="E7" i="268"/>
  <c r="D7" i="268"/>
  <c r="C7" i="268"/>
  <c r="B7" i="268"/>
  <c r="F4" i="268"/>
  <c r="F4" i="270"/>
  <c r="E4" i="268"/>
  <c r="E4" i="270"/>
  <c r="D4" i="268"/>
  <c r="D4" i="270"/>
  <c r="C4" i="268"/>
  <c r="C4" i="270"/>
  <c r="B4" i="268"/>
  <c r="B4" i="270"/>
  <c r="A1" i="268"/>
  <c r="G44" i="267"/>
  <c r="F44" i="267"/>
  <c r="E44" i="267"/>
  <c r="D44" i="267"/>
  <c r="C44" i="267"/>
  <c r="B44" i="267"/>
  <c r="G43" i="267"/>
  <c r="F43" i="267"/>
  <c r="E43" i="267"/>
  <c r="D43" i="267"/>
  <c r="C43" i="267"/>
  <c r="B43" i="267"/>
  <c r="G42" i="267"/>
  <c r="F42" i="267"/>
  <c r="E42" i="267"/>
  <c r="D42" i="267"/>
  <c r="C42" i="267"/>
  <c r="B42" i="267"/>
  <c r="G41" i="267"/>
  <c r="F41" i="267"/>
  <c r="E41" i="267"/>
  <c r="D41" i="267"/>
  <c r="C41" i="267"/>
  <c r="B41" i="267"/>
  <c r="G40" i="267"/>
  <c r="F40" i="267"/>
  <c r="E40" i="267"/>
  <c r="D40" i="267"/>
  <c r="C40" i="267"/>
  <c r="B40" i="267"/>
  <c r="I38" i="267"/>
  <c r="I43" i="267"/>
  <c r="I37" i="267"/>
  <c r="I36" i="267"/>
  <c r="I41" i="267"/>
  <c r="I35" i="267"/>
  <c r="I34" i="267"/>
  <c r="I44" i="267"/>
  <c r="G31" i="267"/>
  <c r="F31" i="267"/>
  <c r="E31" i="267"/>
  <c r="D31" i="267"/>
  <c r="C31" i="267"/>
  <c r="B31" i="267"/>
  <c r="G30" i="267"/>
  <c r="F30" i="267"/>
  <c r="E30" i="267"/>
  <c r="D30" i="267"/>
  <c r="C30" i="267"/>
  <c r="B30" i="267"/>
  <c r="G29" i="267"/>
  <c r="F29" i="267"/>
  <c r="E29" i="267"/>
  <c r="D29" i="267"/>
  <c r="C29" i="267"/>
  <c r="B29" i="267"/>
  <c r="G28" i="267"/>
  <c r="F28" i="267"/>
  <c r="E28" i="267"/>
  <c r="D28" i="267"/>
  <c r="C28" i="267"/>
  <c r="B28" i="267"/>
  <c r="G27" i="267"/>
  <c r="F27" i="267"/>
  <c r="E27" i="267"/>
  <c r="D27" i="267"/>
  <c r="C27" i="267"/>
  <c r="B27" i="267"/>
  <c r="I25" i="267"/>
  <c r="I30" i="267"/>
  <c r="I24" i="267"/>
  <c r="I23" i="267"/>
  <c r="I28" i="267"/>
  <c r="I22" i="267"/>
  <c r="I21" i="267"/>
  <c r="I31" i="267"/>
  <c r="E18" i="267"/>
  <c r="G12" i="267"/>
  <c r="F12" i="267"/>
  <c r="E12" i="267"/>
  <c r="D12" i="267"/>
  <c r="D17" i="267"/>
  <c r="C12" i="267"/>
  <c r="B12" i="267"/>
  <c r="G11" i="267"/>
  <c r="G17" i="267"/>
  <c r="F11" i="267"/>
  <c r="F17" i="267"/>
  <c r="E11" i="267"/>
  <c r="E17" i="267"/>
  <c r="D11" i="267"/>
  <c r="C11" i="267"/>
  <c r="C17" i="267"/>
  <c r="B11" i="267"/>
  <c r="B17" i="267"/>
  <c r="G10" i="267"/>
  <c r="F10" i="267"/>
  <c r="F16" i="267"/>
  <c r="E10" i="267"/>
  <c r="E16" i="267"/>
  <c r="D10" i="267"/>
  <c r="D16" i="267"/>
  <c r="C10" i="267"/>
  <c r="B10" i="267"/>
  <c r="B16" i="267"/>
  <c r="G9" i="267"/>
  <c r="G15" i="267"/>
  <c r="F9" i="267"/>
  <c r="E9" i="267"/>
  <c r="E15" i="267"/>
  <c r="D9" i="267"/>
  <c r="I9" i="267"/>
  <c r="C9" i="267"/>
  <c r="C15" i="267"/>
  <c r="B9" i="267"/>
  <c r="G8" i="267"/>
  <c r="G18" i="267"/>
  <c r="F8" i="267"/>
  <c r="F18" i="267"/>
  <c r="E8" i="267"/>
  <c r="D8" i="267"/>
  <c r="D18" i="267"/>
  <c r="C8" i="267"/>
  <c r="C18" i="267"/>
  <c r="B8" i="267"/>
  <c r="B18" i="267"/>
  <c r="G5" i="267"/>
  <c r="E5" i="267"/>
  <c r="C5" i="267"/>
  <c r="I4" i="267"/>
  <c r="F4" i="267"/>
  <c r="D4" i="267"/>
  <c r="B4" i="267"/>
  <c r="A1" i="267"/>
  <c r="G57" i="266"/>
  <c r="F57" i="266"/>
  <c r="E57" i="266"/>
  <c r="D57" i="266"/>
  <c r="C57" i="266"/>
  <c r="B57" i="266"/>
  <c r="G56" i="266"/>
  <c r="F56" i="266"/>
  <c r="E56" i="266"/>
  <c r="D56" i="266"/>
  <c r="C56" i="266"/>
  <c r="B56" i="266"/>
  <c r="I55" i="266"/>
  <c r="G55" i="266"/>
  <c r="F55" i="266"/>
  <c r="E55" i="266"/>
  <c r="D55" i="266"/>
  <c r="C55" i="266"/>
  <c r="B55" i="266"/>
  <c r="G54" i="266"/>
  <c r="F54" i="266"/>
  <c r="E54" i="266"/>
  <c r="D54" i="266"/>
  <c r="C54" i="266"/>
  <c r="B54" i="266"/>
  <c r="G53" i="266"/>
  <c r="F53" i="266"/>
  <c r="E53" i="266"/>
  <c r="D53" i="266"/>
  <c r="C53" i="266"/>
  <c r="B53" i="266"/>
  <c r="I51" i="266"/>
  <c r="I50" i="266"/>
  <c r="I56" i="266"/>
  <c r="I49" i="266"/>
  <c r="I48" i="266"/>
  <c r="I54" i="266"/>
  <c r="I47" i="266"/>
  <c r="I57" i="266"/>
  <c r="G44" i="266"/>
  <c r="F44" i="266"/>
  <c r="E44" i="266"/>
  <c r="D44" i="266"/>
  <c r="C44" i="266"/>
  <c r="B44" i="266"/>
  <c r="G43" i="266"/>
  <c r="F43" i="266"/>
  <c r="E43" i="266"/>
  <c r="D43" i="266"/>
  <c r="C43" i="266"/>
  <c r="B43" i="266"/>
  <c r="I42" i="266"/>
  <c r="G42" i="266"/>
  <c r="F42" i="266"/>
  <c r="E42" i="266"/>
  <c r="D42" i="266"/>
  <c r="C42" i="266"/>
  <c r="B42" i="266"/>
  <c r="G41" i="266"/>
  <c r="F41" i="266"/>
  <c r="E41" i="266"/>
  <c r="D41" i="266"/>
  <c r="C41" i="266"/>
  <c r="B41" i="266"/>
  <c r="G40" i="266"/>
  <c r="F40" i="266"/>
  <c r="E40" i="266"/>
  <c r="D40" i="266"/>
  <c r="C40" i="266"/>
  <c r="B40" i="266"/>
  <c r="I38" i="266"/>
  <c r="I37" i="266"/>
  <c r="I43" i="266"/>
  <c r="I36" i="266"/>
  <c r="I35" i="266"/>
  <c r="I41" i="266"/>
  <c r="I34" i="266"/>
  <c r="I44" i="266"/>
  <c r="G31" i="266"/>
  <c r="F31" i="266"/>
  <c r="E31" i="266"/>
  <c r="D31" i="266"/>
  <c r="C31" i="266"/>
  <c r="B31" i="266"/>
  <c r="G30" i="266"/>
  <c r="F30" i="266"/>
  <c r="E30" i="266"/>
  <c r="D30" i="266"/>
  <c r="C30" i="266"/>
  <c r="B30" i="266"/>
  <c r="I29" i="266"/>
  <c r="G29" i="266"/>
  <c r="F29" i="266"/>
  <c r="E29" i="266"/>
  <c r="D29" i="266"/>
  <c r="C29" i="266"/>
  <c r="B29" i="266"/>
  <c r="G28" i="266"/>
  <c r="F28" i="266"/>
  <c r="E28" i="266"/>
  <c r="D28" i="266"/>
  <c r="C28" i="266"/>
  <c r="B28" i="266"/>
  <c r="G27" i="266"/>
  <c r="F27" i="266"/>
  <c r="E27" i="266"/>
  <c r="D27" i="266"/>
  <c r="C27" i="266"/>
  <c r="B27" i="266"/>
  <c r="I25" i="266"/>
  <c r="I24" i="266"/>
  <c r="I30" i="266"/>
  <c r="I23" i="266"/>
  <c r="I22" i="266"/>
  <c r="I28" i="266"/>
  <c r="I21" i="266"/>
  <c r="I31" i="266"/>
  <c r="F18" i="266"/>
  <c r="B18" i="266"/>
  <c r="G12" i="266"/>
  <c r="F12" i="266"/>
  <c r="E12" i="266"/>
  <c r="E17" i="266"/>
  <c r="D12" i="266"/>
  <c r="C12" i="266"/>
  <c r="I12" i="266"/>
  <c r="B12" i="266"/>
  <c r="G11" i="266"/>
  <c r="G17" i="266"/>
  <c r="F11" i="266"/>
  <c r="F17" i="266"/>
  <c r="E11" i="266"/>
  <c r="D11" i="266"/>
  <c r="D17" i="266"/>
  <c r="C11" i="266"/>
  <c r="C17" i="266"/>
  <c r="B11" i="266"/>
  <c r="B17" i="266"/>
  <c r="G10" i="266"/>
  <c r="G16" i="266"/>
  <c r="F10" i="266"/>
  <c r="F16" i="266"/>
  <c r="E10" i="266"/>
  <c r="E16" i="266"/>
  <c r="D10" i="266"/>
  <c r="C10" i="266"/>
  <c r="C16" i="266"/>
  <c r="B10" i="266"/>
  <c r="B16" i="266"/>
  <c r="G9" i="266"/>
  <c r="F9" i="266"/>
  <c r="F15" i="266"/>
  <c r="E9" i="266"/>
  <c r="E15" i="266"/>
  <c r="D9" i="266"/>
  <c r="D15" i="266"/>
  <c r="C9" i="266"/>
  <c r="B9" i="266"/>
  <c r="B15" i="266"/>
  <c r="G8" i="266"/>
  <c r="G18" i="266"/>
  <c r="F8" i="266"/>
  <c r="E8" i="266"/>
  <c r="E18" i="266"/>
  <c r="D8" i="266"/>
  <c r="D18" i="266"/>
  <c r="C8" i="266"/>
  <c r="I8" i="266"/>
  <c r="B8" i="266"/>
  <c r="I5" i="266"/>
  <c r="I5" i="267"/>
  <c r="G5" i="266"/>
  <c r="F5" i="266"/>
  <c r="F5" i="267"/>
  <c r="E5" i="266"/>
  <c r="D5" i="266"/>
  <c r="D5" i="267"/>
  <c r="C5" i="266"/>
  <c r="B5" i="266"/>
  <c r="B5" i="267"/>
  <c r="I4" i="266"/>
  <c r="G4" i="266"/>
  <c r="G4" i="267"/>
  <c r="F4" i="266"/>
  <c r="E4" i="266"/>
  <c r="E4" i="267"/>
  <c r="D4" i="266"/>
  <c r="C4" i="266"/>
  <c r="C4" i="267"/>
  <c r="B4" i="266"/>
  <c r="A1" i="266"/>
  <c r="E31" i="265"/>
  <c r="B29" i="265"/>
  <c r="B22" i="265"/>
  <c r="E12" i="265"/>
  <c r="C12" i="265"/>
  <c r="B12" i="265"/>
  <c r="E11" i="265"/>
  <c r="E10" i="265"/>
  <c r="C9" i="265"/>
  <c r="E9" i="265"/>
  <c r="B9" i="265"/>
  <c r="E8" i="265"/>
  <c r="E7" i="265"/>
  <c r="E6" i="265"/>
  <c r="C3" i="265"/>
  <c r="B14" i="265"/>
  <c r="B24" i="265"/>
  <c r="B3" i="265"/>
  <c r="A1" i="265"/>
  <c r="I32" i="264"/>
  <c r="H32" i="264"/>
  <c r="I31" i="264"/>
  <c r="H31" i="264"/>
  <c r="F30" i="264"/>
  <c r="I30" i="264"/>
  <c r="E30" i="264"/>
  <c r="D30" i="264"/>
  <c r="C30" i="264"/>
  <c r="B30" i="264"/>
  <c r="I28" i="264"/>
  <c r="H28" i="264"/>
  <c r="I27" i="264"/>
  <c r="H27" i="264"/>
  <c r="I26" i="264"/>
  <c r="H26" i="264"/>
  <c r="H25" i="264"/>
  <c r="F25" i="264"/>
  <c r="I25" i="264"/>
  <c r="E25" i="264"/>
  <c r="D25" i="264"/>
  <c r="C25" i="264"/>
  <c r="C23" i="264"/>
  <c r="B25" i="264"/>
  <c r="F23" i="264"/>
  <c r="I23" i="264"/>
  <c r="E23" i="264"/>
  <c r="D23" i="264"/>
  <c r="B23" i="264"/>
  <c r="I16" i="264"/>
  <c r="H16" i="264"/>
  <c r="I15" i="264"/>
  <c r="H15" i="264"/>
  <c r="F14" i="264"/>
  <c r="I14" i="264"/>
  <c r="E14" i="264"/>
  <c r="D14" i="264"/>
  <c r="C14" i="264"/>
  <c r="B14" i="264"/>
  <c r="I12" i="264"/>
  <c r="H12" i="264"/>
  <c r="I11" i="264"/>
  <c r="H11" i="264"/>
  <c r="I10" i="264"/>
  <c r="H10" i="264"/>
  <c r="F9" i="264"/>
  <c r="I9" i="264"/>
  <c r="E9" i="264"/>
  <c r="D9" i="264"/>
  <c r="C9" i="264"/>
  <c r="C7" i="264"/>
  <c r="B9" i="264"/>
  <c r="B7" i="264"/>
  <c r="E7" i="264"/>
  <c r="D7" i="264"/>
  <c r="A1" i="264"/>
  <c r="G44" i="263"/>
  <c r="F44" i="263"/>
  <c r="E44" i="263"/>
  <c r="D44" i="263"/>
  <c r="C44" i="263"/>
  <c r="B44" i="263"/>
  <c r="G43" i="263"/>
  <c r="F43" i="263"/>
  <c r="E43" i="263"/>
  <c r="D43" i="263"/>
  <c r="C43" i="263"/>
  <c r="B43" i="263"/>
  <c r="I42" i="263"/>
  <c r="G42" i="263"/>
  <c r="F42" i="263"/>
  <c r="E42" i="263"/>
  <c r="D42" i="263"/>
  <c r="C42" i="263"/>
  <c r="B42" i="263"/>
  <c r="G41" i="263"/>
  <c r="F41" i="263"/>
  <c r="E41" i="263"/>
  <c r="D41" i="263"/>
  <c r="C41" i="263"/>
  <c r="B41" i="263"/>
  <c r="G40" i="263"/>
  <c r="F40" i="263"/>
  <c r="E40" i="263"/>
  <c r="D40" i="263"/>
  <c r="C40" i="263"/>
  <c r="B40" i="263"/>
  <c r="I38" i="263"/>
  <c r="I43" i="263"/>
  <c r="I37" i="263"/>
  <c r="I36" i="263"/>
  <c r="I35" i="263"/>
  <c r="I41" i="263"/>
  <c r="I34" i="263"/>
  <c r="I44" i="263"/>
  <c r="G31" i="263"/>
  <c r="F31" i="263"/>
  <c r="E31" i="263"/>
  <c r="D31" i="263"/>
  <c r="C31" i="263"/>
  <c r="B31" i="263"/>
  <c r="G30" i="263"/>
  <c r="F30" i="263"/>
  <c r="E30" i="263"/>
  <c r="D30" i="263"/>
  <c r="C30" i="263"/>
  <c r="B30" i="263"/>
  <c r="I29" i="263"/>
  <c r="G29" i="263"/>
  <c r="F29" i="263"/>
  <c r="E29" i="263"/>
  <c r="D29" i="263"/>
  <c r="C29" i="263"/>
  <c r="B29" i="263"/>
  <c r="G28" i="263"/>
  <c r="F28" i="263"/>
  <c r="E28" i="263"/>
  <c r="D28" i="263"/>
  <c r="C28" i="263"/>
  <c r="B28" i="263"/>
  <c r="G27" i="263"/>
  <c r="F27" i="263"/>
  <c r="E27" i="263"/>
  <c r="D27" i="263"/>
  <c r="C27" i="263"/>
  <c r="B27" i="263"/>
  <c r="I25" i="263"/>
  <c r="I30" i="263"/>
  <c r="I24" i="263"/>
  <c r="I23" i="263"/>
  <c r="I22" i="263"/>
  <c r="I28" i="263"/>
  <c r="I21" i="263"/>
  <c r="I31" i="263"/>
  <c r="F18" i="263"/>
  <c r="E18" i="263"/>
  <c r="B18" i="263"/>
  <c r="I12" i="263"/>
  <c r="G12" i="263"/>
  <c r="F12" i="263"/>
  <c r="E12" i="263"/>
  <c r="E17" i="263"/>
  <c r="D12" i="263"/>
  <c r="D17" i="263"/>
  <c r="C12" i="263"/>
  <c r="B12" i="263"/>
  <c r="G11" i="263"/>
  <c r="F11" i="263"/>
  <c r="F17" i="263"/>
  <c r="E11" i="263"/>
  <c r="D11" i="263"/>
  <c r="D16" i="263"/>
  <c r="C11" i="263"/>
  <c r="B11" i="263"/>
  <c r="B17" i="263"/>
  <c r="G10" i="263"/>
  <c r="G15" i="263"/>
  <c r="F10" i="263"/>
  <c r="E10" i="263"/>
  <c r="E16" i="263"/>
  <c r="D10" i="263"/>
  <c r="C10" i="263"/>
  <c r="C15" i="263"/>
  <c r="B10" i="263"/>
  <c r="G9" i="263"/>
  <c r="F9" i="263"/>
  <c r="F14" i="263"/>
  <c r="E9" i="263"/>
  <c r="D9" i="263"/>
  <c r="D15" i="263"/>
  <c r="C9" i="263"/>
  <c r="B9" i="263"/>
  <c r="G8" i="263"/>
  <c r="G18" i="263"/>
  <c r="F8" i="263"/>
  <c r="E8" i="263"/>
  <c r="D8" i="263"/>
  <c r="C8" i="263"/>
  <c r="C18" i="263"/>
  <c r="B8" i="263"/>
  <c r="I5" i="263"/>
  <c r="G5" i="263"/>
  <c r="F5" i="263"/>
  <c r="E5" i="263"/>
  <c r="D5" i="263"/>
  <c r="C5" i="263"/>
  <c r="B5" i="263"/>
  <c r="I4" i="263"/>
  <c r="G4" i="263"/>
  <c r="F4" i="263"/>
  <c r="E4" i="263"/>
  <c r="D4" i="263"/>
  <c r="C4" i="263"/>
  <c r="B4" i="263"/>
  <c r="A1" i="263"/>
  <c r="G59" i="262"/>
  <c r="F59" i="262"/>
  <c r="E59" i="262"/>
  <c r="D59" i="262"/>
  <c r="C59" i="262"/>
  <c r="B59" i="262"/>
  <c r="G58" i="262"/>
  <c r="F58" i="262"/>
  <c r="E58" i="262"/>
  <c r="D58" i="262"/>
  <c r="C58" i="262"/>
  <c r="B58" i="262"/>
  <c r="I57" i="262"/>
  <c r="G57" i="262"/>
  <c r="F57" i="262"/>
  <c r="E57" i="262"/>
  <c r="D57" i="262"/>
  <c r="C57" i="262"/>
  <c r="B57" i="262"/>
  <c r="G56" i="262"/>
  <c r="F56" i="262"/>
  <c r="E56" i="262"/>
  <c r="D56" i="262"/>
  <c r="C56" i="262"/>
  <c r="B56" i="262"/>
  <c r="G55" i="262"/>
  <c r="F55" i="262"/>
  <c r="E55" i="262"/>
  <c r="D55" i="262"/>
  <c r="C55" i="262"/>
  <c r="B55" i="262"/>
  <c r="I53" i="262"/>
  <c r="I52" i="262"/>
  <c r="I58" i="262"/>
  <c r="I51" i="262"/>
  <c r="I50" i="262"/>
  <c r="I56" i="262"/>
  <c r="I49" i="262"/>
  <c r="I59" i="262"/>
  <c r="G45" i="262"/>
  <c r="F45" i="262"/>
  <c r="E45" i="262"/>
  <c r="D45" i="262"/>
  <c r="C45" i="262"/>
  <c r="B45" i="262"/>
  <c r="G44" i="262"/>
  <c r="F44" i="262"/>
  <c r="E44" i="262"/>
  <c r="D44" i="262"/>
  <c r="C44" i="262"/>
  <c r="B44" i="262"/>
  <c r="I43" i="262"/>
  <c r="G43" i="262"/>
  <c r="F43" i="262"/>
  <c r="E43" i="262"/>
  <c r="D43" i="262"/>
  <c r="C43" i="262"/>
  <c r="B43" i="262"/>
  <c r="G42" i="262"/>
  <c r="F42" i="262"/>
  <c r="E42" i="262"/>
  <c r="D42" i="262"/>
  <c r="C42" i="262"/>
  <c r="B42" i="262"/>
  <c r="G41" i="262"/>
  <c r="F41" i="262"/>
  <c r="E41" i="262"/>
  <c r="D41" i="262"/>
  <c r="C41" i="262"/>
  <c r="B41" i="262"/>
  <c r="I39" i="262"/>
  <c r="I38" i="262"/>
  <c r="I44" i="262"/>
  <c r="I37" i="262"/>
  <c r="I36" i="262"/>
  <c r="I42" i="262"/>
  <c r="I35" i="262"/>
  <c r="I45" i="262"/>
  <c r="G31" i="262"/>
  <c r="F31" i="262"/>
  <c r="E31" i="262"/>
  <c r="D31" i="262"/>
  <c r="C31" i="262"/>
  <c r="B31" i="262"/>
  <c r="G30" i="262"/>
  <c r="F30" i="262"/>
  <c r="E30" i="262"/>
  <c r="D30" i="262"/>
  <c r="C30" i="262"/>
  <c r="B30" i="262"/>
  <c r="I29" i="262"/>
  <c r="G29" i="262"/>
  <c r="F29" i="262"/>
  <c r="E29" i="262"/>
  <c r="D29" i="262"/>
  <c r="C29" i="262"/>
  <c r="B29" i="262"/>
  <c r="G28" i="262"/>
  <c r="F28" i="262"/>
  <c r="E28" i="262"/>
  <c r="D28" i="262"/>
  <c r="C28" i="262"/>
  <c r="B28" i="262"/>
  <c r="G27" i="262"/>
  <c r="F27" i="262"/>
  <c r="E27" i="262"/>
  <c r="D27" i="262"/>
  <c r="C27" i="262"/>
  <c r="B27" i="262"/>
  <c r="I25" i="262"/>
  <c r="I24" i="262"/>
  <c r="I30" i="262"/>
  <c r="I23" i="262"/>
  <c r="I22" i="262"/>
  <c r="I28" i="262"/>
  <c r="I21" i="262"/>
  <c r="I31" i="262"/>
  <c r="G18" i="262"/>
  <c r="F18" i="262"/>
  <c r="C18" i="262"/>
  <c r="B18" i="262"/>
  <c r="D16" i="262"/>
  <c r="F14" i="262"/>
  <c r="B14" i="262"/>
  <c r="G12" i="262"/>
  <c r="F12" i="262"/>
  <c r="F17" i="262"/>
  <c r="E12" i="262"/>
  <c r="E17" i="262"/>
  <c r="D12" i="262"/>
  <c r="C12" i="262"/>
  <c r="B12" i="262"/>
  <c r="G11" i="262"/>
  <c r="G17" i="262"/>
  <c r="F11" i="262"/>
  <c r="E11" i="262"/>
  <c r="E16" i="262"/>
  <c r="D11" i="262"/>
  <c r="D17" i="262"/>
  <c r="C11" i="262"/>
  <c r="C17" i="262"/>
  <c r="B11" i="262"/>
  <c r="G10" i="262"/>
  <c r="G16" i="262"/>
  <c r="F10" i="262"/>
  <c r="F16" i="262"/>
  <c r="E10" i="262"/>
  <c r="D10" i="262"/>
  <c r="D15" i="262"/>
  <c r="C10" i="262"/>
  <c r="B10" i="262"/>
  <c r="B16" i="262"/>
  <c r="G9" i="262"/>
  <c r="G14" i="262"/>
  <c r="F9" i="262"/>
  <c r="F15" i="262"/>
  <c r="E9" i="262"/>
  <c r="E15" i="262"/>
  <c r="D9" i="262"/>
  <c r="C9" i="262"/>
  <c r="C14" i="262"/>
  <c r="B9" i="262"/>
  <c r="G8" i="262"/>
  <c r="F8" i="262"/>
  <c r="E8" i="262"/>
  <c r="D8" i="262"/>
  <c r="D18" i="262"/>
  <c r="C8" i="262"/>
  <c r="B8" i="262"/>
  <c r="A1" i="262"/>
  <c r="B31" i="261"/>
  <c r="B24" i="261"/>
  <c r="B16" i="261"/>
  <c r="B26" i="261"/>
  <c r="C13" i="261"/>
  <c r="B13" i="261"/>
  <c r="E13" i="261"/>
  <c r="E12" i="261"/>
  <c r="E11" i="261"/>
  <c r="C10" i="261"/>
  <c r="B10" i="261"/>
  <c r="B14" i="261"/>
  <c r="E9" i="261"/>
  <c r="E8" i="261"/>
  <c r="E7" i="261"/>
  <c r="A1" i="261"/>
  <c r="E18" i="262"/>
  <c r="E14" i="262"/>
  <c r="D18" i="263"/>
  <c r="D14" i="263"/>
  <c r="I8" i="263"/>
  <c r="E15" i="263"/>
  <c r="E14" i="263"/>
  <c r="I15" i="267"/>
  <c r="I8" i="262"/>
  <c r="I11" i="262"/>
  <c r="I17" i="262"/>
  <c r="I9" i="263"/>
  <c r="I18" i="266"/>
  <c r="E10" i="261"/>
  <c r="C16" i="262"/>
  <c r="I10" i="262"/>
  <c r="I16" i="262"/>
  <c r="I12" i="262"/>
  <c r="C15" i="262"/>
  <c r="C17" i="263"/>
  <c r="C16" i="263"/>
  <c r="I11" i="263"/>
  <c r="I17" i="263"/>
  <c r="G17" i="263"/>
  <c r="G16" i="263"/>
  <c r="B15" i="262"/>
  <c r="I9" i="262"/>
  <c r="G15" i="262"/>
  <c r="B16" i="263"/>
  <c r="I10" i="263"/>
  <c r="I16" i="263"/>
  <c r="B15" i="263"/>
  <c r="F16" i="263"/>
  <c r="F15" i="263"/>
  <c r="B14" i="266"/>
  <c r="F15" i="267"/>
  <c r="B14" i="263"/>
  <c r="F7" i="264"/>
  <c r="H9" i="264"/>
  <c r="H23" i="264"/>
  <c r="H30" i="264"/>
  <c r="I10" i="266"/>
  <c r="I16" i="266"/>
  <c r="C14" i="266"/>
  <c r="G14" i="266"/>
  <c r="C18" i="266"/>
  <c r="I11" i="267"/>
  <c r="I17" i="267"/>
  <c r="B14" i="267"/>
  <c r="F14" i="267"/>
  <c r="I29" i="267"/>
  <c r="I42" i="267"/>
  <c r="H21" i="268"/>
  <c r="I11" i="266"/>
  <c r="I17" i="266"/>
  <c r="F14" i="266"/>
  <c r="C15" i="266"/>
  <c r="D16" i="266"/>
  <c r="I8" i="267"/>
  <c r="I12" i="267"/>
  <c r="B15" i="267"/>
  <c r="G16" i="267"/>
  <c r="C14" i="261"/>
  <c r="E14" i="261"/>
  <c r="D14" i="262"/>
  <c r="I27" i="262"/>
  <c r="I41" i="262"/>
  <c r="I55" i="262"/>
  <c r="C14" i="263"/>
  <c r="G14" i="263"/>
  <c r="H14" i="264"/>
  <c r="I9" i="266"/>
  <c r="D14" i="266"/>
  <c r="I27" i="266"/>
  <c r="I40" i="266"/>
  <c r="I53" i="266"/>
  <c r="I10" i="267"/>
  <c r="C14" i="267"/>
  <c r="G14" i="267"/>
  <c r="D15" i="267"/>
  <c r="G15" i="266"/>
  <c r="E14" i="267"/>
  <c r="C16" i="267"/>
  <c r="B17" i="262"/>
  <c r="I27" i="263"/>
  <c r="I40" i="263"/>
  <c r="E14" i="266"/>
  <c r="D14" i="267"/>
  <c r="I27" i="267"/>
  <c r="I40" i="267"/>
  <c r="I7" i="264"/>
  <c r="H7" i="264"/>
  <c r="I15" i="263"/>
  <c r="I16" i="267"/>
  <c r="I15" i="266"/>
  <c r="I18" i="267"/>
  <c r="I14" i="267"/>
  <c r="I15" i="262"/>
  <c r="I14" i="266"/>
  <c r="I18" i="262"/>
  <c r="I14" i="262"/>
  <c r="I18" i="263"/>
  <c r="I14" i="263"/>
  <c r="A1" i="240"/>
  <c r="S18" i="240"/>
  <c r="Q18" i="240"/>
  <c r="O18" i="240"/>
  <c r="M18" i="240"/>
  <c r="K18" i="240"/>
  <c r="I18" i="240"/>
  <c r="G18" i="240"/>
  <c r="E18" i="240"/>
  <c r="S17" i="240"/>
  <c r="O17" i="240"/>
  <c r="M17" i="240"/>
  <c r="K17" i="240"/>
  <c r="I17" i="240"/>
  <c r="G17" i="240"/>
  <c r="E17" i="240"/>
  <c r="C17" i="240"/>
  <c r="O5" i="240"/>
  <c r="N5" i="240"/>
  <c r="M5" i="240"/>
  <c r="L5" i="240"/>
  <c r="K5" i="240"/>
  <c r="J5" i="240"/>
  <c r="I5" i="240"/>
  <c r="H5" i="240"/>
  <c r="G5" i="240"/>
  <c r="F5" i="240"/>
  <c r="E5" i="240"/>
  <c r="D5" i="240"/>
  <c r="C5" i="240"/>
  <c r="B5" i="240"/>
  <c r="A1" i="19"/>
  <c r="Q4" i="30"/>
  <c r="P4" i="30"/>
  <c r="O4" i="30"/>
  <c r="N4" i="30"/>
  <c r="M4" i="30"/>
  <c r="L4" i="30"/>
  <c r="K4" i="30"/>
  <c r="J4" i="30"/>
  <c r="I4" i="30"/>
  <c r="H4" i="30"/>
  <c r="G4" i="30"/>
  <c r="F4" i="30"/>
  <c r="E4" i="30"/>
  <c r="D4" i="30"/>
  <c r="C4" i="30"/>
  <c r="B4" i="30"/>
  <c r="Q3" i="30"/>
  <c r="P3" i="30"/>
  <c r="O3" i="30"/>
  <c r="N3" i="30"/>
  <c r="M3" i="30"/>
  <c r="L3" i="30"/>
  <c r="K3" i="30"/>
  <c r="J3" i="30"/>
  <c r="I3" i="30"/>
  <c r="H3" i="30"/>
  <c r="G3" i="30"/>
  <c r="F3" i="30"/>
  <c r="E3" i="30"/>
  <c r="D3" i="30"/>
  <c r="C3" i="30"/>
  <c r="B3" i="30"/>
  <c r="A1" i="30"/>
  <c r="Q4" i="17"/>
  <c r="P4" i="17"/>
  <c r="O4" i="17"/>
  <c r="N4" i="17"/>
  <c r="M4" i="17"/>
  <c r="L4" i="17"/>
  <c r="K4" i="17"/>
  <c r="J4" i="17"/>
  <c r="I4" i="17"/>
  <c r="H4" i="17"/>
  <c r="G4" i="17"/>
  <c r="F4" i="17"/>
  <c r="E4" i="17"/>
  <c r="D4" i="17"/>
  <c r="C4" i="17"/>
  <c r="B4" i="17"/>
  <c r="Q3" i="17"/>
  <c r="P3" i="17"/>
  <c r="O3" i="17"/>
  <c r="N3" i="17"/>
  <c r="M3" i="17"/>
  <c r="L3" i="17"/>
  <c r="K3" i="17"/>
  <c r="J3" i="17"/>
  <c r="I3" i="17"/>
  <c r="H3" i="17"/>
  <c r="G3" i="17"/>
  <c r="F3" i="17"/>
  <c r="E3" i="17"/>
  <c r="D3" i="17"/>
  <c r="C3" i="17"/>
  <c r="B3" i="17"/>
  <c r="A1" i="17"/>
  <c r="A1" i="31"/>
  <c r="B27" i="28"/>
  <c r="B19" i="28"/>
  <c r="F7" i="28"/>
  <c r="E7" i="28"/>
  <c r="D7" i="28"/>
  <c r="C7" i="28"/>
  <c r="A1" i="28"/>
  <c r="A1" i="106"/>
  <c r="A36" i="77"/>
  <c r="D31" i="77"/>
  <c r="C31" i="77"/>
  <c r="A31" i="77"/>
  <c r="K20" i="77"/>
  <c r="J20" i="77"/>
  <c r="I20" i="77"/>
  <c r="H20" i="77"/>
  <c r="D20" i="77"/>
  <c r="C20" i="77"/>
  <c r="B20" i="77"/>
  <c r="D14" i="77"/>
  <c r="C14" i="77"/>
  <c r="B14" i="77"/>
  <c r="A1" i="77"/>
  <c r="D32" i="78"/>
  <c r="C32" i="78"/>
  <c r="B32" i="78"/>
  <c r="D27" i="78"/>
  <c r="C27" i="78"/>
  <c r="B27" i="78"/>
  <c r="H30" i="78"/>
  <c r="H29" i="78"/>
  <c r="H28" i="78"/>
  <c r="D18" i="78"/>
  <c r="C18" i="78"/>
  <c r="B18" i="78"/>
  <c r="D13" i="78"/>
  <c r="C13" i="78"/>
  <c r="B13" i="78"/>
  <c r="H16" i="78"/>
  <c r="H14" i="78"/>
  <c r="H18" i="78"/>
  <c r="H4" i="78"/>
  <c r="H3" i="78"/>
  <c r="A1" i="78"/>
  <c r="F30" i="10"/>
  <c r="C30" i="10"/>
  <c r="F23" i="10"/>
  <c r="C23" i="10"/>
  <c r="F13" i="10"/>
  <c r="C13" i="10"/>
  <c r="F11" i="10"/>
  <c r="E11" i="10"/>
  <c r="D11" i="10"/>
  <c r="C11" i="10"/>
  <c r="B11" i="10"/>
  <c r="A1" i="10"/>
  <c r="F32" i="9"/>
  <c r="C32" i="9"/>
  <c r="F23" i="9"/>
  <c r="C23" i="9"/>
  <c r="F11" i="9"/>
  <c r="E11" i="9"/>
  <c r="D11" i="9"/>
  <c r="C11" i="9"/>
  <c r="B11" i="9"/>
  <c r="D6" i="9"/>
  <c r="D6" i="10"/>
  <c r="C6" i="9"/>
  <c r="C6" i="10"/>
  <c r="F4" i="9"/>
  <c r="F4" i="28" s="1"/>
  <c r="B12" i="28" s="1"/>
  <c r="E4" i="9"/>
  <c r="E4" i="28" s="1"/>
  <c r="D4" i="9"/>
  <c r="D4" i="28" s="1"/>
  <c r="C4" i="9"/>
  <c r="C4" i="10" s="1"/>
  <c r="B4" i="9"/>
  <c r="B4" i="28"/>
  <c r="F3" i="9"/>
  <c r="F3" i="28" s="1"/>
  <c r="B11" i="28" s="1"/>
  <c r="E3" i="9"/>
  <c r="E3" i="28" s="1"/>
  <c r="D3" i="9"/>
  <c r="D3" i="28" s="1"/>
  <c r="D3" i="10"/>
  <c r="C3" i="9"/>
  <c r="C3" i="28" s="1"/>
  <c r="B3" i="9"/>
  <c r="B3" i="28"/>
  <c r="A1" i="9"/>
  <c r="G27" i="56"/>
  <c r="D27" i="56"/>
  <c r="G16" i="56"/>
  <c r="F13" i="9"/>
  <c r="D16" i="56"/>
  <c r="C13" i="9" s="1"/>
  <c r="Q10" i="56"/>
  <c r="R10" i="56"/>
  <c r="N10" i="56"/>
  <c r="O10" i="56"/>
  <c r="K10" i="56"/>
  <c r="L10" i="56"/>
  <c r="Q9" i="56"/>
  <c r="R9" i="56"/>
  <c r="N9" i="56"/>
  <c r="O9" i="56"/>
  <c r="K9" i="56"/>
  <c r="L9" i="56"/>
  <c r="I5" i="56"/>
  <c r="H5" i="56"/>
  <c r="G5" i="56"/>
  <c r="F5" i="56"/>
  <c r="E5" i="56"/>
  <c r="D5" i="56"/>
  <c r="C5" i="56"/>
  <c r="B5" i="56"/>
  <c r="I4" i="56"/>
  <c r="H4" i="56"/>
  <c r="G4" i="56"/>
  <c r="F4" i="56"/>
  <c r="E4" i="56"/>
  <c r="D4" i="56"/>
  <c r="C4" i="56"/>
  <c r="A1" i="56"/>
  <c r="A1" i="105"/>
  <c r="H35" i="75"/>
  <c r="D35" i="75"/>
  <c r="C35" i="75"/>
  <c r="B35" i="75"/>
  <c r="A35" i="75"/>
  <c r="H30" i="75"/>
  <c r="D30" i="75"/>
  <c r="C30" i="75"/>
  <c r="B30" i="75"/>
  <c r="A30" i="75"/>
  <c r="J19" i="75"/>
  <c r="I19" i="75"/>
  <c r="H19" i="75"/>
  <c r="D19" i="75"/>
  <c r="C19" i="75"/>
  <c r="B19" i="75"/>
  <c r="H18" i="75"/>
  <c r="D18" i="75"/>
  <c r="C18" i="75"/>
  <c r="B18" i="75"/>
  <c r="H13" i="75"/>
  <c r="D13" i="75"/>
  <c r="C13" i="75"/>
  <c r="B13" i="75"/>
  <c r="A1" i="75"/>
  <c r="D34" i="76"/>
  <c r="C34" i="76"/>
  <c r="B34" i="76"/>
  <c r="D33" i="76"/>
  <c r="C33" i="76"/>
  <c r="B33" i="76"/>
  <c r="D28" i="76"/>
  <c r="C28" i="76"/>
  <c r="B28" i="76"/>
  <c r="H31" i="76"/>
  <c r="H30" i="76"/>
  <c r="H33" i="76"/>
  <c r="D19" i="76"/>
  <c r="C19" i="76"/>
  <c r="B19" i="76"/>
  <c r="D13" i="76"/>
  <c r="C13" i="76"/>
  <c r="B13" i="76"/>
  <c r="Q15" i="61"/>
  <c r="N15" i="61"/>
  <c r="K15" i="61"/>
  <c r="H15" i="61"/>
  <c r="E15" i="61"/>
  <c r="B15" i="61"/>
  <c r="K5" i="61"/>
  <c r="Q5" i="61" s="1"/>
  <c r="E5" i="61" s="1"/>
  <c r="H5" i="61"/>
  <c r="N5" i="61" s="1"/>
  <c r="B5" i="61" s="1"/>
  <c r="Q3" i="61"/>
  <c r="E3" i="61"/>
  <c r="A1" i="61"/>
  <c r="G23" i="5"/>
  <c r="H23" i="5"/>
  <c r="G21" i="5"/>
  <c r="H21" i="5"/>
  <c r="I9" i="5"/>
  <c r="H9" i="5"/>
  <c r="G17" i="5"/>
  <c r="H17" i="5"/>
  <c r="G9" i="5"/>
  <c r="F9" i="5"/>
  <c r="G19" i="5"/>
  <c r="H19" i="5"/>
  <c r="D9" i="5"/>
  <c r="C9" i="5"/>
  <c r="B9" i="5"/>
  <c r="I4" i="5"/>
  <c r="H4" i="5"/>
  <c r="G4" i="5"/>
  <c r="F4" i="5"/>
  <c r="E4" i="5"/>
  <c r="D4" i="5"/>
  <c r="C4" i="5"/>
  <c r="B4" i="5"/>
  <c r="O3" i="5"/>
  <c r="L3" i="5"/>
  <c r="I3" i="5"/>
  <c r="H3" i="5"/>
  <c r="G3" i="5"/>
  <c r="F3" i="5"/>
  <c r="E3" i="5"/>
  <c r="D3" i="5"/>
  <c r="C3" i="5"/>
  <c r="B3" i="5"/>
  <c r="A1" i="5"/>
  <c r="H18" i="11"/>
  <c r="G18" i="11"/>
  <c r="H17" i="11"/>
  <c r="G17" i="11"/>
  <c r="P14" i="11"/>
  <c r="N14" i="11"/>
  <c r="I14" i="11"/>
  <c r="H14" i="11"/>
  <c r="G14" i="11"/>
  <c r="F14" i="11"/>
  <c r="E14" i="11"/>
  <c r="D14" i="11"/>
  <c r="C14" i="11"/>
  <c r="B14" i="11"/>
  <c r="K13" i="11"/>
  <c r="K12" i="11"/>
  <c r="K11" i="11"/>
  <c r="K10" i="11"/>
  <c r="A1" i="11"/>
  <c r="H15" i="78"/>
  <c r="H29" i="76"/>
  <c r="B3" i="10"/>
  <c r="E3" i="10"/>
  <c r="C4" i="28"/>
  <c r="C3" i="10"/>
  <c r="B4" i="10"/>
  <c r="H13" i="78"/>
  <c r="H27" i="78"/>
  <c r="N8" i="56"/>
  <c r="O8" i="56"/>
  <c r="Q8" i="56"/>
  <c r="R8" i="56"/>
  <c r="K8" i="56"/>
  <c r="L8" i="56"/>
  <c r="H28" i="76"/>
  <c r="C3" i="78"/>
  <c r="D3" i="78"/>
  <c r="B3" i="78"/>
  <c r="D4" i="78"/>
  <c r="C4" i="78"/>
  <c r="B4" i="78"/>
  <c r="F4" i="10" l="1"/>
  <c r="D4" i="10"/>
  <c r="F3" i="10"/>
  <c r="E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Nevio Capodaglio</author>
  </authors>
  <commentList>
    <comment ref="B56" authorId="0" shapeId="0" xr:uid="{4FB9EF8A-28E9-4826-A345-225E0CEC992F}">
      <text>
        <r>
          <rPr>
            <b/>
            <sz val="9"/>
            <color indexed="81"/>
            <rFont val="Tahoma"/>
            <family val="2"/>
          </rPr>
          <t>Nevio Capodaglio:</t>
        </r>
        <r>
          <rPr>
            <sz val="9"/>
            <color indexed="81"/>
            <rFont val="Tahoma"/>
            <family val="2"/>
          </rPr>
          <t xml:space="preserve">
rigo 115 dataset
</t>
        </r>
      </text>
    </comment>
    <comment ref="B67" authorId="0" shapeId="0" xr:uid="{89C7A6F2-A641-487A-BEDE-E535B38B496D}">
      <text>
        <r>
          <rPr>
            <b/>
            <sz val="9"/>
            <color indexed="81"/>
            <rFont val="Tahoma"/>
            <family val="2"/>
          </rPr>
          <t>Nevio Capodaglio:</t>
        </r>
        <r>
          <rPr>
            <sz val="9"/>
            <color indexed="81"/>
            <rFont val="Tahoma"/>
            <family val="2"/>
          </rPr>
          <t xml:space="preserve">
rigo 126 dataset</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<sst xmlns="http://schemas.openxmlformats.org/spreadsheetml/2006/main" count="2261" uniqueCount="965">
  <si>
    <t>Rai</t>
  </si>
  <si>
    <t>Mediaset</t>
  </si>
  <si>
    <t>Vodafone</t>
  </si>
  <si>
    <t>FWA</t>
  </si>
  <si>
    <t>DSL</t>
  </si>
  <si>
    <t>%</t>
  </si>
  <si>
    <t>MVNO</t>
  </si>
  <si>
    <t>Pay TV (8)</t>
  </si>
  <si>
    <t>Servizi regolamentati nazionali (Regulated services - national)</t>
  </si>
  <si>
    <t>Luce (Power) (3)</t>
  </si>
  <si>
    <t>(2) - 04 42</t>
  </si>
  <si>
    <t>(3) - 04 51</t>
  </si>
  <si>
    <t>(4) - 04 52</t>
  </si>
  <si>
    <t>(1) - 04 41</t>
  </si>
  <si>
    <t>(5) - 07 31</t>
  </si>
  <si>
    <t>(6) - 07 32 11</t>
  </si>
  <si>
    <t>(7) - 08</t>
  </si>
  <si>
    <r>
      <t xml:space="preserve">Terminali </t>
    </r>
    <r>
      <rPr>
        <i/>
        <sz val="12"/>
        <rFont val="Calibri"/>
        <family val="2"/>
      </rPr>
      <t>(Devices)</t>
    </r>
    <r>
      <rPr>
        <sz val="12"/>
        <rFont val="Calibri"/>
        <family val="2"/>
      </rPr>
      <t xml:space="preserve"> (1)</t>
    </r>
  </si>
  <si>
    <r>
      <t>Larga banda /Internet (</t>
    </r>
    <r>
      <rPr>
        <i/>
        <sz val="12"/>
        <rFont val="Calibri"/>
        <family val="2"/>
      </rPr>
      <t>broadband/internet</t>
    </r>
    <r>
      <rPr>
        <sz val="12"/>
        <rFont val="Calibri"/>
        <family val="2"/>
      </rPr>
      <t>) (3)</t>
    </r>
  </si>
  <si>
    <r>
      <t xml:space="preserve">Terminali </t>
    </r>
    <r>
      <rPr>
        <i/>
        <sz val="12"/>
        <rFont val="Calibri"/>
        <family val="2"/>
      </rPr>
      <t>(Devices)</t>
    </r>
    <r>
      <rPr>
        <sz val="12"/>
        <rFont val="Calibri"/>
        <family val="2"/>
      </rPr>
      <t xml:space="preserve"> (4)</t>
    </r>
  </si>
  <si>
    <t>(1) - 08 20 10</t>
  </si>
  <si>
    <t>(2) - 08 30 10</t>
  </si>
  <si>
    <t>(3) - 08 30 30</t>
  </si>
  <si>
    <t>(4) - 08 20 20</t>
  </si>
  <si>
    <t>(5) - 08 30 20</t>
  </si>
  <si>
    <r>
      <t>Servizi (</t>
    </r>
    <r>
      <rPr>
        <i/>
        <sz val="12"/>
        <rFont val="Calibri"/>
        <family val="2"/>
      </rPr>
      <t>Services</t>
    </r>
    <r>
      <rPr>
        <sz val="12"/>
        <rFont val="Calibri"/>
        <family val="2"/>
      </rPr>
      <t>) (5)</t>
    </r>
  </si>
  <si>
    <t>(6) - 09 52 10</t>
  </si>
  <si>
    <t>(7) - 09 52 20</t>
  </si>
  <si>
    <t>(8) - 09 42 30</t>
  </si>
  <si>
    <t>(9) - 08 10 00</t>
  </si>
  <si>
    <r>
      <t xml:space="preserve">Accesso/servizi di base </t>
    </r>
    <r>
      <rPr>
        <i/>
        <sz val="12"/>
        <rFont val="Calibri"/>
        <family val="2"/>
      </rPr>
      <t>(Access/basic services)</t>
    </r>
    <r>
      <rPr>
        <sz val="12"/>
        <rFont val="Calibri"/>
        <family val="2"/>
      </rPr>
      <t xml:space="preserve"> (2)</t>
    </r>
  </si>
  <si>
    <r>
      <t xml:space="preserve">Riviste e periodici </t>
    </r>
    <r>
      <rPr>
        <i/>
        <sz val="12"/>
        <rFont val="Calibri"/>
        <family val="2"/>
      </rPr>
      <t>(Magazines)</t>
    </r>
    <r>
      <rPr>
        <sz val="12"/>
        <rFont val="Calibri"/>
        <family val="2"/>
      </rPr>
      <t xml:space="preserve"> (7)</t>
    </r>
  </si>
  <si>
    <r>
      <t xml:space="preserve">Codice prezzi </t>
    </r>
    <r>
      <rPr>
        <i/>
        <sz val="12"/>
        <rFont val="Calibri"/>
        <family val="2"/>
      </rPr>
      <t>(Code prices)</t>
    </r>
  </si>
  <si>
    <t>Numero di operazioni - Number of operations (mln)</t>
  </si>
  <si>
    <t>Valori cumulati (cumulative values) (mln)</t>
  </si>
  <si>
    <t>Index 2010 = 100</t>
  </si>
  <si>
    <r>
      <t xml:space="preserve">Indice prezzi utilities </t>
    </r>
    <r>
      <rPr>
        <b/>
        <i/>
        <sz val="12"/>
        <color indexed="10"/>
        <rFont val="Calibri"/>
        <family val="2"/>
      </rPr>
      <t>(Utilities price index)</t>
    </r>
  </si>
  <si>
    <r>
      <t xml:space="preserve">Fonte - </t>
    </r>
    <r>
      <rPr>
        <i/>
        <sz val="12"/>
        <color indexed="8"/>
        <rFont val="Calibri"/>
        <family val="2"/>
      </rPr>
      <t>Source</t>
    </r>
    <r>
      <rPr>
        <sz val="12"/>
        <color indexed="8"/>
        <rFont val="Calibri"/>
        <family val="2"/>
      </rPr>
      <t>:  Istat and Agcom evaluation</t>
    </r>
  </si>
  <si>
    <r>
      <t xml:space="preserve">Indici prezzi quotidiani, periodici e TV - </t>
    </r>
    <r>
      <rPr>
        <b/>
        <i/>
        <sz val="12"/>
        <color indexed="10"/>
        <rFont val="Calibri"/>
        <family val="2"/>
      </rPr>
      <t>(Newspapers, magazines,  Tv price indexes)</t>
    </r>
  </si>
  <si>
    <r>
      <t xml:space="preserve">Indice prezzi servizi postali </t>
    </r>
    <r>
      <rPr>
        <b/>
        <i/>
        <sz val="12"/>
        <color indexed="10"/>
        <rFont val="Calibri"/>
        <family val="2"/>
      </rPr>
      <t>(Postal services price index)</t>
    </r>
  </si>
  <si>
    <r>
      <t xml:space="preserve">milioni </t>
    </r>
    <r>
      <rPr>
        <b/>
        <i/>
        <sz val="12"/>
        <color indexed="8"/>
        <rFont val="Calibri"/>
        <family val="2"/>
      </rPr>
      <t>(millions)</t>
    </r>
  </si>
  <si>
    <r>
      <t xml:space="preserve">Altre tecnologie </t>
    </r>
    <r>
      <rPr>
        <i/>
        <sz val="12"/>
        <color indexed="8"/>
        <rFont val="Calibri"/>
        <family val="2"/>
      </rPr>
      <t>(Other technologies)</t>
    </r>
  </si>
  <si>
    <r>
      <t xml:space="preserve">Milioni </t>
    </r>
    <r>
      <rPr>
        <b/>
        <i/>
        <sz val="12"/>
        <color indexed="8"/>
        <rFont val="Calibri"/>
        <family val="2"/>
      </rPr>
      <t>(Millions)</t>
    </r>
  </si>
  <si>
    <r>
      <t xml:space="preserve">Linee in uscita  - </t>
    </r>
    <r>
      <rPr>
        <b/>
        <i/>
        <sz val="12"/>
        <rFont val="Calibri"/>
        <family val="2"/>
      </rPr>
      <t xml:space="preserve">lines as donor </t>
    </r>
  </si>
  <si>
    <r>
      <t>Linee in ingresso  -</t>
    </r>
    <r>
      <rPr>
        <b/>
        <i/>
        <sz val="12"/>
        <rFont val="Calibri"/>
        <family val="2"/>
      </rPr>
      <t xml:space="preserve"> lines as recipient</t>
    </r>
  </si>
  <si>
    <r>
      <t xml:space="preserve">Fonte - </t>
    </r>
    <r>
      <rPr>
        <i/>
        <sz val="12"/>
        <color indexed="8"/>
        <rFont val="Calibri"/>
        <family val="2"/>
      </rPr>
      <t>Source</t>
    </r>
    <r>
      <rPr>
        <sz val="12"/>
        <color indexed="8"/>
        <rFont val="Calibri"/>
        <family val="2"/>
      </rPr>
      <t>:  Istat and Agcom evaluation</t>
    </r>
  </si>
  <si>
    <r>
      <t xml:space="preserve">Codice prezzi </t>
    </r>
    <r>
      <rPr>
        <i/>
        <sz val="12"/>
        <rFont val="Calibri"/>
        <family val="2"/>
      </rPr>
      <t>(Code prices)</t>
    </r>
  </si>
  <si>
    <r>
      <t>Fonte -</t>
    </r>
    <r>
      <rPr>
        <i/>
        <sz val="12"/>
        <color indexed="8"/>
        <rFont val="Calibri"/>
        <family val="2"/>
      </rPr>
      <t>Source</t>
    </r>
    <r>
      <rPr>
        <sz val="12"/>
        <color indexed="8"/>
        <rFont val="Calibri"/>
        <family val="2"/>
      </rPr>
      <t>:  Agcom on Eurostat</t>
    </r>
  </si>
  <si>
    <r>
      <t xml:space="preserve">Indici prezzi telefonia fissa </t>
    </r>
    <r>
      <rPr>
        <b/>
        <i/>
        <sz val="12"/>
        <color indexed="10"/>
        <rFont val="Calibri"/>
        <family val="2"/>
      </rPr>
      <t>(Fixed telephony price index )</t>
    </r>
  </si>
  <si>
    <r>
      <t xml:space="preserve">Indici prezzi telefonia mobile </t>
    </r>
    <r>
      <rPr>
        <b/>
        <i/>
        <sz val="12"/>
        <color indexed="10"/>
        <rFont val="Calibri"/>
        <family val="2"/>
      </rPr>
      <t>(Mobile telephony price index )</t>
    </r>
  </si>
  <si>
    <t>M2M</t>
  </si>
  <si>
    <r>
      <t xml:space="preserve">Quote di mercato </t>
    </r>
    <r>
      <rPr>
        <b/>
        <i/>
        <u/>
        <sz val="12"/>
        <color indexed="8"/>
        <rFont val="Calibri"/>
        <family val="2"/>
      </rPr>
      <t>(market shares)</t>
    </r>
    <r>
      <rPr>
        <b/>
        <u/>
        <sz val="12"/>
        <color indexed="8"/>
        <rFont val="Calibri"/>
        <family val="2"/>
      </rPr>
      <t xml:space="preserve"> (%)</t>
    </r>
  </si>
  <si>
    <r>
      <t>2) Solo linee human</t>
    </r>
    <r>
      <rPr>
        <b/>
        <i/>
        <sz val="12"/>
        <color indexed="8"/>
        <rFont val="Calibri"/>
        <family val="2"/>
      </rPr>
      <t xml:space="preserve"> (Only Human lines)</t>
    </r>
  </si>
  <si>
    <t>Wind Tre</t>
  </si>
  <si>
    <t>Tim</t>
  </si>
  <si>
    <r>
      <t>1) Linee complessive  - Human + M2M</t>
    </r>
    <r>
      <rPr>
        <b/>
        <i/>
        <sz val="12"/>
        <color indexed="8"/>
        <rFont val="Calibri"/>
        <family val="2"/>
      </rPr>
      <t xml:space="preserve"> (Total lines - Human + M2M)</t>
    </r>
  </si>
  <si>
    <t>DHL</t>
  </si>
  <si>
    <t>UPS</t>
  </si>
  <si>
    <t>BRT</t>
  </si>
  <si>
    <t>Fulmine</t>
  </si>
  <si>
    <t>Altri</t>
  </si>
  <si>
    <t>Human (*)</t>
  </si>
  <si>
    <t>(*) - Sim che effettuano traffico «solo voce» o «voce e dati», incluse le sim "solo dati" con iterazione umana (es: chiavette per PC, sim per tablet ecc.)</t>
  </si>
  <si>
    <r>
      <t xml:space="preserve">(*) - </t>
    </r>
    <r>
      <rPr>
        <i/>
        <sz val="10"/>
        <color indexed="8"/>
        <rFont val="Calibri"/>
        <family val="2"/>
      </rPr>
      <t>"voice only" or "voice and data" sim, including "only data" sim managed by users (eg: PC usb-sticks, tablet sim, etc.)</t>
    </r>
  </si>
  <si>
    <r>
      <t xml:space="preserve">Totale </t>
    </r>
    <r>
      <rPr>
        <b/>
        <i/>
        <sz val="12"/>
        <color indexed="8"/>
        <rFont val="Calibri"/>
        <family val="2"/>
      </rPr>
      <t>(Total)</t>
    </r>
  </si>
  <si>
    <r>
      <t xml:space="preserve">Indice generale dei prezzi </t>
    </r>
    <r>
      <rPr>
        <i/>
        <sz val="12"/>
        <color indexed="8"/>
        <rFont val="Calibri"/>
        <family val="2"/>
      </rPr>
      <t xml:space="preserve"> (Average price index)</t>
    </r>
  </si>
  <si>
    <r>
      <t xml:space="preserve">Servizi regolamentati locali </t>
    </r>
    <r>
      <rPr>
        <i/>
        <sz val="12"/>
        <color indexed="8"/>
        <rFont val="Calibri"/>
        <family val="2"/>
      </rPr>
      <t>(Regulated services - local)</t>
    </r>
  </si>
  <si>
    <r>
      <t>Indice Sintetico Agcom</t>
    </r>
    <r>
      <rPr>
        <i/>
        <sz val="12"/>
        <color indexed="8"/>
        <rFont val="Calibri"/>
        <family val="2"/>
      </rPr>
      <t xml:space="preserve"> (Agcom Syntetic Index)</t>
    </r>
    <r>
      <rPr>
        <sz val="12"/>
        <color indexed="8"/>
        <rFont val="Calibri"/>
        <family val="2"/>
      </rPr>
      <t xml:space="preserve"> (ISA/</t>
    </r>
    <r>
      <rPr>
        <i/>
        <sz val="12"/>
        <color indexed="8"/>
        <rFont val="Calibri"/>
        <family val="2"/>
      </rPr>
      <t xml:space="preserve">ASI </t>
    </r>
    <r>
      <rPr>
        <sz val="12"/>
        <color indexed="8"/>
        <rFont val="Calibri"/>
        <family val="2"/>
      </rPr>
      <t xml:space="preserve">(*) </t>
    </r>
  </si>
  <si>
    <r>
      <t>Acqua (</t>
    </r>
    <r>
      <rPr>
        <i/>
        <sz val="12"/>
        <rFont val="Calibri"/>
        <family val="2"/>
      </rPr>
      <t>Water</t>
    </r>
    <r>
      <rPr>
        <sz val="12"/>
        <rFont val="Calibri"/>
        <family val="2"/>
      </rPr>
      <t>) (1)</t>
    </r>
  </si>
  <si>
    <r>
      <t>Rifiuti (</t>
    </r>
    <r>
      <rPr>
        <i/>
        <sz val="12"/>
        <rFont val="Calibri"/>
        <family val="2"/>
      </rPr>
      <t>Waste</t>
    </r>
    <r>
      <rPr>
        <sz val="12"/>
        <rFont val="Calibri"/>
        <family val="2"/>
      </rPr>
      <t>) (2)</t>
    </r>
  </si>
  <si>
    <r>
      <t xml:space="preserve">Gas </t>
    </r>
    <r>
      <rPr>
        <i/>
        <sz val="12"/>
        <rFont val="Calibri"/>
        <family val="2"/>
      </rPr>
      <t xml:space="preserve">(Gas) </t>
    </r>
    <r>
      <rPr>
        <sz val="12"/>
        <rFont val="Calibri"/>
        <family val="2"/>
      </rPr>
      <t>(4)</t>
    </r>
  </si>
  <si>
    <r>
      <t>Treno</t>
    </r>
    <r>
      <rPr>
        <i/>
        <sz val="12"/>
        <rFont val="Calibri"/>
        <family val="2"/>
      </rPr>
      <t xml:space="preserve"> (Train)</t>
    </r>
    <r>
      <rPr>
        <sz val="12"/>
        <rFont val="Calibri"/>
        <family val="2"/>
      </rPr>
      <t xml:space="preserve"> (5)</t>
    </r>
  </si>
  <si>
    <r>
      <t xml:space="preserve">Trasporti urbani </t>
    </r>
    <r>
      <rPr>
        <i/>
        <sz val="12"/>
        <rFont val="Calibri"/>
        <family val="2"/>
      </rPr>
      <t>(Urban transport)</t>
    </r>
    <r>
      <rPr>
        <sz val="12"/>
        <rFont val="Calibri"/>
        <family val="2"/>
      </rPr>
      <t xml:space="preserve"> (6)</t>
    </r>
  </si>
  <si>
    <r>
      <t>Comunicazioni (</t>
    </r>
    <r>
      <rPr>
        <i/>
        <sz val="12"/>
        <rFont val="Calibri"/>
        <family val="2"/>
      </rPr>
      <t>Communications</t>
    </r>
    <r>
      <rPr>
        <sz val="12"/>
        <rFont val="Calibri"/>
        <family val="2"/>
      </rPr>
      <t>) (7)</t>
    </r>
  </si>
  <si>
    <r>
      <t>Totale (</t>
    </r>
    <r>
      <rPr>
        <b/>
        <i/>
        <sz val="12"/>
        <color indexed="8"/>
        <rFont val="Calibri"/>
        <family val="2"/>
      </rPr>
      <t>Total)</t>
    </r>
  </si>
  <si>
    <t>Indice di mobilità  da inizio anno - Mobility index beginning year</t>
  </si>
  <si>
    <r>
      <t xml:space="preserve">Ricavi da inizio anno </t>
    </r>
    <r>
      <rPr>
        <b/>
        <i/>
        <sz val="12"/>
        <color indexed="8"/>
        <rFont val="Calibri"/>
        <family val="2"/>
      </rPr>
      <t>(Revenues b.y.)</t>
    </r>
    <r>
      <rPr>
        <b/>
        <sz val="12"/>
        <color indexed="8"/>
        <rFont val="Calibri"/>
        <family val="2"/>
      </rPr>
      <t xml:space="preserve"> (mln €)</t>
    </r>
  </si>
  <si>
    <r>
      <t xml:space="preserve">Volumi da inizio anno </t>
    </r>
    <r>
      <rPr>
        <b/>
        <i/>
        <sz val="12"/>
        <color indexed="8"/>
        <rFont val="Calibri"/>
        <family val="2"/>
      </rPr>
      <t>(Volumes b.y.)</t>
    </r>
    <r>
      <rPr>
        <b/>
        <sz val="12"/>
        <color indexed="8"/>
        <rFont val="Calibri"/>
        <family val="2"/>
      </rPr>
      <t xml:space="preserve"> (mln units)</t>
    </r>
  </si>
  <si>
    <r>
      <t>Totale (</t>
    </r>
    <r>
      <rPr>
        <b/>
        <i/>
        <sz val="12"/>
        <color indexed="8"/>
        <rFont val="Calibri"/>
        <family val="2"/>
      </rPr>
      <t>Total</t>
    </r>
    <r>
      <rPr>
        <b/>
        <sz val="12"/>
        <color indexed="8"/>
        <rFont val="Calibri"/>
        <family val="2"/>
      </rPr>
      <t>)</t>
    </r>
  </si>
  <si>
    <r>
      <t>Affari</t>
    </r>
    <r>
      <rPr>
        <i/>
        <sz val="12"/>
        <color indexed="8"/>
        <rFont val="Calibri"/>
        <family val="2"/>
      </rPr>
      <t xml:space="preserve"> (Business)</t>
    </r>
  </si>
  <si>
    <r>
      <t xml:space="preserve">Residenziali </t>
    </r>
    <r>
      <rPr>
        <i/>
        <sz val="12"/>
        <color indexed="8"/>
        <rFont val="Calibri"/>
        <family val="2"/>
      </rPr>
      <t>(Residential)</t>
    </r>
  </si>
  <si>
    <r>
      <t xml:space="preserve">Prepagate </t>
    </r>
    <r>
      <rPr>
        <i/>
        <sz val="12"/>
        <color indexed="8"/>
        <rFont val="Calibri"/>
        <family val="2"/>
      </rPr>
      <t>(Prepaid)</t>
    </r>
  </si>
  <si>
    <r>
      <t xml:space="preserve">Abbonamento </t>
    </r>
    <r>
      <rPr>
        <i/>
        <sz val="12"/>
        <color indexed="8"/>
        <rFont val="Calibri"/>
        <family val="2"/>
      </rPr>
      <t>(Postpaid)</t>
    </r>
  </si>
  <si>
    <t>FTTC</t>
  </si>
  <si>
    <t>FTTH</t>
  </si>
  <si>
    <r>
      <t xml:space="preserve">Valori cumulati / 12mesi - Cumulative values / 12 month </t>
    </r>
    <r>
      <rPr>
        <b/>
        <sz val="12"/>
        <color indexed="8"/>
        <rFont val="Calibri"/>
        <family val="2"/>
      </rPr>
      <t>(€)</t>
    </r>
  </si>
  <si>
    <t>Servizi postali (9)</t>
  </si>
  <si>
    <r>
      <t>Altri servizi postali (</t>
    </r>
    <r>
      <rPr>
        <i/>
        <sz val="12"/>
        <rFont val="Calibri"/>
        <family val="2"/>
      </rPr>
      <t>Other postal services</t>
    </r>
    <r>
      <rPr>
        <sz val="12"/>
        <rFont val="Calibri"/>
        <family val="2"/>
      </rPr>
      <t>) (11)</t>
    </r>
  </si>
  <si>
    <r>
      <t>Servizi di movimentazione lettere (</t>
    </r>
    <r>
      <rPr>
        <i/>
        <sz val="12"/>
        <rFont val="Calibri"/>
        <family val="2"/>
      </rPr>
      <t>Letters handlig services</t>
    </r>
    <r>
      <rPr>
        <sz val="12"/>
        <rFont val="Calibri"/>
        <family val="2"/>
      </rPr>
      <t>) (10)</t>
    </r>
  </si>
  <si>
    <t>(10) - 08.1.0.1.0.00</t>
  </si>
  <si>
    <t>(11) - 08.1.0.9.0.00</t>
  </si>
  <si>
    <r>
      <t xml:space="preserve">Rame - </t>
    </r>
    <r>
      <rPr>
        <i/>
        <sz val="12"/>
        <color indexed="8"/>
        <rFont val="Calibri"/>
        <family val="2"/>
      </rPr>
      <t>copper</t>
    </r>
  </si>
  <si>
    <r>
      <t xml:space="preserve">Sim "solo human" </t>
    </r>
    <r>
      <rPr>
        <b/>
        <i/>
        <sz val="12"/>
        <color indexed="8"/>
        <rFont val="Calibri"/>
        <family val="2"/>
      </rPr>
      <t>("Only Human" Sim)</t>
    </r>
    <r>
      <rPr>
        <b/>
        <sz val="12"/>
        <color indexed="8"/>
        <rFont val="Calibri"/>
        <family val="2"/>
      </rPr>
      <t xml:space="preserve"> (Mln)</t>
    </r>
  </si>
  <si>
    <r>
      <t xml:space="preserve">Sim "human" residenziali </t>
    </r>
    <r>
      <rPr>
        <b/>
        <i/>
        <sz val="12"/>
        <color indexed="8"/>
        <rFont val="Calibri"/>
        <family val="2"/>
      </rPr>
      <t xml:space="preserve">("human" Residential Sim) </t>
    </r>
    <r>
      <rPr>
        <b/>
        <sz val="12"/>
        <color indexed="8"/>
        <rFont val="Calibri"/>
        <family val="2"/>
      </rPr>
      <t>(%)</t>
    </r>
  </si>
  <si>
    <r>
      <t xml:space="preserve">Sim "human" affari  </t>
    </r>
    <r>
      <rPr>
        <b/>
        <i/>
        <sz val="12"/>
        <color indexed="8"/>
        <rFont val="Calibri"/>
        <family val="2"/>
      </rPr>
      <t xml:space="preserve">("human" Business Sim) </t>
    </r>
    <r>
      <rPr>
        <b/>
        <sz val="12"/>
        <color indexed="8"/>
        <rFont val="Calibri"/>
        <family val="2"/>
      </rPr>
      <t>(%)</t>
    </r>
  </si>
  <si>
    <r>
      <t xml:space="preserve">Media  - </t>
    </r>
    <r>
      <rPr>
        <b/>
        <i/>
        <sz val="12"/>
        <color indexed="8"/>
        <rFont val="Calibri"/>
        <family val="2"/>
      </rPr>
      <t>Average</t>
    </r>
  </si>
  <si>
    <r>
      <t xml:space="preserve">Sim "solo human" </t>
    </r>
    <r>
      <rPr>
        <b/>
        <i/>
        <sz val="12"/>
        <color indexed="8"/>
        <rFont val="Calibri"/>
        <family val="2"/>
      </rPr>
      <t>("Only human" Sim)</t>
    </r>
    <r>
      <rPr>
        <b/>
        <sz val="12"/>
        <color indexed="8"/>
        <rFont val="Calibri"/>
        <family val="2"/>
      </rPr>
      <t xml:space="preserve"> (Mln))</t>
    </r>
  </si>
  <si>
    <r>
      <t xml:space="preserve">Sim "human" prepagate </t>
    </r>
    <r>
      <rPr>
        <b/>
        <i/>
        <sz val="12"/>
        <color indexed="8"/>
        <rFont val="Calibri"/>
        <family val="2"/>
      </rPr>
      <t>("human" sim prepaid)</t>
    </r>
    <r>
      <rPr>
        <b/>
        <sz val="12"/>
        <color indexed="8"/>
        <rFont val="Calibri"/>
        <family val="2"/>
      </rPr>
      <t xml:space="preserve"> (%)</t>
    </r>
  </si>
  <si>
    <r>
      <t xml:space="preserve">Sim "human" in abbonamento </t>
    </r>
    <r>
      <rPr>
        <b/>
        <i/>
        <sz val="12"/>
        <color indexed="8"/>
        <rFont val="Calibri"/>
        <family val="2"/>
      </rPr>
      <t>("human" sim postpaid)</t>
    </r>
    <r>
      <rPr>
        <b/>
        <sz val="12"/>
        <color indexed="8"/>
        <rFont val="Calibri"/>
        <family val="2"/>
      </rPr>
      <t xml:space="preserve"> (%)</t>
    </r>
  </si>
  <si>
    <r>
      <t xml:space="preserve">Valori trimestrali - Quarterly values  </t>
    </r>
    <r>
      <rPr>
        <b/>
        <sz val="12"/>
        <color indexed="8"/>
        <rFont val="Calibri"/>
        <family val="2"/>
      </rPr>
      <t>(mln units)</t>
    </r>
  </si>
  <si>
    <t xml:space="preserve"> (a)</t>
  </si>
  <si>
    <t xml:space="preserve"> (b)</t>
  </si>
  <si>
    <t xml:space="preserve"> (c)</t>
  </si>
  <si>
    <t xml:space="preserve"> (c) / (b)</t>
  </si>
  <si>
    <t xml:space="preserve"> (c) / (a)</t>
  </si>
  <si>
    <t>Var. (chg) %</t>
  </si>
  <si>
    <t>Iliad</t>
  </si>
  <si>
    <r>
      <t xml:space="preserve">Servizi postali 
</t>
    </r>
    <r>
      <rPr>
        <b/>
        <i/>
        <sz val="12"/>
        <color indexed="10"/>
        <rFont val="Calibri"/>
        <family val="2"/>
      </rPr>
      <t>(Postal Services)</t>
    </r>
  </si>
  <si>
    <r>
      <t xml:space="preserve">TLC - servizi e apparati </t>
    </r>
    <r>
      <rPr>
        <b/>
        <i/>
        <sz val="12"/>
        <color indexed="10"/>
        <rFont val="Calibri"/>
        <family val="2"/>
      </rPr>
      <t>(Telecommunications)</t>
    </r>
  </si>
  <si>
    <r>
      <t>Quotidiani e periodici</t>
    </r>
    <r>
      <rPr>
        <b/>
        <i/>
        <sz val="12"/>
        <color indexed="10"/>
        <rFont val="Calibri"/>
        <family val="2"/>
      </rPr>
      <t xml:space="preserve"> (Newspapers and Magazines)</t>
    </r>
  </si>
  <si>
    <r>
      <t>Quote di mercato sulle vendite - (</t>
    </r>
    <r>
      <rPr>
        <b/>
        <i/>
        <sz val="12"/>
        <color indexed="10"/>
        <rFont val="Calibri"/>
        <family val="2"/>
      </rPr>
      <t>Newspapers: value market shares</t>
    </r>
    <r>
      <rPr>
        <b/>
        <sz val="12"/>
        <color indexed="10"/>
        <rFont val="Calibri"/>
        <family val="2"/>
      </rPr>
      <t>) (%)</t>
    </r>
  </si>
  <si>
    <t>Eolo</t>
  </si>
  <si>
    <t>Cairo/RCS Mediagroup</t>
  </si>
  <si>
    <t>Gruppo Poste Italiane</t>
  </si>
  <si>
    <t>GLS</t>
  </si>
  <si>
    <r>
      <t>Totale (</t>
    </r>
    <r>
      <rPr>
        <i/>
        <sz val="12"/>
        <color indexed="8"/>
        <rFont val="Calibri"/>
        <family val="2"/>
      </rPr>
      <t>Total</t>
    </r>
    <r>
      <rPr>
        <sz val="12"/>
        <color indexed="8"/>
        <rFont val="Calibri"/>
        <family val="2"/>
      </rPr>
      <t>)</t>
    </r>
  </si>
  <si>
    <t>GEDI Gruppo Editoriale</t>
  </si>
  <si>
    <t>(Coicop 082-083)</t>
  </si>
  <si>
    <t>(Coicop 0952)</t>
  </si>
  <si>
    <t>(Coicop 081)</t>
  </si>
  <si>
    <t>Amazon IT</t>
  </si>
  <si>
    <r>
      <t>Quotidiani (</t>
    </r>
    <r>
      <rPr>
        <i/>
        <sz val="12"/>
        <rFont val="Calibri"/>
        <family val="2"/>
      </rPr>
      <t>Newspapers</t>
    </r>
    <r>
      <rPr>
        <sz val="12"/>
        <rFont val="Calibri"/>
        <family val="2"/>
      </rPr>
      <t>) (6)</t>
    </r>
  </si>
  <si>
    <r>
      <t xml:space="preserve">Totale </t>
    </r>
    <r>
      <rPr>
        <b/>
        <i/>
        <sz val="12"/>
        <rFont val="Calibri"/>
        <family val="2"/>
      </rPr>
      <t>(Total)</t>
    </r>
    <r>
      <rPr>
        <b/>
        <sz val="12"/>
        <rFont val="Calibri"/>
        <family val="2"/>
      </rPr>
      <t xml:space="preserve">  (mln)</t>
    </r>
  </si>
  <si>
    <t>Linee per operatore</t>
  </si>
  <si>
    <t>Lines by operator</t>
  </si>
  <si>
    <t>Milioni</t>
  </si>
  <si>
    <t>Gruppo 24 Ore</t>
  </si>
  <si>
    <r>
      <t>Pacchi (</t>
    </r>
    <r>
      <rPr>
        <b/>
        <i/>
        <sz val="12"/>
        <rFont val="Calibri"/>
        <family val="2"/>
      </rPr>
      <t>Parcels</t>
    </r>
    <r>
      <rPr>
        <b/>
        <sz val="12"/>
        <rFont val="Calibri"/>
        <family val="2"/>
      </rPr>
      <t>)</t>
    </r>
    <r>
      <rPr>
        <b/>
        <sz val="12"/>
        <rFont val="Calibri"/>
        <family val="2"/>
      </rPr>
      <t xml:space="preserve"> (%)</t>
    </r>
  </si>
  <si>
    <t>Totale pacchi (Total parcels)</t>
  </si>
  <si>
    <t>Corrispondenza e pacchi</t>
  </si>
  <si>
    <r>
      <t>Pacchi (</t>
    </r>
    <r>
      <rPr>
        <b/>
        <i/>
        <sz val="12"/>
        <rFont val="Calibri"/>
        <family val="2"/>
      </rPr>
      <t>Parcels</t>
    </r>
    <r>
      <rPr>
        <b/>
        <sz val="12"/>
        <rFont val="Calibri"/>
        <family val="2"/>
      </rPr>
      <t>)</t>
    </r>
  </si>
  <si>
    <r>
      <t xml:space="preserve">Corrispondenza SU </t>
    </r>
    <r>
      <rPr>
        <i/>
        <sz val="12"/>
        <color indexed="8"/>
        <rFont val="Calibri"/>
        <family val="2"/>
      </rPr>
      <t>(US mail)</t>
    </r>
  </si>
  <si>
    <r>
      <t xml:space="preserve">Corrispondenza non SU </t>
    </r>
    <r>
      <rPr>
        <i/>
        <sz val="12"/>
        <color indexed="8"/>
        <rFont val="Calibri"/>
        <family val="2"/>
      </rPr>
      <t>(Non US mail)</t>
    </r>
  </si>
  <si>
    <t>Totale corrispondenza (Total mail)</t>
  </si>
  <si>
    <r>
      <t>Pacchi nazionali - (SU+ non SU) (</t>
    </r>
    <r>
      <rPr>
        <i/>
        <sz val="12"/>
        <color indexed="8"/>
        <rFont val="Calibri"/>
        <family val="2"/>
      </rPr>
      <t>Domestic parcels - US + non US</t>
    </r>
    <r>
      <rPr>
        <sz val="12"/>
        <color indexed="8"/>
        <rFont val="Calibri"/>
        <family val="2"/>
      </rPr>
      <t>)</t>
    </r>
  </si>
  <si>
    <r>
      <t>Pacchi internazionali (</t>
    </r>
    <r>
      <rPr>
        <i/>
        <sz val="12"/>
        <color indexed="8"/>
        <rFont val="Calibri"/>
        <family val="2"/>
      </rPr>
      <t>Crossborder</t>
    </r>
    <r>
      <rPr>
        <i/>
        <sz val="12"/>
        <color indexed="8"/>
        <rFont val="Calibri"/>
        <family val="2"/>
      </rPr>
      <t xml:space="preserve"> </t>
    </r>
    <r>
      <rPr>
        <i/>
        <sz val="12"/>
        <color indexed="8"/>
        <rFont val="Calibri"/>
        <family val="2"/>
      </rPr>
      <t>parcels</t>
    </r>
    <r>
      <rPr>
        <sz val="12"/>
        <color indexed="8"/>
        <rFont val="Calibri"/>
        <family val="2"/>
      </rPr>
      <t xml:space="preserve">) (Inb+Outb) </t>
    </r>
  </si>
  <si>
    <r>
      <t>Totale corrispondenza + pacchi (</t>
    </r>
    <r>
      <rPr>
        <b/>
        <i/>
        <sz val="12"/>
        <color indexed="8"/>
        <rFont val="Calibri"/>
        <family val="2"/>
      </rPr>
      <t>Total mail + parcels)</t>
    </r>
  </si>
  <si>
    <r>
      <t>Pacchi internazionali (</t>
    </r>
    <r>
      <rPr>
        <i/>
        <sz val="12"/>
        <color indexed="8"/>
        <rFont val="Calibri"/>
        <family val="2"/>
      </rPr>
      <t>Crossborder parcels</t>
    </r>
    <r>
      <rPr>
        <sz val="12"/>
        <color indexed="8"/>
        <rFont val="Calibri"/>
        <family val="2"/>
      </rPr>
      <t xml:space="preserve">) (Inb+Outb) </t>
    </r>
  </si>
  <si>
    <r>
      <t xml:space="preserve">Pacchi nazionali </t>
    </r>
    <r>
      <rPr>
        <i/>
        <sz val="12"/>
        <color indexed="8"/>
        <rFont val="Calibri"/>
        <family val="2"/>
      </rPr>
      <t>(Domestic parcels)</t>
    </r>
    <r>
      <rPr>
        <sz val="12"/>
        <color indexed="8"/>
        <rFont val="Calibri"/>
        <family val="2"/>
      </rPr>
      <t xml:space="preserve"> (SU + non SU)</t>
    </r>
  </si>
  <si>
    <r>
      <t>Pacchi internazionali (</t>
    </r>
    <r>
      <rPr>
        <i/>
        <sz val="12"/>
        <color indexed="8"/>
        <rFont val="Calibri"/>
        <family val="2"/>
      </rPr>
      <t>Crossborder parcels</t>
    </r>
    <r>
      <rPr>
        <sz val="12"/>
        <color indexed="8"/>
        <rFont val="Calibri"/>
        <family val="2"/>
      </rPr>
      <t xml:space="preserve">) (Inb + Outb) </t>
    </r>
  </si>
  <si>
    <r>
      <t>Corrispondenza (SU + non SU) (</t>
    </r>
    <r>
      <rPr>
        <b/>
        <i/>
        <sz val="12"/>
        <rFont val="Calibri"/>
        <family val="2"/>
      </rPr>
      <t>US + non US mail</t>
    </r>
    <r>
      <rPr>
        <b/>
        <sz val="12"/>
        <rFont val="Calibri"/>
        <family val="2"/>
      </rPr>
      <t>) (%)</t>
    </r>
  </si>
  <si>
    <r>
      <t>Pacchi internazionali (</t>
    </r>
    <r>
      <rPr>
        <i/>
        <sz val="12"/>
        <color indexed="8"/>
        <rFont val="Calibri"/>
        <family val="2"/>
      </rPr>
      <t>Crossborder</t>
    </r>
    <r>
      <rPr>
        <i/>
        <sz val="12"/>
        <color indexed="8"/>
        <rFont val="Calibri"/>
        <family val="2"/>
      </rPr>
      <t xml:space="preserve"> parcels</t>
    </r>
    <r>
      <rPr>
        <sz val="12"/>
        <color indexed="8"/>
        <rFont val="Calibri"/>
        <family val="2"/>
      </rPr>
      <t xml:space="preserve">) (Inb + Outb) </t>
    </r>
  </si>
  <si>
    <r>
      <t>Pacchi nazionali - (SU + non SU) (</t>
    </r>
    <r>
      <rPr>
        <i/>
        <sz val="12"/>
        <color indexed="8"/>
        <rFont val="Calibri"/>
        <family val="2"/>
      </rPr>
      <t>Domestic parcels - US + non US</t>
    </r>
    <r>
      <rPr>
        <sz val="12"/>
        <color indexed="8"/>
        <rFont val="Calibri"/>
        <family val="2"/>
      </rPr>
      <t>)</t>
    </r>
  </si>
  <si>
    <t>Mail and parcels</t>
  </si>
  <si>
    <r>
      <t>Corrispondenza  (</t>
    </r>
    <r>
      <rPr>
        <b/>
        <i/>
        <sz val="12"/>
        <rFont val="Calibri"/>
        <family val="2"/>
      </rPr>
      <t>Mail</t>
    </r>
    <r>
      <rPr>
        <b/>
        <sz val="12"/>
        <rFont val="Calibri"/>
        <family val="2"/>
      </rPr>
      <t>)</t>
    </r>
  </si>
  <si>
    <r>
      <t>Corrispondenza (</t>
    </r>
    <r>
      <rPr>
        <b/>
        <i/>
        <sz val="12"/>
        <rFont val="Calibri"/>
        <family val="2"/>
      </rPr>
      <t>Mail</t>
    </r>
    <r>
      <rPr>
        <b/>
        <sz val="12"/>
        <rFont val="Calibri"/>
        <family val="2"/>
      </rPr>
      <t>) (%)</t>
    </r>
  </si>
  <si>
    <r>
      <t>Invii singoli nazionali - SU (</t>
    </r>
    <r>
      <rPr>
        <i/>
        <sz val="12"/>
        <color indexed="8"/>
        <rFont val="Calibri"/>
        <family val="2"/>
      </rPr>
      <t>domestic single items - US</t>
    </r>
    <r>
      <rPr>
        <sz val="12"/>
        <color indexed="8"/>
        <rFont val="Calibri"/>
        <family val="2"/>
      </rPr>
      <t>)</t>
    </r>
  </si>
  <si>
    <r>
      <t>Invii multipli nazionali - SU (</t>
    </r>
    <r>
      <rPr>
        <i/>
        <sz val="12"/>
        <color indexed="8"/>
        <rFont val="Calibri"/>
        <family val="2"/>
      </rPr>
      <t>domestic multiple items - US</t>
    </r>
    <r>
      <rPr>
        <sz val="12"/>
        <color indexed="8"/>
        <rFont val="Calibri"/>
        <family val="2"/>
      </rPr>
      <t>)</t>
    </r>
  </si>
  <si>
    <r>
      <t>Invii singoli nazionali - no SU (</t>
    </r>
    <r>
      <rPr>
        <i/>
        <sz val="12"/>
        <color indexed="8"/>
        <rFont val="Calibri"/>
        <family val="2"/>
      </rPr>
      <t>domestic single items - non US</t>
    </r>
    <r>
      <rPr>
        <sz val="12"/>
        <color indexed="8"/>
        <rFont val="Calibri"/>
        <family val="2"/>
      </rPr>
      <t>)</t>
    </r>
  </si>
  <si>
    <r>
      <t>Invii multipli nazionali - no SU (</t>
    </r>
    <r>
      <rPr>
        <i/>
        <sz val="12"/>
        <color indexed="8"/>
        <rFont val="Calibri"/>
        <family val="2"/>
      </rPr>
      <t>domestic multiple items - non US</t>
    </r>
    <r>
      <rPr>
        <sz val="12"/>
        <color indexed="8"/>
        <rFont val="Calibri"/>
        <family val="2"/>
      </rPr>
      <t>)</t>
    </r>
  </si>
  <si>
    <r>
      <t xml:space="preserve">Var.  </t>
    </r>
    <r>
      <rPr>
        <b/>
        <i/>
        <sz val="12"/>
        <color indexed="8"/>
        <rFont val="Calibri"/>
        <family val="2"/>
      </rPr>
      <t>(chg) 
%</t>
    </r>
  </si>
  <si>
    <t>4T20</t>
  </si>
  <si>
    <t>Ita</t>
  </si>
  <si>
    <t>Spa</t>
  </si>
  <si>
    <t>Ger</t>
  </si>
  <si>
    <t>EU27</t>
  </si>
  <si>
    <t>Fra</t>
  </si>
  <si>
    <t>3T20</t>
  </si>
  <si>
    <t>1T21</t>
  </si>
  <si>
    <t>Rete fissa - Fixed network</t>
  </si>
  <si>
    <t xml:space="preserve"> - Rame / Copper</t>
  </si>
  <si>
    <t xml:space="preserve"> - FTTC</t>
  </si>
  <si>
    <t xml:space="preserve"> - FTTH</t>
  </si>
  <si>
    <t xml:space="preserve"> - FWA</t>
  </si>
  <si>
    <t xml:space="preserve"> - DSL</t>
  </si>
  <si>
    <t>Rete mobile - Mobile network</t>
  </si>
  <si>
    <t>MVNO (mln)</t>
  </si>
  <si>
    <t xml:space="preserve"> - &lt; 30 Mbps</t>
  </si>
  <si>
    <t xml:space="preserve"> - = 30 Mbps; &lt; 100 Mbps</t>
  </si>
  <si>
    <t xml:space="preserve"> - ≥ 100 Mbps</t>
  </si>
  <si>
    <t xml:space="preserve"> % by speed</t>
  </si>
  <si>
    <t>Residential lines (mln)</t>
  </si>
  <si>
    <t>Business lines (mln)</t>
  </si>
  <si>
    <t>Servizi di corrispondenza (Mail)</t>
  </si>
  <si>
    <t>Pacchi (Parcels)</t>
  </si>
  <si>
    <r>
      <t xml:space="preserve"> - Corrispondenza SU </t>
    </r>
    <r>
      <rPr>
        <i/>
        <sz val="12"/>
        <color indexed="8"/>
        <rFont val="Calibri"/>
        <family val="2"/>
      </rPr>
      <t>(US mail)</t>
    </r>
  </si>
  <si>
    <r>
      <t xml:space="preserve"> - Pacchi nazionali </t>
    </r>
    <r>
      <rPr>
        <i/>
        <sz val="12"/>
        <color indexed="8"/>
        <rFont val="Calibri"/>
        <family val="2"/>
      </rPr>
      <t>(Domestic parcels)</t>
    </r>
    <r>
      <rPr>
        <sz val="12"/>
        <color indexed="8"/>
        <rFont val="Calibri"/>
        <family val="2"/>
      </rPr>
      <t xml:space="preserve"> (SU+ non SU)</t>
    </r>
  </si>
  <si>
    <r>
      <t xml:space="preserve"> - Pacchi internazionali (</t>
    </r>
    <r>
      <rPr>
        <i/>
        <sz val="12"/>
        <color indexed="8"/>
        <rFont val="Calibri"/>
        <family val="2"/>
      </rPr>
      <t>Crossborder parcels</t>
    </r>
    <r>
      <rPr>
        <sz val="12"/>
        <color indexed="8"/>
        <rFont val="Calibri"/>
        <family val="2"/>
      </rPr>
      <t xml:space="preserve">) (In+Out) </t>
    </r>
  </si>
  <si>
    <t>Ricavi - Revenues (mln €)</t>
  </si>
  <si>
    <t>Volumi - Volumes (mln)</t>
  </si>
  <si>
    <t>Accessi per tecnologia (Access by technology) (%)</t>
  </si>
  <si>
    <t xml:space="preserve"> - o/w Human (mln)</t>
  </si>
  <si>
    <t xml:space="preserve"> - o/w M2M (mln)</t>
  </si>
  <si>
    <t>2T21</t>
  </si>
  <si>
    <t>Gennaio</t>
  </si>
  <si>
    <t>Febbraio</t>
  </si>
  <si>
    <t>Marzo</t>
  </si>
  <si>
    <t>January</t>
  </si>
  <si>
    <t>February</t>
  </si>
  <si>
    <t>March</t>
  </si>
  <si>
    <t>Download</t>
  </si>
  <si>
    <t>Upload</t>
  </si>
  <si>
    <t>Traffico complessivo giornaliero - Daily total data traffic (Petabyte-PB)</t>
  </si>
  <si>
    <t>Corrispondenza SU (SU mail)</t>
  </si>
  <si>
    <t>Corrispondenza non SU (Non SU mail)</t>
  </si>
  <si>
    <t>Pacchi nazionali (Domestic parcels) (SU+ non SU)</t>
  </si>
  <si>
    <t>Pacchi internazionali   - parcel services volumes (crossborders parcels)</t>
  </si>
  <si>
    <r>
      <t>Corrispondenza complessiva -</t>
    </r>
    <r>
      <rPr>
        <b/>
        <i/>
        <sz val="14"/>
        <rFont val="Calibri"/>
        <family val="2"/>
      </rPr>
      <t xml:space="preserve"> Total mail</t>
    </r>
  </si>
  <si>
    <t>Variazione/Change in %</t>
  </si>
  <si>
    <r>
      <t xml:space="preserve">Pacchi complessivi - </t>
    </r>
    <r>
      <rPr>
        <b/>
        <i/>
        <sz val="14"/>
        <rFont val="Calibri"/>
        <family val="2"/>
      </rPr>
      <t>Total parcels</t>
    </r>
  </si>
  <si>
    <t xml:space="preserve">Pacchi internazionali (Crossborder parcels) (In+Out) </t>
  </si>
  <si>
    <t>Mln €</t>
  </si>
  <si>
    <t>Giu 21</t>
  </si>
  <si>
    <t>Jun 21</t>
  </si>
  <si>
    <t>Variazione - Changes (in %)</t>
  </si>
  <si>
    <t>Servizi di corrispondenza - Variazione annuale  - Mail services - yearly changes (%)</t>
  </si>
  <si>
    <r>
      <t xml:space="preserve">Valori cumulati / 12mesi  
Cumulative values / 12 month </t>
    </r>
    <r>
      <rPr>
        <b/>
        <sz val="12"/>
        <color indexed="8"/>
        <rFont val="Calibri"/>
        <family val="2"/>
      </rPr>
      <t>(mln €)</t>
    </r>
  </si>
  <si>
    <r>
      <t xml:space="preserve">Valori trimestrali 
Quarterly values  </t>
    </r>
    <r>
      <rPr>
        <b/>
        <sz val="12"/>
        <color indexed="8"/>
        <rFont val="Calibri"/>
        <family val="2"/>
      </rPr>
      <t>(mln €)</t>
    </r>
  </si>
  <si>
    <r>
      <t xml:space="preserve">Valori cumulati / 12mesi 
Cumulative values / 12 month </t>
    </r>
    <r>
      <rPr>
        <b/>
        <sz val="12"/>
        <color indexed="8"/>
        <rFont val="Calibri"/>
        <family val="2"/>
      </rPr>
      <t>(mln units)</t>
    </r>
  </si>
  <si>
    <r>
      <t xml:space="preserve">Su ricavi da inizio anno - </t>
    </r>
    <r>
      <rPr>
        <b/>
        <i/>
        <sz val="14"/>
        <color indexed="8"/>
        <rFont val="Calibri"/>
        <family val="2"/>
      </rPr>
      <t>Revenues b.y. (in %)</t>
    </r>
  </si>
  <si>
    <t>Monrif Group</t>
  </si>
  <si>
    <t>Caltagirone Editore</t>
  </si>
  <si>
    <r>
      <t xml:space="preserve">3. Servizi di corrispondenza e consegna pacchi - </t>
    </r>
    <r>
      <rPr>
        <b/>
        <i/>
        <u/>
        <sz val="24"/>
        <rFont val="Calibri"/>
        <family val="2"/>
      </rPr>
      <t xml:space="preserve">Mail and parcel services </t>
    </r>
  </si>
  <si>
    <t>Prime Time</t>
  </si>
  <si>
    <t>(02.00-25.59)</t>
  </si>
  <si>
    <t>(20.30-22.30)</t>
  </si>
  <si>
    <t>Variazione (chg) in %</t>
  </si>
  <si>
    <t>p.p.</t>
  </si>
  <si>
    <r>
      <t xml:space="preserve">Altri - </t>
    </r>
    <r>
      <rPr>
        <i/>
        <sz val="12"/>
        <color theme="1"/>
        <rFont val="Calibri"/>
        <family val="2"/>
        <scheme val="minor"/>
      </rPr>
      <t>others</t>
    </r>
  </si>
  <si>
    <t>3T21</t>
  </si>
  <si>
    <t>Quote di mercato  
Market shares (%)</t>
  </si>
  <si>
    <t>Set 21</t>
  </si>
  <si>
    <t>Sept 21</t>
  </si>
  <si>
    <t>Rai 1 (Tg1) (13:30)</t>
  </si>
  <si>
    <t>Rai 2 (Tg2) (13:00)</t>
  </si>
  <si>
    <t>Rai 3 (Tg3) (12:00)</t>
  </si>
  <si>
    <t>Rai 3 (TgR) (14:00)</t>
  </si>
  <si>
    <t>Rete 4 (Tg4) (12:00)</t>
  </si>
  <si>
    <t>Canale 5 (Tg5) (13:00)</t>
  </si>
  <si>
    <t>Italia 1 (Studio Aperto) (12:25)</t>
  </si>
  <si>
    <t>La 7 (TgLa7) (13:30)</t>
  </si>
  <si>
    <t>Rai 1 (Tg1) (20:00)</t>
  </si>
  <si>
    <t>Rai 2 (Tg2) (20:30)</t>
  </si>
  <si>
    <t>Rai 3 (Tg3) (19:00)</t>
  </si>
  <si>
    <t>Rai 3 (TgR) (19:30)</t>
  </si>
  <si>
    <t>Rete 4 (Tg4) (19:00)</t>
  </si>
  <si>
    <t>Canale 5 (Tg5) (20:00)</t>
  </si>
  <si>
    <t>Italia 1 (Studio Aperto) (18:30)</t>
  </si>
  <si>
    <t>La 7 (TgLa7) (20:00)</t>
  </si>
  <si>
    <t>Totale</t>
  </si>
  <si>
    <t>Amazon</t>
  </si>
  <si>
    <t>eBay</t>
  </si>
  <si>
    <t>Dazn</t>
  </si>
  <si>
    <t>Fonte: elaborazioni Autorità su dati Auditel</t>
  </si>
  <si>
    <r>
      <t xml:space="preserve">4. I prezzi dei servizi di comunicazione - </t>
    </r>
    <r>
      <rPr>
        <b/>
        <i/>
        <u/>
        <sz val="24"/>
        <color indexed="9"/>
        <rFont val="Calibri"/>
        <family val="2"/>
      </rPr>
      <t>Prices in communication services</t>
    </r>
  </si>
  <si>
    <t>4T21</t>
  </si>
  <si>
    <r>
      <t>Totale corrispondenza + pacchi (</t>
    </r>
    <r>
      <rPr>
        <b/>
        <i/>
        <sz val="12"/>
        <rFont val="Calibri"/>
        <family val="2"/>
      </rPr>
      <t>Total mail + parcels)</t>
    </r>
  </si>
  <si>
    <t>Dic 21</t>
  </si>
  <si>
    <t>Dec 21</t>
  </si>
  <si>
    <t>Var/chg %</t>
  </si>
  <si>
    <t>Period</t>
  </si>
  <si>
    <t>YoY</t>
  </si>
  <si>
    <r>
      <t xml:space="preserve">Totale - </t>
    </r>
    <r>
      <rPr>
        <b/>
        <i/>
        <sz val="12"/>
        <color theme="1"/>
        <rFont val="Calibri"/>
        <family val="2"/>
        <scheme val="minor"/>
      </rPr>
      <t>Total</t>
    </r>
  </si>
  <si>
    <t>Var./Chg. %</t>
  </si>
  <si>
    <t>RCS MediaGroup</t>
  </si>
  <si>
    <t>Amazon Prime Video</t>
  </si>
  <si>
    <t>Disney+</t>
  </si>
  <si>
    <t>Sailpost</t>
  </si>
  <si>
    <r>
      <t xml:space="preserve">1. Comunicazioni elettroniche - </t>
    </r>
    <r>
      <rPr>
        <b/>
        <i/>
        <u/>
        <sz val="24"/>
        <color indexed="9"/>
        <rFont val="Calibri"/>
        <family val="2"/>
      </rPr>
      <t>Digital communications</t>
    </r>
  </si>
  <si>
    <r>
      <t xml:space="preserve">2. Media e piattaforme - </t>
    </r>
    <r>
      <rPr>
        <b/>
        <i/>
        <u/>
        <sz val="24"/>
        <color theme="0"/>
        <rFont val="Calibri"/>
        <family val="2"/>
        <scheme val="minor"/>
      </rPr>
      <t>Media and platforms</t>
    </r>
  </si>
  <si>
    <r>
      <t xml:space="preserve">Accessi diretti complessivi - </t>
    </r>
    <r>
      <rPr>
        <b/>
        <i/>
        <sz val="12"/>
        <rFont val="Calibri"/>
        <family val="2"/>
        <scheme val="minor"/>
      </rPr>
      <t>Total access lines</t>
    </r>
    <r>
      <rPr>
        <b/>
        <sz val="12"/>
        <rFont val="Calibri"/>
        <family val="2"/>
        <scheme val="minor"/>
      </rPr>
      <t xml:space="preserve"> (mln)</t>
    </r>
  </si>
  <si>
    <r>
      <t>Linee complessive - (</t>
    </r>
    <r>
      <rPr>
        <b/>
        <i/>
        <sz val="12"/>
        <color theme="1"/>
        <rFont val="Calibri"/>
        <family val="2"/>
        <scheme val="minor"/>
      </rPr>
      <t>Total sim)</t>
    </r>
    <r>
      <rPr>
        <b/>
        <sz val="12"/>
        <color theme="1"/>
        <rFont val="Calibri"/>
        <family val="2"/>
        <scheme val="minor"/>
      </rPr>
      <t xml:space="preserve"> (mln)</t>
    </r>
  </si>
  <si>
    <r>
      <t xml:space="preserve">        - residenziali </t>
    </r>
    <r>
      <rPr>
        <b/>
        <i/>
        <sz val="12"/>
        <color theme="1"/>
        <rFont val="Calibri"/>
        <family val="2"/>
        <scheme val="minor"/>
      </rPr>
      <t>(residential)</t>
    </r>
  </si>
  <si>
    <r>
      <t xml:space="preserve">        - affari </t>
    </r>
    <r>
      <rPr>
        <b/>
        <i/>
        <sz val="12"/>
        <color theme="1"/>
        <rFont val="Calibri"/>
        <family val="2"/>
        <scheme val="minor"/>
      </rPr>
      <t>(business)</t>
    </r>
  </si>
  <si>
    <r>
      <t xml:space="preserve">        - prepagate</t>
    </r>
    <r>
      <rPr>
        <b/>
        <i/>
        <sz val="12"/>
        <color theme="1"/>
        <rFont val="Calibri"/>
        <family val="2"/>
        <scheme val="minor"/>
      </rPr>
      <t xml:space="preserve"> (prepaid)</t>
    </r>
  </si>
  <si>
    <r>
      <t xml:space="preserve">        - abbonamento</t>
    </r>
    <r>
      <rPr>
        <b/>
        <i/>
        <sz val="12"/>
        <color theme="1"/>
        <rFont val="Calibri"/>
        <family val="2"/>
        <scheme val="minor"/>
      </rPr>
      <t xml:space="preserve"> (postpaid)</t>
    </r>
  </si>
  <si>
    <r>
      <t>Sim con traffico dati - (</t>
    </r>
    <r>
      <rPr>
        <b/>
        <i/>
        <sz val="12"/>
        <rFont val="Calibri"/>
        <family val="2"/>
        <scheme val="minor"/>
      </rPr>
      <t>Sim data traffic</t>
    </r>
    <r>
      <rPr>
        <b/>
        <sz val="12"/>
        <rFont val="Calibri"/>
        <family val="2"/>
        <scheme val="minor"/>
      </rPr>
      <t>) (mln)</t>
    </r>
  </si>
  <si>
    <r>
      <t xml:space="preserve">Valori da inizio anno / </t>
    </r>
    <r>
      <rPr>
        <b/>
        <i/>
        <sz val="11"/>
        <color theme="1"/>
        <rFont val="Calibri"/>
        <family val="2"/>
        <scheme val="minor"/>
      </rPr>
      <t>b.y. values</t>
    </r>
  </si>
  <si>
    <t>12:00 - 14:30</t>
  </si>
  <si>
    <t xml:space="preserve"> </t>
  </si>
  <si>
    <t>1T22</t>
  </si>
  <si>
    <t>2022 vs 2021</t>
  </si>
  <si>
    <t>Sky Italia</t>
  </si>
  <si>
    <t xml:space="preserve"> Mar 22</t>
  </si>
  <si>
    <t>Pacchi (SU+non SU)</t>
  </si>
  <si>
    <t>Parcels (US + non US)</t>
  </si>
  <si>
    <t>Share (%)</t>
  </si>
  <si>
    <t>Prime time (20.30-22.30)</t>
  </si>
  <si>
    <t>Variazione/chg (%)</t>
  </si>
  <si>
    <t>(totale ore - total hours /mln)</t>
  </si>
  <si>
    <r>
      <t>Notifiche atti giudiziari (Judiciary Acts' notifications</t>
    </r>
    <r>
      <rPr>
        <sz val="12"/>
        <color indexed="8"/>
        <rFont val="Calibri"/>
        <family val="2"/>
      </rPr>
      <t>)</t>
    </r>
  </si>
  <si>
    <r>
      <t>Nazionali SU (</t>
    </r>
    <r>
      <rPr>
        <i/>
        <sz val="12"/>
        <color indexed="8"/>
        <rFont val="Calibri"/>
        <family val="2"/>
      </rPr>
      <t>US domestic</t>
    </r>
    <r>
      <rPr>
        <sz val="12"/>
        <color theme="1"/>
        <rFont val="Calibri"/>
        <family val="2"/>
        <scheme val="minor"/>
      </rPr>
      <t>)</t>
    </r>
  </si>
  <si>
    <r>
      <t>Nazionali non SU (</t>
    </r>
    <r>
      <rPr>
        <i/>
        <sz val="12"/>
        <color indexed="8"/>
        <rFont val="Calibri"/>
        <family val="2"/>
      </rPr>
      <t>Non US domestic</t>
    </r>
    <r>
      <rPr>
        <sz val="12"/>
        <color theme="1"/>
        <rFont val="Calibri"/>
        <family val="2"/>
        <scheme val="minor"/>
      </rPr>
      <t>)</t>
    </r>
  </si>
  <si>
    <r>
      <t>Internazionali SU (</t>
    </r>
    <r>
      <rPr>
        <i/>
        <sz val="12"/>
        <color indexed="8"/>
        <rFont val="Calibri"/>
        <family val="2"/>
      </rPr>
      <t>US crossborder</t>
    </r>
    <r>
      <rPr>
        <sz val="12"/>
        <color theme="1"/>
        <rFont val="Calibri"/>
        <family val="2"/>
        <scheme val="minor"/>
      </rPr>
      <t>)</t>
    </r>
  </si>
  <si>
    <r>
      <t>Internazionali non SU (</t>
    </r>
    <r>
      <rPr>
        <i/>
        <sz val="12"/>
        <color indexed="8"/>
        <rFont val="Calibri"/>
        <family val="2"/>
      </rPr>
      <t>Non US crossborder)</t>
    </r>
  </si>
  <si>
    <r>
      <t>Invii multipli nazionali - SU + no SU (</t>
    </r>
    <r>
      <rPr>
        <i/>
        <sz val="12"/>
        <color indexed="8"/>
        <rFont val="Calibri"/>
        <family val="2"/>
      </rPr>
      <t xml:space="preserve">domestic multiple items - US + non US </t>
    </r>
    <r>
      <rPr>
        <sz val="12"/>
        <color indexed="8"/>
        <rFont val="Calibri"/>
        <family val="2"/>
      </rPr>
      <t>)</t>
    </r>
  </si>
  <si>
    <r>
      <t>Invii singoli nazionali - SU + no SU (</t>
    </r>
    <r>
      <rPr>
        <i/>
        <sz val="12"/>
        <color indexed="8"/>
        <rFont val="Calibri"/>
        <family val="2"/>
      </rPr>
      <t>domestic single items - US + non US)</t>
    </r>
  </si>
  <si>
    <r>
      <t>Posta transfrontaliera - SU + no SU (</t>
    </r>
    <r>
      <rPr>
        <i/>
        <sz val="12"/>
        <color indexed="8"/>
        <rFont val="Calibri"/>
        <family val="2"/>
      </rPr>
      <t>crossborder items - US + non US</t>
    </r>
    <r>
      <rPr>
        <sz val="12"/>
        <color indexed="8"/>
        <rFont val="Calibri"/>
        <family val="2"/>
      </rPr>
      <t>)</t>
    </r>
  </si>
  <si>
    <r>
      <t>Notifiche atti giudiziari (</t>
    </r>
    <r>
      <rPr>
        <i/>
        <sz val="12"/>
        <color theme="1"/>
        <rFont val="Calibri"/>
        <family val="2"/>
        <scheme val="minor"/>
      </rPr>
      <t>Judiciary Acts' notifications</t>
    </r>
    <r>
      <rPr>
        <sz val="12"/>
        <color indexed="8"/>
        <rFont val="Calibri"/>
        <family val="2"/>
      </rPr>
      <t>)</t>
    </r>
  </si>
  <si>
    <r>
      <t>Posta transfrontaliera - SU (</t>
    </r>
    <r>
      <rPr>
        <i/>
        <sz val="12"/>
        <color indexed="8"/>
        <rFont val="Calibri"/>
        <family val="2"/>
      </rPr>
      <t>crossborder items - US</t>
    </r>
    <r>
      <rPr>
        <sz val="12"/>
        <color indexed="8"/>
        <rFont val="Calibri"/>
        <family val="2"/>
      </rPr>
      <t>)</t>
    </r>
  </si>
  <si>
    <r>
      <t>Posta transfrontaliera - no SU (</t>
    </r>
    <r>
      <rPr>
        <i/>
        <sz val="12"/>
        <color indexed="8"/>
        <rFont val="Calibri"/>
        <family val="2"/>
      </rPr>
      <t>crossborder items - non US</t>
    </r>
    <r>
      <rPr>
        <sz val="12"/>
        <color indexed="8"/>
        <rFont val="Calibri"/>
        <family val="2"/>
      </rPr>
      <t>)</t>
    </r>
  </si>
  <si>
    <r>
      <t>Invii multipli nazionali - SU + no SU (</t>
    </r>
    <r>
      <rPr>
        <i/>
        <sz val="12"/>
        <color rgb="FF000000"/>
        <rFont val="Calibri"/>
        <family val="2"/>
      </rPr>
      <t>domestic multiple items - US + non US</t>
    </r>
    <r>
      <rPr>
        <sz val="12"/>
        <color indexed="8"/>
        <rFont val="Calibri"/>
        <family val="2"/>
      </rPr>
      <t>)</t>
    </r>
  </si>
  <si>
    <r>
      <t>Invii singoli nazionali - SU + no SU (</t>
    </r>
    <r>
      <rPr>
        <i/>
        <sz val="12"/>
        <color indexed="8"/>
        <rFont val="Calibri"/>
        <family val="2"/>
      </rPr>
      <t>domestic single items - US + non US</t>
    </r>
    <r>
      <rPr>
        <sz val="12"/>
        <color rgb="FF000000"/>
        <rFont val="Calibri"/>
        <family val="2"/>
      </rPr>
      <t>)</t>
    </r>
  </si>
  <si>
    <t>Mln units</t>
  </si>
  <si>
    <r>
      <rPr>
        <b/>
        <sz val="20"/>
        <color theme="0"/>
        <rFont val="Calibri"/>
        <family val="2"/>
      </rPr>
      <t xml:space="preserve">Rete fissa - </t>
    </r>
    <r>
      <rPr>
        <b/>
        <i/>
        <sz val="20"/>
        <color theme="0"/>
        <rFont val="Calibri"/>
        <family val="2"/>
      </rPr>
      <t>Fixed network</t>
    </r>
  </si>
  <si>
    <r>
      <rPr>
        <b/>
        <sz val="20"/>
        <color theme="0"/>
        <rFont val="Calibri"/>
        <family val="2"/>
      </rPr>
      <t>Rete mobile</t>
    </r>
    <r>
      <rPr>
        <b/>
        <i/>
        <sz val="20"/>
        <color theme="0"/>
        <rFont val="Calibri"/>
        <family val="2"/>
      </rPr>
      <t xml:space="preserve"> - Mobile network</t>
    </r>
  </si>
  <si>
    <r>
      <t xml:space="preserve">Editoria quotidiana - </t>
    </r>
    <r>
      <rPr>
        <b/>
        <i/>
        <sz val="20"/>
        <color theme="0"/>
        <rFont val="Calibri"/>
        <family val="2"/>
      </rPr>
      <t>Daily press</t>
    </r>
  </si>
  <si>
    <r>
      <t xml:space="preserve">Piattaforme - </t>
    </r>
    <r>
      <rPr>
        <b/>
        <i/>
        <sz val="20"/>
        <color theme="0"/>
        <rFont val="Calibri"/>
        <family val="2"/>
      </rPr>
      <t>Platforms</t>
    </r>
  </si>
  <si>
    <r>
      <t xml:space="preserve">Televisione   - </t>
    </r>
    <r>
      <rPr>
        <b/>
        <i/>
        <sz val="20"/>
        <color theme="0"/>
        <rFont val="Calibri"/>
        <family val="2"/>
        <scheme val="minor"/>
      </rPr>
      <t>Television (DVB-T &amp; Sat)</t>
    </r>
  </si>
  <si>
    <t>Comcast/Sky</t>
  </si>
  <si>
    <t>Cairo/La7</t>
  </si>
  <si>
    <r>
      <t>Nazionali no SU (</t>
    </r>
    <r>
      <rPr>
        <i/>
        <sz val="12"/>
        <color indexed="8"/>
        <rFont val="Calibri"/>
        <family val="2"/>
      </rPr>
      <t>Non US domestic</t>
    </r>
    <r>
      <rPr>
        <sz val="12"/>
        <color theme="1"/>
        <rFont val="Calibri"/>
        <family val="2"/>
        <scheme val="minor"/>
      </rPr>
      <t>)</t>
    </r>
  </si>
  <si>
    <r>
      <t xml:space="preserve">Corrispondenza no SU </t>
    </r>
    <r>
      <rPr>
        <i/>
        <sz val="12"/>
        <color indexed="8"/>
        <rFont val="Calibri"/>
        <family val="2"/>
      </rPr>
      <t>(Non US mail)</t>
    </r>
  </si>
  <si>
    <r>
      <t>Quote di mercato 
(</t>
    </r>
    <r>
      <rPr>
        <b/>
        <i/>
        <sz val="12"/>
        <color indexed="8"/>
        <rFont val="Calibri"/>
        <family val="2"/>
      </rPr>
      <t>market shares</t>
    </r>
    <r>
      <rPr>
        <b/>
        <sz val="12"/>
        <color indexed="8"/>
        <rFont val="Calibri"/>
        <family val="2"/>
      </rPr>
      <t>)  (%)</t>
    </r>
  </si>
  <si>
    <t>2T22</t>
  </si>
  <si>
    <t>Giu 22</t>
  </si>
  <si>
    <t>Jun 22</t>
  </si>
  <si>
    <t>PostePay</t>
  </si>
  <si>
    <t>BBBell</t>
  </si>
  <si>
    <r>
      <t>Giorno medio -</t>
    </r>
    <r>
      <rPr>
        <b/>
        <i/>
        <sz val="14"/>
        <color theme="1"/>
        <rFont val="Calibri"/>
        <family val="2"/>
        <scheme val="minor"/>
      </rPr>
      <t xml:space="preserve"> Avg daily</t>
    </r>
    <r>
      <rPr>
        <b/>
        <sz val="14"/>
        <color theme="1"/>
        <rFont val="Calibri"/>
        <family val="2"/>
        <scheme val="minor"/>
      </rPr>
      <t xml:space="preserve"> (02.00-25.59)</t>
    </r>
  </si>
  <si>
    <r>
      <rPr>
        <b/>
        <sz val="14"/>
        <color indexed="9"/>
        <rFont val="Calibri"/>
        <family val="2"/>
      </rPr>
      <t xml:space="preserve">4.1   Indici generali e principali utilities </t>
    </r>
    <r>
      <rPr>
        <b/>
        <i/>
        <sz val="14"/>
        <color indexed="9"/>
        <rFont val="Calibri"/>
        <family val="2"/>
      </rPr>
      <t xml:space="preserve">- </t>
    </r>
    <r>
      <rPr>
        <b/>
        <i/>
        <sz val="12"/>
        <color rgb="FFFFFFFF"/>
        <rFont val="Calibri"/>
        <family val="2"/>
      </rPr>
      <t xml:space="preserve">General indexes and main utilities </t>
    </r>
    <r>
      <rPr>
        <b/>
        <i/>
        <sz val="14"/>
        <color indexed="9"/>
        <rFont val="Calibri"/>
        <family val="2"/>
      </rPr>
      <t>(2010=100)</t>
    </r>
  </si>
  <si>
    <r>
      <rPr>
        <b/>
        <sz val="14"/>
        <color indexed="9"/>
        <rFont val="Calibri"/>
        <family val="2"/>
      </rPr>
      <t>4.2   Telefonia fissa e mobile</t>
    </r>
    <r>
      <rPr>
        <b/>
        <i/>
        <sz val="14"/>
        <color indexed="9"/>
        <rFont val="Calibri"/>
        <family val="2"/>
      </rPr>
      <t xml:space="preserve"> - </t>
    </r>
    <r>
      <rPr>
        <b/>
        <i/>
        <sz val="12"/>
        <color rgb="FFFFFFFF"/>
        <rFont val="Calibri"/>
        <family val="2"/>
      </rPr>
      <t>Fixed and mobile telephony</t>
    </r>
    <r>
      <rPr>
        <b/>
        <i/>
        <sz val="14"/>
        <color indexed="9"/>
        <rFont val="Calibri"/>
        <family val="2"/>
      </rPr>
      <t xml:space="preserve"> (2010=100)</t>
    </r>
  </si>
  <si>
    <r>
      <rPr>
        <b/>
        <sz val="14"/>
        <color indexed="9"/>
        <rFont val="Calibri"/>
        <family val="2"/>
      </rPr>
      <t xml:space="preserve">4.3   Quotidiani, periodici tv e servizi postali </t>
    </r>
    <r>
      <rPr>
        <b/>
        <i/>
        <sz val="14"/>
        <color indexed="9"/>
        <rFont val="Calibri"/>
        <family val="2"/>
      </rPr>
      <t xml:space="preserve">- </t>
    </r>
    <r>
      <rPr>
        <b/>
        <i/>
        <sz val="12"/>
        <color rgb="FFFFFFFF"/>
        <rFont val="Calibri"/>
        <family val="2"/>
      </rPr>
      <t xml:space="preserve">Newspapers, magazines, TV and postal services </t>
    </r>
    <r>
      <rPr>
        <b/>
        <i/>
        <sz val="14"/>
        <color indexed="9"/>
        <rFont val="Calibri"/>
        <family val="2"/>
      </rPr>
      <t>(2010=100)</t>
    </r>
  </si>
  <si>
    <r>
      <rPr>
        <b/>
        <sz val="14"/>
        <rFont val="Calibri"/>
        <family val="2"/>
      </rPr>
      <t>3.4   Trend storico dei ricavi  -</t>
    </r>
    <r>
      <rPr>
        <b/>
        <i/>
        <sz val="14"/>
        <rFont val="Calibri"/>
        <family val="2"/>
      </rPr>
      <t xml:space="preserve"> </t>
    </r>
    <r>
      <rPr>
        <b/>
        <i/>
        <sz val="12"/>
        <rFont val="Calibri"/>
        <family val="2"/>
      </rPr>
      <t>Revenues  trend</t>
    </r>
  </si>
  <si>
    <r>
      <t xml:space="preserve">3.5   Andamento dei volumi - </t>
    </r>
    <r>
      <rPr>
        <b/>
        <i/>
        <sz val="12"/>
        <rFont val="Calibri"/>
        <family val="2"/>
      </rPr>
      <t>Volumes trend</t>
    </r>
  </si>
  <si>
    <r>
      <rPr>
        <b/>
        <sz val="14"/>
        <rFont val="Calibri"/>
        <family val="2"/>
      </rPr>
      <t>3.8   Trend storico dei volumi  -</t>
    </r>
    <r>
      <rPr>
        <b/>
        <i/>
        <sz val="14"/>
        <rFont val="Calibri"/>
        <family val="2"/>
      </rPr>
      <t xml:space="preserve"> </t>
    </r>
    <r>
      <rPr>
        <b/>
        <i/>
        <sz val="12"/>
        <rFont val="Calibri"/>
        <family val="2"/>
      </rPr>
      <t>Volumes  trend</t>
    </r>
  </si>
  <si>
    <r>
      <rPr>
        <b/>
        <sz val="14"/>
        <rFont val="Calibri"/>
        <family val="2"/>
      </rPr>
      <t xml:space="preserve">3.9   Il quadro concorrenziale - </t>
    </r>
    <r>
      <rPr>
        <b/>
        <i/>
        <sz val="12"/>
        <rFont val="Calibri"/>
        <family val="2"/>
      </rPr>
      <t>The competitive framework</t>
    </r>
  </si>
  <si>
    <r>
      <t xml:space="preserve">Principali indicatori/Serie storica - </t>
    </r>
    <r>
      <rPr>
        <b/>
        <i/>
        <sz val="16"/>
        <color rgb="FFFFFF00"/>
        <rFont val="Calibri"/>
        <family val="2"/>
      </rPr>
      <t>Main indicators/Time series</t>
    </r>
  </si>
  <si>
    <r>
      <t xml:space="preserve">Principali indicatori/Serie storica - </t>
    </r>
    <r>
      <rPr>
        <b/>
        <i/>
        <sz val="16"/>
        <rFont val="Calibri"/>
        <family val="2"/>
      </rPr>
      <t>Main indicators/Time series</t>
    </r>
  </si>
  <si>
    <t>Fonte: elaborazioni Autorità su dati ComScore</t>
  </si>
  <si>
    <t>Mediaset**</t>
  </si>
  <si>
    <t>SKY</t>
  </si>
  <si>
    <t>- di cui SKY TG24</t>
  </si>
  <si>
    <t>RAI</t>
  </si>
  <si>
    <t>- di cui RaiPlay</t>
  </si>
  <si>
    <t>- di cui News Mediaset Sites</t>
  </si>
  <si>
    <r>
      <t xml:space="preserve">Distribuzione in % (base annuale) - </t>
    </r>
    <r>
      <rPr>
        <b/>
        <i/>
        <u/>
        <sz val="12"/>
        <color indexed="8"/>
        <rFont val="Calibri"/>
        <family val="2"/>
      </rPr>
      <t>Distribution % (yearly basis)</t>
    </r>
  </si>
  <si>
    <r>
      <t xml:space="preserve">Accessi / lines BB/UBB (mln) </t>
    </r>
    <r>
      <rPr>
        <b/>
        <sz val="12"/>
        <color rgb="FFFF0000"/>
        <rFont val="Calibri"/>
        <family val="2"/>
        <scheme val="minor"/>
      </rPr>
      <t>(*)</t>
    </r>
  </si>
  <si>
    <t xml:space="preserve">Variazione/chg (%) </t>
  </si>
  <si>
    <t xml:space="preserve">Variazione/chg (migl./thous) </t>
  </si>
  <si>
    <t>Var./chg (%)</t>
  </si>
  <si>
    <t>Var./chg (p.p.)</t>
  </si>
  <si>
    <t>3T22</t>
  </si>
  <si>
    <t>Set 22</t>
  </si>
  <si>
    <t>Sept 22</t>
  </si>
  <si>
    <r>
      <t>Totale (</t>
    </r>
    <r>
      <rPr>
        <b/>
        <i/>
        <sz val="12"/>
        <color theme="1"/>
        <rFont val="Calibri"/>
        <family val="2"/>
        <scheme val="minor"/>
      </rPr>
      <t>Total</t>
    </r>
    <r>
      <rPr>
        <b/>
        <sz val="12"/>
        <color theme="1"/>
        <rFont val="Calibri"/>
        <family val="2"/>
        <scheme val="minor"/>
      </rPr>
      <t>)</t>
    </r>
  </si>
  <si>
    <t>Rai 1</t>
  </si>
  <si>
    <t>Rai 2</t>
  </si>
  <si>
    <t>Rai 3</t>
  </si>
  <si>
    <t>Canale 5</t>
  </si>
  <si>
    <t>Italia 1</t>
  </si>
  <si>
    <t>Rete 4</t>
  </si>
  <si>
    <t>La7</t>
  </si>
  <si>
    <t>TV8</t>
  </si>
  <si>
    <t>Nove</t>
  </si>
  <si>
    <r>
      <t>Totale (</t>
    </r>
    <r>
      <rPr>
        <b/>
        <i/>
        <sz val="12"/>
        <color rgb="FFFF0000"/>
        <rFont val="Calibri"/>
        <family val="2"/>
      </rPr>
      <t>Total)</t>
    </r>
  </si>
  <si>
    <t>4T22</t>
  </si>
  <si>
    <t>Dic 22</t>
  </si>
  <si>
    <t>Dec 22</t>
  </si>
  <si>
    <t>Anno</t>
  </si>
  <si>
    <t>Mese</t>
  </si>
  <si>
    <t>sett.</t>
  </si>
  <si>
    <t>feb.</t>
  </si>
  <si>
    <t>week 7</t>
  </si>
  <si>
    <t>week 8</t>
  </si>
  <si>
    <t>week 9</t>
  </si>
  <si>
    <t>mar.</t>
  </si>
  <si>
    <t>week 10</t>
  </si>
  <si>
    <t>week 11</t>
  </si>
  <si>
    <t>week 12</t>
  </si>
  <si>
    <t>week 13</t>
  </si>
  <si>
    <t>week 14</t>
  </si>
  <si>
    <t>apr.</t>
  </si>
  <si>
    <t>week 15</t>
  </si>
  <si>
    <t>week 16</t>
  </si>
  <si>
    <t>week 17</t>
  </si>
  <si>
    <t>week 18</t>
  </si>
  <si>
    <t>mag.</t>
  </si>
  <si>
    <t>week 19</t>
  </si>
  <si>
    <t>week 20</t>
  </si>
  <si>
    <t>week 21</t>
  </si>
  <si>
    <t>week 22</t>
  </si>
  <si>
    <t>giu.</t>
  </si>
  <si>
    <t>week 23</t>
  </si>
  <si>
    <t>week 24</t>
  </si>
  <si>
    <t>week 25</t>
  </si>
  <si>
    <t>week 26</t>
  </si>
  <si>
    <t>week 27</t>
  </si>
  <si>
    <t>lug.</t>
  </si>
  <si>
    <t>week 28</t>
  </si>
  <si>
    <t>week 29</t>
  </si>
  <si>
    <t>week 30</t>
  </si>
  <si>
    <t>week 31</t>
  </si>
  <si>
    <t>ago.</t>
  </si>
  <si>
    <t>week 32</t>
  </si>
  <si>
    <t>week 33</t>
  </si>
  <si>
    <t>week 34</t>
  </si>
  <si>
    <t>week 35</t>
  </si>
  <si>
    <t>set.</t>
  </si>
  <si>
    <t>week 36</t>
  </si>
  <si>
    <t>week 37</t>
  </si>
  <si>
    <t>week 38</t>
  </si>
  <si>
    <t>week 39</t>
  </si>
  <si>
    <t>week 40</t>
  </si>
  <si>
    <t>ott.</t>
  </si>
  <si>
    <t>week 41</t>
  </si>
  <si>
    <t>week 42</t>
  </si>
  <si>
    <t>week 43</t>
  </si>
  <si>
    <t>week 44</t>
  </si>
  <si>
    <t>nov.</t>
  </si>
  <si>
    <t>week 45</t>
  </si>
  <si>
    <t>week 46</t>
  </si>
  <si>
    <t>week 47</t>
  </si>
  <si>
    <t>week 48</t>
  </si>
  <si>
    <t>dic.</t>
  </si>
  <si>
    <t>week 49</t>
  </si>
  <si>
    <t>week 50</t>
  </si>
  <si>
    <t>week 51</t>
  </si>
  <si>
    <t>week 52</t>
  </si>
  <si>
    <t>week 53</t>
  </si>
  <si>
    <t>gen.</t>
  </si>
  <si>
    <t>week 1</t>
  </si>
  <si>
    <t>week 2</t>
  </si>
  <si>
    <t>week 3</t>
  </si>
  <si>
    <t>week 4</t>
  </si>
  <si>
    <t>week 5</t>
  </si>
  <si>
    <t>week 6</t>
  </si>
  <si>
    <t>* A partire da aprile 2022 il gruppo Monrif è entrato nel sistema di rilevazione Audiweb comportando una modifica del perimetro di rilevazione tale da rendere i valori del 2022 non direttamente confrontabili con quelli degli anni precedenti.</t>
  </si>
  <si>
    <t>Veriazione trimestrale - linee complessive</t>
  </si>
  <si>
    <t>Veriazione annuale - linee complessive</t>
  </si>
  <si>
    <t>Veriazione annuale - linee DSL</t>
  </si>
  <si>
    <t>Veriazione annuale - altre tecnologie</t>
  </si>
  <si>
    <t>In %</t>
  </si>
  <si>
    <t>*1.000</t>
  </si>
  <si>
    <t>Quarterly chg</t>
  </si>
  <si>
    <t>Variaz. Annua</t>
  </si>
  <si>
    <t>Yearly chg</t>
  </si>
  <si>
    <t>Variaz. Trimestre</t>
  </si>
  <si>
    <t>Var %</t>
  </si>
  <si>
    <t>Corrispondenza (SU + non SU)</t>
  </si>
  <si>
    <t>Mail (US + non US)</t>
  </si>
  <si>
    <t>2023 vs 2022</t>
  </si>
  <si>
    <t>1T23</t>
  </si>
  <si>
    <t>FedEx-TNT</t>
  </si>
  <si>
    <t xml:space="preserve"> Mar 23</t>
  </si>
  <si>
    <t>Rank decrescente &gt;2%</t>
  </si>
  <si>
    <t>Copie complessive (%)</t>
  </si>
  <si>
    <t>Copie Cartacee (%)</t>
  </si>
  <si>
    <t>Copie Digitali (%)</t>
  </si>
  <si>
    <t>Rank %</t>
  </si>
  <si>
    <t>Corriere della sera</t>
  </si>
  <si>
    <t>Repubblica (La)</t>
  </si>
  <si>
    <t>Stampa (La)</t>
  </si>
  <si>
    <t>Sole 24 Ore (Il)</t>
  </si>
  <si>
    <t>QN - Il Resto del Carlino</t>
  </si>
  <si>
    <t>Avvenire</t>
  </si>
  <si>
    <t>Messaggero (Il</t>
  </si>
  <si>
    <t>QN - La Nazione</t>
  </si>
  <si>
    <t>% Top 5</t>
  </si>
  <si>
    <t>Exabyte -EB</t>
  </si>
  <si>
    <t>Totale Rai</t>
  </si>
  <si>
    <t>Totale RTI</t>
  </si>
  <si>
    <t>Totale La7</t>
  </si>
  <si>
    <t>Totale Discovery</t>
  </si>
  <si>
    <t>Totale Emittenti</t>
  </si>
  <si>
    <t>Totale Sky</t>
  </si>
  <si>
    <t>Totale spettatori</t>
  </si>
  <si>
    <t>Ascolti Prime time</t>
  </si>
  <si>
    <t xml:space="preserve"> (02:00-25:59)</t>
  </si>
  <si>
    <t xml:space="preserve"> (20:30-22:30)</t>
  </si>
  <si>
    <t>Gazzetta dello sport (La)</t>
  </si>
  <si>
    <t>Corriere dello sport</t>
  </si>
  <si>
    <t>I valori compresi tra gennaio 2017 e maggio 2018 non sono omogenei con quelli a partire da giugno 2018</t>
  </si>
  <si>
    <t>Warner Bros/Discovery</t>
  </si>
  <si>
    <t>Var./chg (mln)</t>
  </si>
  <si>
    <t>Totale 9 canali</t>
  </si>
  <si>
    <t>Now (Sky)</t>
  </si>
  <si>
    <t>Principali indicatori/Serie storica - Main indicators/Time series</t>
  </si>
  <si>
    <t>2T23</t>
  </si>
  <si>
    <t>a2023m3</t>
  </si>
  <si>
    <t>a2023m4</t>
  </si>
  <si>
    <t>a2023m5</t>
  </si>
  <si>
    <t>a2023m6</t>
  </si>
  <si>
    <t>a2017m1</t>
  </si>
  <si>
    <t>a2017m2</t>
  </si>
  <si>
    <t>a2017m3</t>
  </si>
  <si>
    <t>a2017m4</t>
  </si>
  <si>
    <t>a2017m5</t>
  </si>
  <si>
    <t>a2017m6</t>
  </si>
  <si>
    <t>a2017m7</t>
  </si>
  <si>
    <t>a2017m8</t>
  </si>
  <si>
    <t>a2017m9</t>
  </si>
  <si>
    <t>a2017m10</t>
  </si>
  <si>
    <t>a2017m11</t>
  </si>
  <si>
    <t>a2017m12</t>
  </si>
  <si>
    <t>a2018m1</t>
  </si>
  <si>
    <t>a2018m2</t>
  </si>
  <si>
    <t>a2018m3</t>
  </si>
  <si>
    <t>a2018m4</t>
  </si>
  <si>
    <t>a2018m5</t>
  </si>
  <si>
    <t>a2018m6</t>
  </si>
  <si>
    <t>a2018m7</t>
  </si>
  <si>
    <t>a2018m8</t>
  </si>
  <si>
    <t>a2018m9</t>
  </si>
  <si>
    <t>a2018m10</t>
  </si>
  <si>
    <t>a2018m11</t>
  </si>
  <si>
    <t>a2018m12</t>
  </si>
  <si>
    <t>a2019m1</t>
  </si>
  <si>
    <t>a2019m2</t>
  </si>
  <si>
    <t>a2019m3</t>
  </si>
  <si>
    <t>a2019m4</t>
  </si>
  <si>
    <t>a2019m5</t>
  </si>
  <si>
    <t>a2019m6</t>
  </si>
  <si>
    <t>a2019m7</t>
  </si>
  <si>
    <t>a2019m8</t>
  </si>
  <si>
    <t>a2019m9</t>
  </si>
  <si>
    <t>a2019m10</t>
  </si>
  <si>
    <t>a2019m11</t>
  </si>
  <si>
    <t>a2019m12</t>
  </si>
  <si>
    <t>a2020m1</t>
  </si>
  <si>
    <t>a2020m2</t>
  </si>
  <si>
    <t>a2020m3</t>
  </si>
  <si>
    <t>a2020m4</t>
  </si>
  <si>
    <t>a2020m5</t>
  </si>
  <si>
    <t>a2020m6</t>
  </si>
  <si>
    <t>a2020m7</t>
  </si>
  <si>
    <t>a2020m8</t>
  </si>
  <si>
    <t>a2020m9</t>
  </si>
  <si>
    <t>a2020m10</t>
  </si>
  <si>
    <t>a2020m11</t>
  </si>
  <si>
    <t>a2020m12</t>
  </si>
  <si>
    <t>a2021m1</t>
  </si>
  <si>
    <t>a2021m2</t>
  </si>
  <si>
    <t>a2021m3</t>
  </si>
  <si>
    <t>a2021m4</t>
  </si>
  <si>
    <t>a2021m5</t>
  </si>
  <si>
    <t>a2021m6</t>
  </si>
  <si>
    <t>a2021m7</t>
  </si>
  <si>
    <t>a2021m8</t>
  </si>
  <si>
    <t>a2021m9</t>
  </si>
  <si>
    <t>a2021m10</t>
  </si>
  <si>
    <t>a2021m11</t>
  </si>
  <si>
    <t>a2021m12</t>
  </si>
  <si>
    <t>a2022m1</t>
  </si>
  <si>
    <t>a2022m2</t>
  </si>
  <si>
    <t>a2022m3</t>
  </si>
  <si>
    <t>a2022m4</t>
  </si>
  <si>
    <t>a2022m5</t>
  </si>
  <si>
    <t>a2022m6</t>
  </si>
  <si>
    <t>a2022m7</t>
  </si>
  <si>
    <t>a2022m8</t>
  </si>
  <si>
    <t>a2022m9</t>
  </si>
  <si>
    <t>a2022m10</t>
  </si>
  <si>
    <t>a2022m11</t>
  </si>
  <si>
    <t>a2022m12</t>
  </si>
  <si>
    <t>a2023m1</t>
  </si>
  <si>
    <t>a2023m2</t>
  </si>
  <si>
    <r>
      <t>MNP - n.ro operazioni-valori cumulati 
(</t>
    </r>
    <r>
      <rPr>
        <b/>
        <i/>
        <sz val="12"/>
        <rFont val="Calibri"/>
        <family val="2"/>
        <scheme val="minor"/>
      </rPr>
      <t>number of operations - cumulative values</t>
    </r>
    <r>
      <rPr>
        <b/>
        <sz val="12"/>
        <rFont val="Calibri"/>
        <family val="2"/>
        <scheme val="minor"/>
      </rPr>
      <t>) (mln)</t>
    </r>
  </si>
  <si>
    <r>
      <t>Internazionali no SU (</t>
    </r>
    <r>
      <rPr>
        <i/>
        <sz val="12"/>
        <color indexed="8"/>
        <rFont val="Calibri"/>
        <family val="2"/>
      </rPr>
      <t>Non US crossborder)</t>
    </r>
  </si>
  <si>
    <t>Giu 23</t>
  </si>
  <si>
    <t>Jun 23</t>
  </si>
  <si>
    <r>
      <t xml:space="preserve">Vol. </t>
    </r>
    <r>
      <rPr>
        <b/>
        <sz val="10"/>
        <color theme="1"/>
        <rFont val="Calibri"/>
        <family val="2"/>
        <scheme val="minor"/>
      </rPr>
      <t>(1.000)</t>
    </r>
  </si>
  <si>
    <t>Variaz. Periodo</t>
  </si>
  <si>
    <t>Period chg</t>
  </si>
  <si>
    <t>Var anno/Yearly chg (mln)</t>
  </si>
  <si>
    <t>3T23</t>
  </si>
  <si>
    <t>Reddit</t>
  </si>
  <si>
    <t>Snapchat</t>
  </si>
  <si>
    <t>02.00</t>
  </si>
  <si>
    <t>07.00</t>
  </si>
  <si>
    <t>12.00</t>
  </si>
  <si>
    <t>25.59</t>
  </si>
  <si>
    <t>09.00</t>
  </si>
  <si>
    <t>15.00</t>
  </si>
  <si>
    <t>20.30</t>
  </si>
  <si>
    <t>Fonte: elaborazioni Autorità su dati Audicom – sistema Audiweb</t>
  </si>
  <si>
    <t>a2023m7</t>
  </si>
  <si>
    <t>a2023m8</t>
  </si>
  <si>
    <t>a2023m9</t>
  </si>
  <si>
    <t>Set 23</t>
  </si>
  <si>
    <t>Sept 23</t>
  </si>
  <si>
    <t>Ago.</t>
  </si>
  <si>
    <t xml:space="preserve">Aruba </t>
  </si>
  <si>
    <t xml:space="preserve">BBBell  </t>
  </si>
  <si>
    <t>BT Italia</t>
  </si>
  <si>
    <t xml:space="preserve">Colt Technology Services </t>
  </si>
  <si>
    <t>Compagnia Italia Mobile</t>
  </si>
  <si>
    <t>Coop Italia (CoopVoce)</t>
  </si>
  <si>
    <t>Daily Telecom Mobile</t>
  </si>
  <si>
    <t>DIGI Italy</t>
  </si>
  <si>
    <t>Enel Energia (Enel Fibra)</t>
  </si>
  <si>
    <t>Convergenze</t>
  </si>
  <si>
    <t>Go Internet</t>
  </si>
  <si>
    <t xml:space="preserve">Green TLC </t>
  </si>
  <si>
    <t>Intred</t>
  </si>
  <si>
    <t>Lycamobile</t>
  </si>
  <si>
    <t xml:space="preserve">Open Fiber </t>
  </si>
  <si>
    <t xml:space="preserve">Planetel </t>
  </si>
  <si>
    <t>Retelit</t>
  </si>
  <si>
    <t>Stel</t>
  </si>
  <si>
    <t xml:space="preserve">Tesselis (Tiscali) </t>
  </si>
  <si>
    <t>TIM</t>
  </si>
  <si>
    <t>Unidata</t>
  </si>
  <si>
    <t>Vianova</t>
  </si>
  <si>
    <t>Sky TG24</t>
  </si>
  <si>
    <t>Rai News 24</t>
  </si>
  <si>
    <r>
      <rPr>
        <b/>
        <sz val="14"/>
        <color indexed="9"/>
        <rFont val="Calibri"/>
        <family val="2"/>
      </rPr>
      <t xml:space="preserve">1.1   Accessi diretti complessivi  - </t>
    </r>
    <r>
      <rPr>
        <b/>
        <i/>
        <sz val="12"/>
        <color rgb="FFFFFFFF"/>
        <rFont val="Calibri"/>
        <family val="2"/>
      </rPr>
      <t>Total access lines</t>
    </r>
  </si>
  <si>
    <t>a2023m10</t>
  </si>
  <si>
    <t>a2023m11</t>
  </si>
  <si>
    <t>a2023m12</t>
  </si>
  <si>
    <t>Ott.</t>
  </si>
  <si>
    <t>Nov.</t>
  </si>
  <si>
    <t>Dic.</t>
  </si>
  <si>
    <t>4T23</t>
  </si>
  <si>
    <r>
      <t xml:space="preserve">Altre tipologie - </t>
    </r>
    <r>
      <rPr>
        <i/>
        <sz val="12"/>
        <color theme="1"/>
        <rFont val="Calibri"/>
        <family val="2"/>
        <scheme val="minor"/>
      </rPr>
      <t>others</t>
    </r>
  </si>
  <si>
    <t>CoopVoce</t>
  </si>
  <si>
    <r>
      <t>Altri -</t>
    </r>
    <r>
      <rPr>
        <i/>
        <sz val="12"/>
        <color theme="1"/>
        <rFont val="Calibri"/>
        <family val="2"/>
        <scheme val="minor"/>
      </rPr>
      <t xml:space="preserve"> others</t>
    </r>
  </si>
  <si>
    <t xml:space="preserve"> - other lines</t>
  </si>
  <si>
    <t>Mar 22</t>
  </si>
  <si>
    <t>Mar 23</t>
  </si>
  <si>
    <t>Dic 23</t>
  </si>
  <si>
    <t>Dec 23</t>
  </si>
  <si>
    <t>WB/Discovery</t>
  </si>
  <si>
    <t>Cairo Comm./La7</t>
  </si>
  <si>
    <t>Meta Platforms*</t>
  </si>
  <si>
    <t>Microsoft*</t>
  </si>
  <si>
    <t>Poste Italiane*</t>
  </si>
  <si>
    <t>* Nota: Google, Meta Platforms, Amazon, Microsoft e Poste Italiane sono rilevati solo attraverso Audiweb Panel. / Google. Facebook. Amazon and Microsoft are detected only through the Audiweb Panel.</t>
  </si>
  <si>
    <t>Starting from April 2022 the Monrif group entered in the Audiweb survey system. This has led to a change in the classification perimeter and the detection method such that the 2022 values are not directly comparable with those of previous years</t>
  </si>
  <si>
    <t>VK</t>
  </si>
  <si>
    <t>* sono indicati gli utenti unici dei primi 10 Brand che appartengono alla sub-categoria "Member Communities" ed offrono servizi di Social Networking in Italia. / The top 10 Brands that belong to the sub category "Member Communities" and offer Social Networking services in Italy are shown</t>
  </si>
  <si>
    <t xml:space="preserve">** a partire dai dati di gennaio 2022, tenuto conto delle modifiche che hanno interessato il Brand tese a migliorare l’accuratezza della rilevazione, i dati non sono confrontabili (n.c.) con quelli degli anni precedenti. / As a result of activities to improve the accuracy of the survey, data from January 2022 onward are not comparable (n.c.) with those of previous years. </t>
  </si>
  <si>
    <t>* Sono rappresentati i primi operatori per utenti unici e la loro componente - fra quelle considerate che comprendono news , sport e intrattenimento  - più rilevante in termini di utenti unici</t>
  </si>
  <si>
    <t>* Sono rappresentate le ore complessive degli operatori e della componente fra quelle considerate - che comprendono news, sport e intrattenimento – più rilevante in termini di utenti unici.</t>
  </si>
  <si>
    <t>Infranet</t>
  </si>
  <si>
    <t>Tiscali</t>
  </si>
  <si>
    <t>Tg Com24</t>
  </si>
  <si>
    <r>
      <rPr>
        <b/>
        <sz val="14"/>
        <color indexed="9"/>
        <rFont val="Calibri"/>
        <family val="2"/>
      </rPr>
      <t xml:space="preserve">4.4   Dinamiche dei prezzi in Europa </t>
    </r>
    <r>
      <rPr>
        <b/>
        <i/>
        <sz val="14"/>
        <color indexed="9"/>
        <rFont val="Calibri"/>
        <family val="2"/>
      </rPr>
      <t xml:space="preserve">- </t>
    </r>
    <r>
      <rPr>
        <b/>
        <i/>
        <sz val="12"/>
        <color rgb="FFFFFFFF"/>
        <rFont val="Calibri"/>
        <family val="2"/>
      </rPr>
      <t xml:space="preserve">European prices changing </t>
    </r>
  </si>
  <si>
    <t>2024 vs 2023</t>
  </si>
  <si>
    <t>2024 vs 2019</t>
  </si>
  <si>
    <t>1T24</t>
  </si>
  <si>
    <r>
      <rPr>
        <b/>
        <sz val="14"/>
        <rFont val="Calibri"/>
        <family val="2"/>
      </rPr>
      <t>3.1   Andamento dei ricavi (da inizio anno) - R</t>
    </r>
    <r>
      <rPr>
        <b/>
        <i/>
        <sz val="14"/>
        <rFont val="Calibri"/>
        <family val="2"/>
      </rPr>
      <t>evenues trend (b.y.)</t>
    </r>
  </si>
  <si>
    <r>
      <t xml:space="preserve">3.2   Ricavi da servizi di corrispondenza (SU / non SU - base mensile)  - </t>
    </r>
    <r>
      <rPr>
        <b/>
        <i/>
        <sz val="12"/>
        <rFont val="Calibri"/>
        <family val="2"/>
      </rPr>
      <t>Mail services revenues (US / not US - monthly basis)</t>
    </r>
  </si>
  <si>
    <r>
      <t xml:space="preserve">3.3   Ricavi da servizi di consegna pacchi (Ita/Itz - base mensile) - </t>
    </r>
    <r>
      <rPr>
        <b/>
        <i/>
        <sz val="12"/>
        <rFont val="Calibri"/>
        <family val="2"/>
      </rPr>
      <t>Parcel services revenues (domestic / crossb. parcels - monthly basis)</t>
    </r>
  </si>
  <si>
    <r>
      <t>3.6   Volumi da servizi di corrispondenza (SU / non SU - base mensile) -</t>
    </r>
    <r>
      <rPr>
        <b/>
        <i/>
        <sz val="14"/>
        <rFont val="Calibri"/>
        <family val="2"/>
      </rPr>
      <t xml:space="preserve"> </t>
    </r>
    <r>
      <rPr>
        <b/>
        <i/>
        <sz val="12"/>
        <rFont val="Calibri"/>
        <family val="2"/>
      </rPr>
      <t>Mail services volumes (US / not US - monthly basis)</t>
    </r>
  </si>
  <si>
    <r>
      <t>3.7   Volumi da servizi di consegna pacchi (Ita/Itz - base mensile) -</t>
    </r>
    <r>
      <rPr>
        <b/>
        <i/>
        <sz val="14"/>
        <rFont val="Calibri"/>
        <family val="2"/>
      </rPr>
      <t xml:space="preserve"> </t>
    </r>
    <r>
      <rPr>
        <b/>
        <i/>
        <sz val="12"/>
        <rFont val="Calibri"/>
        <family val="2"/>
      </rPr>
      <t>Parcel services volumes (dom./crossb. parcels - monthly basis)</t>
    </r>
  </si>
  <si>
    <r>
      <t xml:space="preserve">3.10 Trend storico dei ricavi unitari (media ultimi 12 mesi) - </t>
    </r>
    <r>
      <rPr>
        <b/>
        <i/>
        <sz val="12"/>
        <rFont val="Calibri"/>
        <family val="2"/>
      </rPr>
      <t>Revenues per unit</t>
    </r>
    <r>
      <rPr>
        <b/>
        <sz val="12"/>
        <rFont val="Calibri"/>
        <family val="2"/>
      </rPr>
      <t xml:space="preserve"> </t>
    </r>
    <r>
      <rPr>
        <b/>
        <i/>
        <sz val="12"/>
        <rFont val="Calibri"/>
        <family val="2"/>
      </rPr>
      <t>trend (avg last 12 months )</t>
    </r>
  </si>
  <si>
    <t>Notifiche atti giudiziari (Judiciary Acts' notifications)</t>
  </si>
  <si>
    <t>2020/21</t>
  </si>
  <si>
    <t>2021/22</t>
  </si>
  <si>
    <t>2022/23</t>
  </si>
  <si>
    <t>2023/24</t>
  </si>
  <si>
    <t>Corrispondenza non SU (Non US mail)</t>
  </si>
  <si>
    <t xml:space="preserve"> - Servizio Universale (US)</t>
  </si>
  <si>
    <t xml:space="preserve"> - Non Servizio Universale (non US)</t>
  </si>
  <si>
    <t xml:space="preserve"> - Notifiche atti giudiziari (Judiciary Acts' notifications)</t>
  </si>
  <si>
    <t xml:space="preserve"> - Corrispondenza non SU (Non US mail)</t>
  </si>
  <si>
    <t>Mar 24</t>
  </si>
  <si>
    <t xml:space="preserve"> Mar 24</t>
  </si>
  <si>
    <t>La 7</t>
  </si>
  <si>
    <t xml:space="preserve"> '24/19</t>
  </si>
  <si>
    <t>a2024m1</t>
  </si>
  <si>
    <t>a2024m2</t>
  </si>
  <si>
    <t>a2024m3</t>
  </si>
  <si>
    <t>Stadtwerke ASM</t>
  </si>
  <si>
    <r>
      <t xml:space="preserve">Totale - </t>
    </r>
    <r>
      <rPr>
        <b/>
        <i/>
        <sz val="12"/>
        <color indexed="8"/>
        <rFont val="Calibri"/>
        <family val="2"/>
      </rPr>
      <t>Total</t>
    </r>
  </si>
  <si>
    <r>
      <t>Totale -</t>
    </r>
    <r>
      <rPr>
        <b/>
        <i/>
        <sz val="12"/>
        <color theme="1"/>
        <rFont val="Calibri"/>
        <family val="2"/>
        <scheme val="minor"/>
      </rPr>
      <t xml:space="preserve"> T</t>
    </r>
    <r>
      <rPr>
        <b/>
        <i/>
        <sz val="12"/>
        <color indexed="8"/>
        <rFont val="Calibri"/>
        <family val="2"/>
      </rPr>
      <t>otal</t>
    </r>
  </si>
  <si>
    <r>
      <t xml:space="preserve">Altri - </t>
    </r>
    <r>
      <rPr>
        <i/>
        <sz val="12"/>
        <color theme="1"/>
        <rFont val="Calibri"/>
        <family val="2"/>
        <scheme val="minor"/>
      </rPr>
      <t>o</t>
    </r>
    <r>
      <rPr>
        <i/>
        <sz val="12"/>
        <color indexed="8"/>
        <rFont val="Calibri"/>
        <family val="2"/>
      </rPr>
      <t>thers</t>
    </r>
  </si>
  <si>
    <t>Etsy</t>
  </si>
  <si>
    <t xml:space="preserve">Amodei </t>
  </si>
  <si>
    <t>Gruppo Tosinvest</t>
  </si>
  <si>
    <t>2T24</t>
  </si>
  <si>
    <t>Giu 24</t>
  </si>
  <si>
    <t>Jun 24</t>
  </si>
  <si>
    <t>IMPRESE PRESENTI NELLA RACCOLTA DELLE INFORMAZIONI DI DETTAGLIO (per ordine alfabetico)</t>
  </si>
  <si>
    <t>a2024m4</t>
  </si>
  <si>
    <t>a2024m5</t>
  </si>
  <si>
    <t>a2024m6</t>
  </si>
  <si>
    <t>Variazione trimestrale</t>
  </si>
  <si>
    <t>Variazione annuale</t>
  </si>
  <si>
    <t>Var/chg p.p.</t>
  </si>
  <si>
    <t>*sono rappresentati i principali operatori per utenti unici medi / main platforms with an average time spent by users are represented</t>
  </si>
  <si>
    <t>* sono rappresentate le ore complessive dei primi 5 operatori per utenti unici (slide 2.15) / the total hours of the first 5 operators for unique users (slide 2.15) are represented</t>
  </si>
  <si>
    <t>Nord Est Multimedia</t>
  </si>
  <si>
    <t>a2024m7</t>
  </si>
  <si>
    <t>a2024m8</t>
  </si>
  <si>
    <t>a2024m9</t>
  </si>
  <si>
    <t>Set 24</t>
  </si>
  <si>
    <t>Sept 24</t>
  </si>
  <si>
    <t>3T24</t>
  </si>
  <si>
    <t>Google (Aphabet)*</t>
  </si>
  <si>
    <t>La Repubblica (GEDI Gruppo Editoriale)</t>
  </si>
  <si>
    <t>Corriere della sera (RCS MediaGroup)</t>
  </si>
  <si>
    <t>Il Messaggero (Caltagirone Editore)</t>
  </si>
  <si>
    <t>Fanpage (Ciaopeople)</t>
  </si>
  <si>
    <t>Google News (Alphabet)**</t>
  </si>
  <si>
    <t>Il Fatto quotidiano (SEIF)</t>
  </si>
  <si>
    <t>RaiNews (Rai)</t>
  </si>
  <si>
    <t>Temu (PDD Holdings)</t>
  </si>
  <si>
    <t>Subito.it (Adevinta)</t>
  </si>
  <si>
    <t>AliExpress (Alibaba Group)</t>
  </si>
  <si>
    <t>Lidl (Schwarz Gruppe)</t>
  </si>
  <si>
    <t>Trova Prezzi (7Pixel)</t>
  </si>
  <si>
    <t>* I brand rappresentati sono rilevati solo attraverso Audiweb Panel / The brands represented are dectected only through the Audiweb Panel.</t>
  </si>
  <si>
    <t>Facebook (Meta)</t>
  </si>
  <si>
    <t>Instagram (Meta)</t>
  </si>
  <si>
    <t>TikTok (Bytedance)</t>
  </si>
  <si>
    <t>LinkedIn (Microsoft)</t>
  </si>
  <si>
    <t>Pinterest**</t>
  </si>
  <si>
    <t>Twitter X (X Corp)</t>
  </si>
  <si>
    <t xml:space="preserve">Netflix </t>
  </si>
  <si>
    <t>Now/Sky</t>
  </si>
  <si>
    <t>-  di cui RaiPlay</t>
  </si>
  <si>
    <t>Sky</t>
  </si>
  <si>
    <t>Pacchi nazionali (SU+non SU)</t>
  </si>
  <si>
    <t>Domestic parcels (US + non US)</t>
  </si>
  <si>
    <t>Totale (Total)</t>
  </si>
  <si>
    <t>Pacchi internazionali (SU+non SU)</t>
  </si>
  <si>
    <t>Crossborder parcels (US + non US)</t>
  </si>
  <si>
    <t>2025 vs 2024</t>
  </si>
  <si>
    <t>2025 vs 2021</t>
  </si>
  <si>
    <t>2024/25</t>
  </si>
  <si>
    <t>1T25</t>
  </si>
  <si>
    <t>4T24</t>
  </si>
  <si>
    <t>Dic 24</t>
  </si>
  <si>
    <t>Mar 25</t>
  </si>
  <si>
    <t>Dec 24</t>
  </si>
  <si>
    <t>dec-24</t>
  </si>
  <si>
    <t>jun-24</t>
  </si>
  <si>
    <t>sep-24</t>
  </si>
  <si>
    <t>Newtec</t>
  </si>
  <si>
    <t>Fastweb+Vodafone</t>
  </si>
  <si>
    <t>Fastweb + Vodafone</t>
  </si>
  <si>
    <t>Micso</t>
  </si>
  <si>
    <t>Enel Fibra</t>
  </si>
  <si>
    <t>Poste Mobile</t>
  </si>
  <si>
    <t>Lyca Mobile</t>
  </si>
  <si>
    <t>WindTre</t>
  </si>
  <si>
    <t>LycaMobile</t>
  </si>
  <si>
    <r>
      <t xml:space="preserve">* </t>
    </r>
    <r>
      <rPr>
        <sz val="8"/>
        <color rgb="FF000000"/>
        <rFont val="Calibri"/>
        <family val="2"/>
        <scheme val="minor"/>
      </rPr>
      <t>il valore medio giornaliero da inizio anno è calcolato sul numero medio di SIM che hanno effettuato traffico dati nel periodo di riferimento.</t>
    </r>
  </si>
  <si>
    <t>Traffico dati per sim "voce &amp; dati" (Gigabyte-GB) *</t>
  </si>
  <si>
    <t>* the average daily value since the beginning of the year is calculated based on the average number of SIM cards that have used data traffic during the reference period.</t>
  </si>
  <si>
    <t>Traffico dati per linea broadband  - data traffic by broadband line (Gigabyte-GB) *</t>
  </si>
  <si>
    <t>* the average daily value since the beginning of the year is calculated based on the average number broadband lines during the reference period.</t>
  </si>
  <si>
    <t>* il valore medio giornaliero da inizio anno è calcolato sul numero medio di linee broadband e ultrabroadband nel periodo di riferimento.</t>
  </si>
  <si>
    <r>
      <t xml:space="preserve">* </t>
    </r>
    <r>
      <rPr>
        <sz val="10"/>
        <color theme="1"/>
        <rFont val="Segoe UI Semilight"/>
        <family val="2"/>
      </rPr>
      <t>i dati di Tim includono quelli commercializzati tramite il brand Kena Mobile, quelli di Vodafone includono i dati della società controllata VEI (che offre servizi di telefonia mobile denominati ho.) e non quelli di Fastweb inclusi nella categoria MVNO.</t>
    </r>
  </si>
  <si>
    <r>
      <rPr>
        <b/>
        <sz val="8"/>
        <color rgb="FF000000"/>
        <rFont val="Calibri"/>
        <family val="2"/>
        <scheme val="minor"/>
      </rPr>
      <t xml:space="preserve">* </t>
    </r>
    <r>
      <rPr>
        <sz val="8"/>
        <color rgb="FF000000"/>
        <rFont val="Calibri"/>
        <family val="2"/>
        <scheme val="minor"/>
      </rPr>
      <t>Tim's data include those marketed under the Kena Mobile brand, Vodafone's include the data of its subsidiary VEI (which offers mobile telephony services called ho.) and does not include Fastweb data, which are classified under the MVNO category.</t>
    </r>
  </si>
  <si>
    <r>
      <t xml:space="preserve">in milioni
</t>
    </r>
    <r>
      <rPr>
        <i/>
        <sz val="12"/>
        <color theme="1"/>
        <rFont val="Calibri"/>
        <family val="2"/>
        <scheme val="minor"/>
      </rPr>
      <t>in millions</t>
    </r>
  </si>
  <si>
    <r>
      <t xml:space="preserve">Intero giorno
</t>
    </r>
    <r>
      <rPr>
        <b/>
        <i/>
        <sz val="12"/>
        <color theme="1"/>
        <rFont val="Calibri"/>
        <family val="2"/>
        <scheme val="minor"/>
      </rPr>
      <t>Avg daily</t>
    </r>
  </si>
  <si>
    <t>Average daily audience (mln)</t>
  </si>
  <si>
    <r>
      <t>Intero giorno  -</t>
    </r>
    <r>
      <rPr>
        <b/>
        <i/>
        <sz val="12"/>
        <color theme="1"/>
        <rFont val="Calibri"/>
        <family val="2"/>
        <scheme val="minor"/>
      </rPr>
      <t xml:space="preserve"> Avg daily</t>
    </r>
    <r>
      <rPr>
        <b/>
        <sz val="12"/>
        <color theme="1"/>
        <rFont val="Calibri"/>
        <family val="2"/>
        <scheme val="minor"/>
      </rPr>
      <t xml:space="preserve"> (02.00-25.59)</t>
    </r>
  </si>
  <si>
    <t>Source: Agcom elaboration on data from Auditel</t>
  </si>
  <si>
    <t>Spettatori nel giorno medio da inizio anno</t>
  </si>
  <si>
    <t>Average daily audience since the beginning of the year</t>
  </si>
  <si>
    <t xml:space="preserve">Spettatori/Audience (mln)
</t>
  </si>
  <si>
    <t>Share nel giorno medio da inizio anno</t>
  </si>
  <si>
    <t>Average daily share since the beginning of the year</t>
  </si>
  <si>
    <r>
      <t>Intero giorno  -</t>
    </r>
    <r>
      <rPr>
        <b/>
        <i/>
        <sz val="14"/>
        <color theme="1"/>
        <rFont val="Calibri"/>
        <family val="2"/>
        <scheme val="minor"/>
      </rPr>
      <t xml:space="preserve"> Avg daily</t>
    </r>
    <r>
      <rPr>
        <b/>
        <sz val="14"/>
        <color theme="1"/>
        <rFont val="Calibri"/>
        <family val="2"/>
        <scheme val="minor"/>
      </rPr>
      <t xml:space="preserve"> (02.00-25.59)</t>
    </r>
  </si>
  <si>
    <t>Edizioni comprese
Time slot included</t>
  </si>
  <si>
    <r>
      <t xml:space="preserve">in milioni di ore
</t>
    </r>
    <r>
      <rPr>
        <i/>
        <sz val="12"/>
        <color theme="1"/>
        <rFont val="Calibri"/>
        <family val="2"/>
        <scheme val="minor"/>
      </rPr>
      <t>in millions of hours</t>
    </r>
  </si>
  <si>
    <t>Total time spent 3M (millions of hours)</t>
  </si>
  <si>
    <r>
      <t>Edizioni comprese tra le/</t>
    </r>
    <r>
      <rPr>
        <b/>
        <i/>
        <sz val="12"/>
        <rFont val="Calibri"/>
        <family val="2"/>
        <scheme val="minor"/>
      </rPr>
      <t>Time slot</t>
    </r>
    <r>
      <rPr>
        <b/>
        <sz val="12"/>
        <rFont val="Calibri"/>
        <family val="2"/>
        <scheme val="minor"/>
      </rPr>
      <t>: 12:00 e le 14:30</t>
    </r>
  </si>
  <si>
    <t>milioni/ millions</t>
  </si>
  <si>
    <r>
      <t xml:space="preserve">Edizioni comprese tra le 12:00 e le 14:30
</t>
    </r>
    <r>
      <rPr>
        <b/>
        <i/>
        <sz val="14"/>
        <rFont val="Calibri"/>
        <family val="2"/>
        <scheme val="minor"/>
      </rPr>
      <t>Time slot: 12:00- 14:30</t>
    </r>
  </si>
  <si>
    <t>migliaia/thousand</t>
  </si>
  <si>
    <t>22.30</t>
  </si>
  <si>
    <t>Var/Chg %</t>
  </si>
  <si>
    <t xml:space="preserve"> '25/24</t>
  </si>
  <si>
    <t xml:space="preserve"> '25/21</t>
  </si>
  <si>
    <r>
      <t>in milioni/</t>
    </r>
    <r>
      <rPr>
        <b/>
        <i/>
        <sz val="12"/>
        <color theme="1"/>
        <rFont val="Calibri"/>
        <family val="2"/>
        <scheme val="minor"/>
      </rPr>
      <t>in millions</t>
    </r>
  </si>
  <si>
    <r>
      <t>Complessive/</t>
    </r>
    <r>
      <rPr>
        <b/>
        <i/>
        <sz val="12"/>
        <color theme="1"/>
        <rFont val="Calibri"/>
        <family val="2"/>
        <scheme val="minor"/>
      </rPr>
      <t>Total copies</t>
    </r>
  </si>
  <si>
    <r>
      <t>Nazionali/</t>
    </r>
    <r>
      <rPr>
        <b/>
        <i/>
        <sz val="12"/>
        <color theme="1"/>
        <rFont val="Calibri"/>
        <family val="2"/>
        <scheme val="minor"/>
      </rPr>
      <t>National newspaper copies</t>
    </r>
  </si>
  <si>
    <r>
      <t>Locali/</t>
    </r>
    <r>
      <rPr>
        <b/>
        <i/>
        <sz val="12"/>
        <color theme="1"/>
        <rFont val="Calibri"/>
        <family val="2"/>
        <scheme val="minor"/>
      </rPr>
      <t>Local newspaper copies</t>
    </r>
  </si>
  <si>
    <r>
      <t>Cartacee/</t>
    </r>
    <r>
      <rPr>
        <b/>
        <i/>
        <sz val="12"/>
        <color theme="1"/>
        <rFont val="Calibri"/>
        <family val="2"/>
        <scheme val="minor"/>
      </rPr>
      <t>Paper copies</t>
    </r>
  </si>
  <si>
    <r>
      <t>Digitali/</t>
    </r>
    <r>
      <rPr>
        <b/>
        <i/>
        <sz val="12"/>
        <color theme="1"/>
        <rFont val="Calibri"/>
        <family val="2"/>
        <scheme val="minor"/>
      </rPr>
      <t>Digital copies</t>
    </r>
  </si>
  <si>
    <t>Fonte: elaborazioni Autorità su dati IES e ADS</t>
  </si>
  <si>
    <t>Source: Agcom elaboration on data from IES and ADS</t>
  </si>
  <si>
    <r>
      <t>Milioni/</t>
    </r>
    <r>
      <rPr>
        <b/>
        <i/>
        <sz val="12"/>
        <color theme="1"/>
        <rFont val="Calibri"/>
        <family val="2"/>
        <scheme val="minor"/>
      </rPr>
      <t>Millions</t>
    </r>
  </si>
  <si>
    <t>Copie cartacee/Paper copies</t>
  </si>
  <si>
    <t>Nazionali-Generalisti Top 5
General press- Top 5</t>
  </si>
  <si>
    <t>Nazionali-Generalisti - Altri
Other general press</t>
  </si>
  <si>
    <t>Locali-Altre testate
Local newspaper - Others</t>
  </si>
  <si>
    <t>Totale/Total copies</t>
  </si>
  <si>
    <t>Copie digitali/Digital copies</t>
  </si>
  <si>
    <t>Gruppo SAE</t>
  </si>
  <si>
    <t>Distribution of copies sold since the beginning of the year (%)</t>
  </si>
  <si>
    <t>Decreasing Rank &gt;2%</t>
  </si>
  <si>
    <t>Total copies (%)</t>
  </si>
  <si>
    <t>Paper copies (%)</t>
  </si>
  <si>
    <t>Digital copies (%)</t>
  </si>
  <si>
    <t>Testata/Newpaper</t>
  </si>
  <si>
    <t>CORRIERE DELLA SERA</t>
  </si>
  <si>
    <t>REPUBBLICA (LA)</t>
  </si>
  <si>
    <t>GAZZETTA SPORT (LA) (*)</t>
  </si>
  <si>
    <t>STAMPA (LA)</t>
  </si>
  <si>
    <t>SOLE 24 ORE (IL)</t>
  </si>
  <si>
    <t>AVVENIRE</t>
  </si>
  <si>
    <t>QN-Il Resto del Carlino</t>
  </si>
  <si>
    <t>MESSAGGERO (IL)</t>
  </si>
  <si>
    <t>GAZZETTINO (IL)</t>
  </si>
  <si>
    <r>
      <t>(*) - Incl. Edizione lunedì/</t>
    </r>
    <r>
      <rPr>
        <i/>
        <sz val="9"/>
        <color theme="1"/>
        <rFont val="Calibri"/>
        <family val="2"/>
        <scheme val="minor"/>
      </rPr>
      <t>includes Monday edition</t>
    </r>
  </si>
  <si>
    <r>
      <t xml:space="preserve">Utenti unici / </t>
    </r>
    <r>
      <rPr>
        <b/>
        <i/>
        <sz val="12"/>
        <color theme="1"/>
        <rFont val="Calibri"/>
        <family val="2"/>
        <scheme val="minor"/>
      </rPr>
      <t>Active universe (mln)</t>
    </r>
  </si>
  <si>
    <r>
      <t>Utenti unici</t>
    </r>
    <r>
      <rPr>
        <b/>
        <i/>
        <sz val="12"/>
        <color rgb="FFFF0000"/>
        <rFont val="Calibri"/>
        <family val="2"/>
        <scheme val="minor"/>
      </rPr>
      <t xml:space="preserve">/unique users </t>
    </r>
    <r>
      <rPr>
        <b/>
        <sz val="12"/>
        <color rgb="FFFF0000"/>
        <rFont val="Calibri"/>
        <family val="2"/>
        <scheme val="minor"/>
      </rPr>
      <t>(mln)</t>
    </r>
  </si>
  <si>
    <t>Mondadori</t>
  </si>
  <si>
    <t>Il Meteo</t>
  </si>
  <si>
    <t>Source: Agcom elaboration on data from Audicom - sistema Audiweb</t>
  </si>
  <si>
    <r>
      <t xml:space="preserve">Utenti unici / </t>
    </r>
    <r>
      <rPr>
        <b/>
        <i/>
        <sz val="12"/>
        <color theme="1"/>
        <rFont val="Calibri"/>
        <family val="2"/>
        <scheme val="minor"/>
      </rPr>
      <t>Unique audience</t>
    </r>
    <r>
      <rPr>
        <b/>
        <sz val="12"/>
        <color theme="1"/>
        <rFont val="Calibri"/>
        <family val="2"/>
        <scheme val="minor"/>
      </rPr>
      <t xml:space="preserve"> (mln)</t>
    </r>
  </si>
  <si>
    <r>
      <t>Sito/</t>
    </r>
    <r>
      <rPr>
        <b/>
        <i/>
        <sz val="12"/>
        <color rgb="FFFF0000"/>
        <rFont val="Calibri"/>
        <family val="2"/>
        <scheme val="minor"/>
      </rPr>
      <t>Site</t>
    </r>
    <r>
      <rPr>
        <b/>
        <sz val="12"/>
        <color rgb="FFFF0000"/>
        <rFont val="Calibri"/>
        <family val="2"/>
        <scheme val="minor"/>
      </rPr>
      <t xml:space="preserve"> (mln)</t>
    </r>
  </si>
  <si>
    <t>** Google News e Citynews sono rilevati solo attraverso Audiweb Panel. / ** Google News and
Citynews are detected only through the Audiweb Panel.</t>
  </si>
  <si>
    <r>
      <t>Sito/</t>
    </r>
    <r>
      <rPr>
        <b/>
        <i/>
        <sz val="12"/>
        <color rgb="FFFF0000"/>
        <rFont val="Calibri"/>
        <family val="2"/>
        <scheme val="minor"/>
      </rPr>
      <t>Site</t>
    </r>
    <r>
      <rPr>
        <b/>
        <sz val="12"/>
        <color rgb="FFFF0000"/>
        <rFont val="Calibri"/>
        <family val="2"/>
        <scheme val="minor"/>
      </rPr>
      <t xml:space="preserve"> (mln) (*)</t>
    </r>
  </si>
  <si>
    <t>Tumblr (Automattic)</t>
  </si>
  <si>
    <r>
      <t xml:space="preserve">Utenti unici complessivi / 
</t>
    </r>
    <r>
      <rPr>
        <b/>
        <i/>
        <sz val="12"/>
        <color theme="1"/>
        <rFont val="Calibri"/>
        <family val="2"/>
        <scheme val="minor"/>
      </rPr>
      <t>Total unique audience</t>
    </r>
    <r>
      <rPr>
        <b/>
        <sz val="12"/>
        <color theme="1"/>
        <rFont val="Calibri"/>
        <family val="2"/>
        <scheme val="minor"/>
      </rPr>
      <t xml:space="preserve"> (mln)</t>
    </r>
  </si>
  <si>
    <r>
      <t>Principali piattaforme /</t>
    </r>
    <r>
      <rPr>
        <b/>
        <i/>
        <sz val="12"/>
        <color rgb="FFFF0000"/>
        <rFont val="Calibri"/>
        <family val="2"/>
        <scheme val="minor"/>
      </rPr>
      <t>Main platforms</t>
    </r>
    <r>
      <rPr>
        <b/>
        <sz val="12"/>
        <color rgb="FFFF0000"/>
        <rFont val="Calibri"/>
        <family val="2"/>
        <scheme val="minor"/>
      </rPr>
      <t xml:space="preserve"> (*)</t>
    </r>
  </si>
  <si>
    <r>
      <t xml:space="preserve"> (media -</t>
    </r>
    <r>
      <rPr>
        <b/>
        <i/>
        <sz val="12"/>
        <color rgb="FFFF0000"/>
        <rFont val="Calibri"/>
        <family val="2"/>
        <scheme val="minor"/>
      </rPr>
      <t>avg</t>
    </r>
    <r>
      <rPr>
        <b/>
        <sz val="12"/>
        <color rgb="FFFF0000"/>
        <rFont val="Calibri"/>
        <family val="2"/>
        <scheme val="minor"/>
      </rPr>
      <t>/mln)</t>
    </r>
  </si>
  <si>
    <t>Source: Agcom elaboration on data from ComScore</t>
  </si>
  <si>
    <r>
      <t xml:space="preserve">Ore di navigazione (mln) / 
</t>
    </r>
    <r>
      <rPr>
        <b/>
        <i/>
        <sz val="12"/>
        <color theme="1"/>
        <rFont val="Calibri"/>
        <family val="2"/>
        <scheme val="minor"/>
      </rPr>
      <t>Time spent (mln hours)</t>
    </r>
  </si>
  <si>
    <r>
      <t xml:space="preserve">Utenti unici complessivi
</t>
    </r>
    <r>
      <rPr>
        <b/>
        <i/>
        <sz val="12"/>
        <color theme="1"/>
        <rFont val="Calibri"/>
        <family val="2"/>
        <scheme val="minor"/>
      </rPr>
      <t xml:space="preserve">Total unique audience </t>
    </r>
    <r>
      <rPr>
        <b/>
        <sz val="12"/>
        <color theme="1"/>
        <rFont val="Calibri"/>
        <family val="2"/>
        <scheme val="minor"/>
      </rPr>
      <t>(mln)</t>
    </r>
  </si>
  <si>
    <t>/ For each publishers it is displayed separately the component, of those considered (News, Sport and Entertainment) that is most relevant in terms of unique audience.</t>
  </si>
  <si>
    <t xml:space="preserve">** Gli utenti unici per MFE/Mediaset sono quelli relativi ai siti/App della componente Mediaset.it Sites in ragione di scelte editoriali da parte dell’operatore che non consentono di scorporare il traffico dei servizi VOD a pagamento inclusa in Mediaset Infinity Sites. </t>
  </si>
  <si>
    <t xml:space="preserve">/ MFE/Mediaset unique users are those relating to the Mediaset.it Sites/App component due to editorial choices by the operator that do not allow the traffic of paid VOD services included in Mediaset Infinity Sites to be unbundled. </t>
  </si>
  <si>
    <r>
      <t xml:space="preserve">Ore di navigazione (mln) / </t>
    </r>
    <r>
      <rPr>
        <b/>
        <i/>
        <sz val="12"/>
        <color theme="1"/>
        <rFont val="Calibri"/>
        <family val="2"/>
        <scheme val="minor"/>
      </rPr>
      <t>Time spent (mln hours)</t>
    </r>
  </si>
  <si>
    <r>
      <t xml:space="preserve">(totale ore - </t>
    </r>
    <r>
      <rPr>
        <b/>
        <i/>
        <sz val="12"/>
        <color rgb="FFFF0000"/>
        <rFont val="Calibri"/>
        <family val="2"/>
        <scheme val="minor"/>
      </rPr>
      <t>total hours</t>
    </r>
    <r>
      <rPr>
        <b/>
        <sz val="12"/>
        <color rgb="FFFF0000"/>
        <rFont val="Calibri"/>
        <family val="2"/>
        <scheme val="minor"/>
      </rPr>
      <t xml:space="preserve"> /mln)</t>
    </r>
  </si>
  <si>
    <t xml:space="preserve">** Le ore complessive per MFE/Mediaset sono quelle relative ai siti/App della componente Mediaset.it Sites in ragione di scelte editoriali da parte dell’operatore che non consentono di scorporare il traffico dei servizi VOD a pagamento inclusa in Mediaset Infinity Sites. </t>
  </si>
  <si>
    <t xml:space="preserve">/ Mediaset total hours are those relating to the Mediaset.it Sites/App component due to editorial choices made by the operator that do not allow the traffic of paid VOD services included in Mediaset Infinity Sites to be unbundled. </t>
  </si>
  <si>
    <t>a2024m10</t>
  </si>
  <si>
    <t>a2024m11</t>
  </si>
  <si>
    <t>a2024m12</t>
  </si>
  <si>
    <t>a2025m1</t>
  </si>
  <si>
    <t>a2025m2</t>
  </si>
  <si>
    <t>a2025m3</t>
  </si>
  <si>
    <r>
      <t>Auditel 
ascolti TV/</t>
    </r>
    <r>
      <rPr>
        <b/>
        <i/>
        <sz val="14"/>
        <color theme="1"/>
        <rFont val="Calibri"/>
        <family val="2"/>
        <scheme val="minor"/>
      </rPr>
      <t>Auditel TV Audience</t>
    </r>
  </si>
  <si>
    <t>Ascolti giorno medio</t>
  </si>
  <si>
    <t>Average daily audience</t>
  </si>
  <si>
    <r>
      <t xml:space="preserve"> (migliaia/</t>
    </r>
    <r>
      <rPr>
        <b/>
        <i/>
        <sz val="11"/>
        <color theme="1"/>
        <rFont val="Calibri"/>
        <family val="2"/>
        <scheme val="minor"/>
      </rPr>
      <t>thousand</t>
    </r>
    <r>
      <rPr>
        <b/>
        <sz val="11"/>
        <color theme="1"/>
        <rFont val="Calibri"/>
        <family val="2"/>
        <scheme val="minor"/>
      </rPr>
      <t>)</t>
    </r>
  </si>
  <si>
    <t>Prime time Audience</t>
  </si>
  <si>
    <r>
      <t>Auditel 
ascolti TG/</t>
    </r>
    <r>
      <rPr>
        <b/>
        <i/>
        <sz val="14"/>
        <color theme="1"/>
        <rFont val="Calibri"/>
        <family val="2"/>
        <scheme val="minor"/>
      </rPr>
      <t>Auditel news programs audience</t>
    </r>
  </si>
  <si>
    <t xml:space="preserve"> 12:00 - 14:30 
(migliaia/thousand)</t>
  </si>
  <si>
    <t xml:space="preserve"> 18:30 - 20:30
(migliaia/thousand)</t>
  </si>
  <si>
    <r>
      <t>ADS 
quotidiani copie vendute/</t>
    </r>
    <r>
      <rPr>
        <b/>
        <i/>
        <sz val="14"/>
        <color theme="1"/>
        <rFont val="Calibri"/>
        <family val="2"/>
        <scheme val="minor"/>
      </rPr>
      <t>ADS newpapers copies sold</t>
    </r>
  </si>
  <si>
    <r>
      <t>Cartacee + digitali/</t>
    </r>
    <r>
      <rPr>
        <b/>
        <i/>
        <sz val="11"/>
        <color theme="1"/>
        <rFont val="Calibri"/>
        <family val="2"/>
        <scheme val="minor"/>
      </rPr>
      <t>Paper copies+digital copies</t>
    </r>
    <r>
      <rPr>
        <b/>
        <sz val="11"/>
        <color theme="1"/>
        <rFont val="Calibri"/>
        <family val="2"/>
        <scheme val="minor"/>
      </rPr>
      <t xml:space="preserve">
(complessivo e principali testate/</t>
    </r>
    <r>
      <rPr>
        <b/>
        <i/>
        <sz val="11"/>
        <color theme="1"/>
        <rFont val="Calibri"/>
        <family val="2"/>
        <scheme val="minor"/>
      </rPr>
      <t>Total and Top newspapers</t>
    </r>
    <r>
      <rPr>
        <b/>
        <sz val="11"/>
        <color theme="1"/>
        <rFont val="Calibri"/>
        <family val="2"/>
        <scheme val="minor"/>
      </rPr>
      <t>) 
(valori in milioni/</t>
    </r>
    <r>
      <rPr>
        <b/>
        <i/>
        <sz val="11"/>
        <color theme="1"/>
        <rFont val="Calibri"/>
        <family val="2"/>
        <scheme val="minor"/>
      </rPr>
      <t>in millions of copies</t>
    </r>
    <r>
      <rPr>
        <b/>
        <sz val="11"/>
        <color theme="1"/>
        <rFont val="Calibri"/>
        <family val="2"/>
        <scheme val="minor"/>
      </rPr>
      <t>)</t>
    </r>
  </si>
  <si>
    <r>
      <t>Solo cartacee/P</t>
    </r>
    <r>
      <rPr>
        <b/>
        <i/>
        <sz val="11"/>
        <color theme="1"/>
        <rFont val="Calibri"/>
        <family val="2"/>
        <scheme val="minor"/>
      </rPr>
      <t>aper copies only</t>
    </r>
    <r>
      <rPr>
        <b/>
        <sz val="11"/>
        <color theme="1"/>
        <rFont val="Calibri"/>
        <family val="2"/>
        <scheme val="minor"/>
      </rPr>
      <t xml:space="preserve">
(complessivo e principali testate/</t>
    </r>
    <r>
      <rPr>
        <b/>
        <i/>
        <sz val="11"/>
        <color theme="1"/>
        <rFont val="Calibri"/>
        <family val="2"/>
        <scheme val="minor"/>
      </rPr>
      <t>Total and Top newspapers</t>
    </r>
    <r>
      <rPr>
        <b/>
        <sz val="11"/>
        <color theme="1"/>
        <rFont val="Calibri"/>
        <family val="2"/>
        <scheme val="minor"/>
      </rPr>
      <t>) 
(valori in milioni/</t>
    </r>
    <r>
      <rPr>
        <b/>
        <i/>
        <sz val="11"/>
        <color theme="1"/>
        <rFont val="Calibri"/>
        <family val="2"/>
        <scheme val="minor"/>
      </rPr>
      <t>in millions of copies</t>
    </r>
    <r>
      <rPr>
        <b/>
        <sz val="11"/>
        <color theme="1"/>
        <rFont val="Calibri"/>
        <family val="2"/>
        <scheme val="minor"/>
      </rPr>
      <t>)</t>
    </r>
  </si>
  <si>
    <t>Giugno/June 2025</t>
  </si>
  <si>
    <t>jun-21</t>
  </si>
  <si>
    <t>jun-22</t>
  </si>
  <si>
    <t>jun-23</t>
  </si>
  <si>
    <t>jun-25</t>
  </si>
  <si>
    <t>06/2025 (%)</t>
  </si>
  <si>
    <t>Var/Chg. vs 06/2024 (p.p.)</t>
  </si>
  <si>
    <t>Var. vs 06/24 (%)</t>
  </si>
  <si>
    <t>1H2024</t>
  </si>
  <si>
    <t>1H2025</t>
  </si>
  <si>
    <r>
      <t xml:space="preserve">Pacchi nazionali </t>
    </r>
    <r>
      <rPr>
        <i/>
        <sz val="12"/>
        <color indexed="8"/>
        <rFont val="Calibri"/>
        <family val="2"/>
      </rPr>
      <t>(Domestic parcels)</t>
    </r>
    <r>
      <rPr>
        <sz val="12"/>
        <color indexed="8"/>
        <rFont val="Calibri"/>
        <family val="2"/>
      </rPr>
      <t xml:space="preserve"> (US + non US)</t>
    </r>
  </si>
  <si>
    <r>
      <t>Pacchi internazionali (</t>
    </r>
    <r>
      <rPr>
        <i/>
        <sz val="12"/>
        <color indexed="8"/>
        <rFont val="Calibri"/>
        <family val="2"/>
      </rPr>
      <t>Crossborder parcels</t>
    </r>
    <r>
      <rPr>
        <sz val="12"/>
        <color indexed="8"/>
        <rFont val="Calibri"/>
        <family val="2"/>
      </rPr>
      <t xml:space="preserve">) (In+Out, US + non US) </t>
    </r>
  </si>
  <si>
    <t>1H25 vs 1H24</t>
  </si>
  <si>
    <r>
      <t xml:space="preserve">Pacchi - Variazione annuale -  </t>
    </r>
    <r>
      <rPr>
        <b/>
        <i/>
        <sz val="12"/>
        <rFont val="Calibri"/>
        <family val="2"/>
      </rPr>
      <t>Parcels  - yearly changes</t>
    </r>
    <r>
      <rPr>
        <b/>
        <sz val="12"/>
        <rFont val="Calibri"/>
        <family val="2"/>
      </rPr>
      <t xml:space="preserve"> (%)</t>
    </r>
  </si>
  <si>
    <r>
      <t>Nazionali SU+no SU (D</t>
    </r>
    <r>
      <rPr>
        <i/>
        <sz val="12"/>
        <color indexed="8"/>
        <rFont val="Calibri"/>
        <family val="2"/>
      </rPr>
      <t>omestic US+non US</t>
    </r>
    <r>
      <rPr>
        <sz val="12"/>
        <color theme="1"/>
        <rFont val="Calibri"/>
        <family val="2"/>
        <scheme val="minor"/>
      </rPr>
      <t>)</t>
    </r>
  </si>
  <si>
    <r>
      <t xml:space="preserve">Internazionali SU+no SU </t>
    </r>
    <r>
      <rPr>
        <i/>
        <sz val="12"/>
        <color theme="1"/>
        <rFont val="Calibri"/>
        <family val="2"/>
        <scheme val="minor"/>
      </rPr>
      <t>(Crossborder US+non US</t>
    </r>
    <r>
      <rPr>
        <sz val="12"/>
        <color theme="1"/>
        <rFont val="Calibri"/>
        <family val="2"/>
        <scheme val="minor"/>
      </rPr>
      <t>)</t>
    </r>
  </si>
  <si>
    <t>Aprile</t>
  </si>
  <si>
    <t>Maggio</t>
  </si>
  <si>
    <t>Giugno</t>
  </si>
  <si>
    <t>Gennaio-Giugno</t>
  </si>
  <si>
    <t>April</t>
  </si>
  <si>
    <t>May</t>
  </si>
  <si>
    <t>June</t>
  </si>
  <si>
    <t>January-June</t>
  </si>
  <si>
    <t>2T25</t>
  </si>
  <si>
    <t>2Q21</t>
  </si>
  <si>
    <t>2Q22</t>
  </si>
  <si>
    <t>2Q23</t>
  </si>
  <si>
    <t>2Q24</t>
  </si>
  <si>
    <t>2Q25</t>
  </si>
  <si>
    <t>Diff/chg. Vs 1H24 (p.p.)</t>
  </si>
  <si>
    <t>Totale Internazionali (Total crossborders)</t>
  </si>
  <si>
    <t xml:space="preserve"> - SU (US)</t>
  </si>
  <si>
    <t xml:space="preserve"> - no SU (non US)</t>
  </si>
  <si>
    <t>Totale Nazionali (Total domestic)</t>
  </si>
  <si>
    <t>Mordacchini</t>
  </si>
  <si>
    <r>
      <t xml:space="preserve">Totale </t>
    </r>
    <r>
      <rPr>
        <b/>
        <i/>
        <sz val="12"/>
        <color indexed="8"/>
        <rFont val="Calibri"/>
        <family val="2"/>
      </rPr>
      <t>(Total)</t>
    </r>
    <r>
      <rPr>
        <b/>
        <sz val="12"/>
        <color theme="1"/>
        <rFont val="Calibri"/>
        <family val="2"/>
        <scheme val="minor"/>
      </rPr>
      <t>*</t>
    </r>
  </si>
  <si>
    <t>Clientela residenziali</t>
  </si>
  <si>
    <t>Clientela affari</t>
  </si>
  <si>
    <t>Residential customers</t>
  </si>
  <si>
    <t>Business customers</t>
  </si>
  <si>
    <t>Linee BB/UBB (mln)</t>
  </si>
  <si>
    <r>
      <t>Linee per operatore -</t>
    </r>
    <r>
      <rPr>
        <b/>
        <i/>
        <sz val="13"/>
        <color indexed="8"/>
        <rFont val="Calibri"/>
        <family val="2"/>
      </rPr>
      <t xml:space="preserve"> Lines by operator</t>
    </r>
    <r>
      <rPr>
        <b/>
        <sz val="13"/>
        <color indexed="8"/>
        <rFont val="Calibri"/>
        <family val="2"/>
      </rPr>
      <t xml:space="preserve"> (%)</t>
    </r>
  </si>
  <si>
    <r>
      <t>Linee per velocità -</t>
    </r>
    <r>
      <rPr>
        <b/>
        <i/>
        <sz val="13"/>
        <color indexed="8"/>
        <rFont val="Calibri"/>
        <family val="2"/>
      </rPr>
      <t xml:space="preserve"> Lines by speed</t>
    </r>
    <r>
      <rPr>
        <b/>
        <sz val="13"/>
        <color indexed="8"/>
        <rFont val="Calibri"/>
        <family val="2"/>
      </rPr>
      <t xml:space="preserve"> (%)</t>
    </r>
  </si>
  <si>
    <t>&lt; 30 Mbps</t>
  </si>
  <si>
    <t>≥ 30 Mbps; &lt; 100 Mbps</t>
  </si>
  <si>
    <t>≥ 100 Mbps</t>
  </si>
  <si>
    <r>
      <t xml:space="preserve">Totale - </t>
    </r>
    <r>
      <rPr>
        <i/>
        <sz val="12"/>
        <color indexed="8"/>
        <rFont val="Calibri"/>
        <family val="2"/>
      </rPr>
      <t>Total</t>
    </r>
  </si>
  <si>
    <r>
      <t>1.14 Portabilità del numero -</t>
    </r>
    <r>
      <rPr>
        <b/>
        <i/>
        <sz val="14"/>
        <color theme="0"/>
        <rFont val="Calibri"/>
        <family val="2"/>
      </rPr>
      <t xml:space="preserve"> </t>
    </r>
    <r>
      <rPr>
        <b/>
        <i/>
        <sz val="12"/>
        <color rgb="FFFFFFFF"/>
        <rFont val="Calibri"/>
        <family val="2"/>
      </rPr>
      <t>Mobile number portability</t>
    </r>
  </si>
  <si>
    <r>
      <t xml:space="preserve">1.13 Traffico dati, intensità dei flussi settimanali - </t>
    </r>
    <r>
      <rPr>
        <b/>
        <i/>
        <sz val="12"/>
        <color rgb="FFFFFFFF"/>
        <rFont val="Calibri"/>
        <family val="2"/>
      </rPr>
      <t>Weekly data traffic intensity</t>
    </r>
  </si>
  <si>
    <r>
      <t>1.12 Traffico dati medio giornaliero (download+upload) -</t>
    </r>
    <r>
      <rPr>
        <b/>
        <i/>
        <sz val="14"/>
        <color rgb="FFFFFFFF"/>
        <rFont val="Calibri"/>
        <family val="2"/>
      </rPr>
      <t xml:space="preserve"> </t>
    </r>
    <r>
      <rPr>
        <b/>
        <i/>
        <sz val="12"/>
        <color rgb="FFFFFFFF"/>
        <rFont val="Calibri"/>
        <family val="2"/>
      </rPr>
      <t>Data traffic daily avg</t>
    </r>
  </si>
  <si>
    <r>
      <rPr>
        <b/>
        <sz val="14"/>
        <color indexed="9"/>
        <rFont val="Calibri"/>
        <family val="2"/>
      </rPr>
      <t xml:space="preserve">1.11 Traffico dati - </t>
    </r>
    <r>
      <rPr>
        <b/>
        <i/>
        <sz val="14"/>
        <color rgb="FFFFFFFF"/>
        <rFont val="Calibri"/>
        <family val="2"/>
      </rPr>
      <t>Data traffic</t>
    </r>
    <r>
      <rPr>
        <b/>
        <sz val="14"/>
        <color indexed="9"/>
        <rFont val="Calibri"/>
        <family val="2"/>
      </rPr>
      <t xml:space="preserve"> (download/upload)</t>
    </r>
  </si>
  <si>
    <r>
      <rPr>
        <b/>
        <sz val="14"/>
        <color indexed="9"/>
        <rFont val="Calibri"/>
        <family val="2"/>
      </rPr>
      <t xml:space="preserve">1.10  Sim human per tipologia di contratto </t>
    </r>
    <r>
      <rPr>
        <b/>
        <i/>
        <sz val="14"/>
        <color indexed="9"/>
        <rFont val="Calibri"/>
        <family val="2"/>
      </rPr>
      <t>- H</t>
    </r>
    <r>
      <rPr>
        <b/>
        <i/>
        <sz val="12"/>
        <color rgb="FFFFFFFF"/>
        <rFont val="Calibri"/>
        <family val="2"/>
      </rPr>
      <t>uman Sim by contract type</t>
    </r>
  </si>
  <si>
    <r>
      <rPr>
        <b/>
        <sz val="14"/>
        <color indexed="9"/>
        <rFont val="Calibri"/>
        <family val="2"/>
      </rPr>
      <t xml:space="preserve">1.9  Sim human per tipologia di clientela </t>
    </r>
    <r>
      <rPr>
        <b/>
        <i/>
        <sz val="14"/>
        <color indexed="9"/>
        <rFont val="Calibri"/>
        <family val="2"/>
      </rPr>
      <t xml:space="preserve">- </t>
    </r>
    <r>
      <rPr>
        <b/>
        <i/>
        <sz val="12"/>
        <color rgb="FFFFFFFF"/>
        <rFont val="Calibri"/>
        <family val="2"/>
      </rPr>
      <t>Human Sim by customer type</t>
    </r>
  </si>
  <si>
    <r>
      <rPr>
        <b/>
        <sz val="14"/>
        <color indexed="9"/>
        <rFont val="Calibri"/>
        <family val="2"/>
      </rPr>
      <t>1.8   Linee complessive</t>
    </r>
    <r>
      <rPr>
        <b/>
        <i/>
        <sz val="14"/>
        <color indexed="9"/>
        <rFont val="Calibri"/>
        <family val="2"/>
      </rPr>
      <t xml:space="preserve"> - </t>
    </r>
    <r>
      <rPr>
        <b/>
        <i/>
        <sz val="12"/>
        <color rgb="FFFFFFFF"/>
        <rFont val="Calibri"/>
        <family val="2"/>
      </rPr>
      <t>Total lines</t>
    </r>
  </si>
  <si>
    <r>
      <t>1.7   Traffico dati - intensità dei flussi settimanali -</t>
    </r>
    <r>
      <rPr>
        <b/>
        <i/>
        <sz val="12"/>
        <color rgb="FFFFFFFF"/>
        <rFont val="Calibri"/>
        <family val="2"/>
      </rPr>
      <t xml:space="preserve"> Weekly data traffic intensity</t>
    </r>
  </si>
  <si>
    <r>
      <rPr>
        <b/>
        <sz val="14"/>
        <color indexed="9"/>
        <rFont val="Calibri"/>
        <family val="2"/>
      </rPr>
      <t>1.6   Traffico dati medio giornaliero</t>
    </r>
    <r>
      <rPr>
        <b/>
        <i/>
        <sz val="14"/>
        <color indexed="9"/>
        <rFont val="Calibri"/>
        <family val="2"/>
      </rPr>
      <t xml:space="preserve"> (download+upload) - </t>
    </r>
    <r>
      <rPr>
        <b/>
        <i/>
        <sz val="12"/>
        <color rgb="FFFFFFFF"/>
        <rFont val="Calibri"/>
        <family val="2"/>
      </rPr>
      <t>Data traffic avg daily</t>
    </r>
    <r>
      <rPr>
        <b/>
        <i/>
        <sz val="14"/>
        <color indexed="9"/>
        <rFont val="Calibri"/>
        <family val="2"/>
      </rPr>
      <t xml:space="preserve"> </t>
    </r>
  </si>
  <si>
    <r>
      <rPr>
        <b/>
        <sz val="14"/>
        <color indexed="9"/>
        <rFont val="Calibri"/>
        <family val="2"/>
      </rPr>
      <t xml:space="preserve">1.5   Traffico dati - </t>
    </r>
    <r>
      <rPr>
        <b/>
        <i/>
        <sz val="14"/>
        <color rgb="FFFFFFFF"/>
        <rFont val="Calibri"/>
        <family val="2"/>
      </rPr>
      <t>Data traffic</t>
    </r>
    <r>
      <rPr>
        <b/>
        <sz val="14"/>
        <color indexed="9"/>
        <rFont val="Calibri"/>
        <family val="2"/>
      </rPr>
      <t xml:space="preserve"> (download/upload)</t>
    </r>
  </si>
  <si>
    <t>Fasteb+Vodafone</t>
  </si>
  <si>
    <t>2T</t>
  </si>
  <si>
    <t>Q2</t>
  </si>
  <si>
    <t>AVG 
6M</t>
  </si>
  <si>
    <t>W3</t>
  </si>
  <si>
    <t>Telecom Italia</t>
  </si>
  <si>
    <t>Hal Service</t>
  </si>
  <si>
    <r>
      <t>Audience nel giorno medio (mln) (</t>
    </r>
    <r>
      <rPr>
        <b/>
        <sz val="14"/>
        <color theme="1"/>
        <rFont val="Calibri"/>
        <family val="2"/>
        <scheme val="minor"/>
      </rPr>
      <t>avg</t>
    </r>
    <r>
      <rPr>
        <b/>
        <sz val="14"/>
        <color rgb="FFFF0000"/>
        <rFont val="Calibri"/>
        <family val="2"/>
        <scheme val="minor"/>
      </rPr>
      <t xml:space="preserve"> 6M</t>
    </r>
    <r>
      <rPr>
        <b/>
        <sz val="12"/>
        <color theme="1"/>
        <rFont val="Calibri"/>
        <family val="2"/>
        <scheme val="minor"/>
      </rPr>
      <t>)</t>
    </r>
  </si>
  <si>
    <t>2T21
2Q21</t>
  </si>
  <si>
    <t>2T22
2Q22</t>
  </si>
  <si>
    <t>2T23
2Q23</t>
  </si>
  <si>
    <t>2T24
2Q24</t>
  </si>
  <si>
    <t>2T25
2Q25</t>
  </si>
  <si>
    <t>2T25 vs 2T21/
2Q25 vs 2Q21</t>
  </si>
  <si>
    <t>2T25-2T24/
2Q25-2Q24</t>
  </si>
  <si>
    <t>18:30 - 20:30</t>
  </si>
  <si>
    <r>
      <t>Totale tempo speso</t>
    </r>
    <r>
      <rPr>
        <b/>
        <sz val="14"/>
        <color rgb="FFFF0000"/>
        <rFont val="Calibri"/>
        <family val="2"/>
        <scheme val="minor"/>
      </rPr>
      <t xml:space="preserve"> 6M</t>
    </r>
    <r>
      <rPr>
        <b/>
        <sz val="12"/>
        <color rgb="FFFF0000"/>
        <rFont val="Calibri"/>
        <family val="2"/>
        <scheme val="minor"/>
      </rPr>
      <t xml:space="preserve"> </t>
    </r>
    <r>
      <rPr>
        <b/>
        <sz val="12"/>
        <color theme="1"/>
        <rFont val="Calibri"/>
        <family val="2"/>
        <scheme val="minor"/>
      </rPr>
      <t>(mln di ore)</t>
    </r>
  </si>
  <si>
    <r>
      <t>Edizioni comprese tra le/</t>
    </r>
    <r>
      <rPr>
        <b/>
        <i/>
        <sz val="12"/>
        <rFont val="Calibri"/>
        <family val="2"/>
        <scheme val="minor"/>
      </rPr>
      <t>Time slot</t>
    </r>
    <r>
      <rPr>
        <b/>
        <sz val="12"/>
        <rFont val="Calibri"/>
        <family val="2"/>
        <scheme val="minor"/>
      </rPr>
      <t>: 18:30 e le 20:30</t>
    </r>
  </si>
  <si>
    <t>2T25 vs 2T21/2Q25 vs 2Q21</t>
  </si>
  <si>
    <t>2T25 vs 2T24/2Q25 VS 2Q24</t>
  </si>
  <si>
    <r>
      <t xml:space="preserve">Edizioni comprese tra le 18:30  e le 20:30
</t>
    </r>
    <r>
      <rPr>
        <b/>
        <i/>
        <sz val="14"/>
        <rFont val="Calibri"/>
        <family val="2"/>
        <scheme val="minor"/>
      </rPr>
      <t>Time slot: 18:30- 20:30</t>
    </r>
  </si>
  <si>
    <t>avg gen-giu
avg jan-jun</t>
  </si>
  <si>
    <t>Nazionali-economici
Business press</t>
  </si>
  <si>
    <t>Nazionali - sportivi
Sport press</t>
  </si>
  <si>
    <t>Locali- Top 10 (rank 6M2025) (*)
Local newspaper - Top 10 (rank 6M2023) (*)</t>
  </si>
  <si>
    <t>Var/chg vs 2T24/2Q24</t>
  </si>
  <si>
    <t>Copie vendute/
Copies sold
Var/chg % 
2T25/2T24
2Q25/2Q24</t>
  </si>
  <si>
    <t>Distribuzione delle copie vendute negli ultimi 6 mesi (%)</t>
  </si>
  <si>
    <t>Var p.p. 
2T25 vs 2T24
2Q25 vs 2Q24</t>
  </si>
  <si>
    <t>Var p.p. 
2T25 vs 2T21
2Q25 vs 2Q21</t>
  </si>
  <si>
    <t>CORRIERE DELLO SPORT (*)</t>
  </si>
  <si>
    <t>TGCOM24 (Mediaset/MFE)</t>
  </si>
  <si>
    <t>Quotidiano Nazionale (Monrif)*</t>
  </si>
  <si>
    <t>Citynews**</t>
  </si>
  <si>
    <t>EuroSpin</t>
  </si>
  <si>
    <t>Media World</t>
  </si>
  <si>
    <t>a2025m4</t>
  </si>
  <si>
    <t>a2025m5</t>
  </si>
  <si>
    <t>a2025m6</t>
  </si>
  <si>
    <r>
      <t>Osservatorio sulle comunicazioni -</t>
    </r>
    <r>
      <rPr>
        <b/>
        <i/>
        <sz val="36"/>
        <color theme="0"/>
        <rFont val="Calibri"/>
        <family val="2"/>
      </rPr>
      <t xml:space="preserve"> Communications Monitoring markets system</t>
    </r>
    <r>
      <rPr>
        <b/>
        <sz val="36"/>
        <color theme="0"/>
        <rFont val="Calibri"/>
        <family val="2"/>
        <scheme val="minor"/>
      </rPr>
      <t xml:space="preserve"> - 3/2025</t>
    </r>
  </si>
  <si>
    <r>
      <t xml:space="preserve">2.1   Ascolti complessivi delle emittenti nazionali - </t>
    </r>
    <r>
      <rPr>
        <b/>
        <i/>
        <sz val="12"/>
        <color rgb="FFFFFFFF"/>
        <rFont val="Calibri"/>
        <family val="2"/>
      </rPr>
      <t>Total audience of national broadcaster</t>
    </r>
  </si>
  <si>
    <r>
      <t xml:space="preserve">2.2   Ascolti dei principali gruppi televisivi prime time (da inizio anno) - </t>
    </r>
    <r>
      <rPr>
        <b/>
        <i/>
        <sz val="12"/>
        <color rgb="FFFFFFFF"/>
        <rFont val="Calibri"/>
        <family val="2"/>
      </rPr>
      <t>Leading TV broadcaster by audience prime time (since b.y.)</t>
    </r>
  </si>
  <si>
    <r>
      <t xml:space="preserve">2.3   Ascolti dei principali gruppi televisivi intero giorno (da inizio anno) - </t>
    </r>
    <r>
      <rPr>
        <b/>
        <i/>
        <sz val="12"/>
        <color rgb="FFFFFFFF"/>
        <rFont val="Calibri"/>
        <family val="2"/>
      </rPr>
      <t>Leading TV broadcaster by audience whole day (since b.y.)</t>
    </r>
  </si>
  <si>
    <r>
      <t xml:space="preserve">2.4   Ascolti dei principali canali televisivi (da inizio anno) - </t>
    </r>
    <r>
      <rPr>
        <b/>
        <i/>
        <sz val="12"/>
        <color rgb="FFFFFFFF"/>
        <rFont val="Calibri"/>
        <family val="2"/>
      </rPr>
      <t>Leading TV channels by audience (since b.y)</t>
    </r>
  </si>
  <si>
    <r>
      <rPr>
        <b/>
        <sz val="14"/>
        <color rgb="FFFFFFFF"/>
        <rFont val="Calibri"/>
        <family val="2"/>
      </rPr>
      <t xml:space="preserve">1.2  </t>
    </r>
    <r>
      <rPr>
        <b/>
        <i/>
        <sz val="14"/>
        <color indexed="9"/>
        <rFont val="Calibri"/>
        <family val="2"/>
      </rPr>
      <t xml:space="preserve"> </t>
    </r>
    <r>
      <rPr>
        <b/>
        <sz val="14"/>
        <color rgb="FFFFFFFF"/>
        <rFont val="Calibri"/>
        <family val="2"/>
      </rPr>
      <t>Accessi broadband e ultrabroadband</t>
    </r>
    <r>
      <rPr>
        <b/>
        <i/>
        <sz val="14"/>
        <color indexed="9"/>
        <rFont val="Calibri"/>
        <family val="2"/>
      </rPr>
      <t xml:space="preserve"> - </t>
    </r>
    <r>
      <rPr>
        <b/>
        <i/>
        <sz val="12"/>
        <color rgb="FFFFFFFF"/>
        <rFont val="Calibri"/>
        <family val="2"/>
      </rPr>
      <t>Broadband and ultrabroadband lines</t>
    </r>
  </si>
  <si>
    <r>
      <rPr>
        <b/>
        <sz val="14"/>
        <color rgb="FFFFFFFF"/>
        <rFont val="Calibri"/>
        <family val="2"/>
      </rPr>
      <t>1.3   Accessi BB/UBB  per tipologia di tecnologia/clientela e operatore</t>
    </r>
    <r>
      <rPr>
        <b/>
        <i/>
        <sz val="14"/>
        <color indexed="9"/>
        <rFont val="Calibri"/>
        <family val="2"/>
      </rPr>
      <t xml:space="preserve"> - </t>
    </r>
    <r>
      <rPr>
        <b/>
        <i/>
        <sz val="12"/>
        <color rgb="FFFFFFFF"/>
        <rFont val="Calibri"/>
        <family val="2"/>
      </rPr>
      <t>BB/UBB lines by technology/customer type and operator</t>
    </r>
  </si>
  <si>
    <r>
      <rPr>
        <b/>
        <sz val="14"/>
        <color rgb="FFFFFFFF"/>
        <rFont val="Calibri"/>
        <family val="2"/>
      </rPr>
      <t>1.4   Accessi BB/UBB  per tecnologia e operatore</t>
    </r>
    <r>
      <rPr>
        <b/>
        <i/>
        <sz val="14"/>
        <color indexed="9"/>
        <rFont val="Calibri"/>
        <family val="2"/>
      </rPr>
      <t xml:space="preserve"> - </t>
    </r>
    <r>
      <rPr>
        <b/>
        <i/>
        <sz val="12"/>
        <color rgb="FFFFFFFF"/>
        <rFont val="Calibri"/>
        <family val="2"/>
      </rPr>
      <t>BB/UBB lines by technology and operator</t>
    </r>
  </si>
  <si>
    <r>
      <t xml:space="preserve">2.5   Totale tempo speso dagli utenti dei principali Tg nazionali  - </t>
    </r>
    <r>
      <rPr>
        <b/>
        <i/>
        <sz val="12"/>
        <color rgb="FFFFFFFF"/>
        <rFont val="Calibri"/>
        <family val="2"/>
      </rPr>
      <t xml:space="preserve">Total time spent of the main national news programs </t>
    </r>
  </si>
  <si>
    <r>
      <t xml:space="preserve">2.6   Ascolti dei principali TG nazionali nel giorno medio da inizio anno - </t>
    </r>
    <r>
      <rPr>
        <b/>
        <sz val="12"/>
        <color rgb="FFFFFFFF"/>
        <rFont val="Calibri"/>
        <family val="2"/>
      </rPr>
      <t>Avg daily audience of main national news programs (since b.y.)</t>
    </r>
  </si>
  <si>
    <r>
      <t xml:space="preserve">2.7   Ascolti dei canali "All news" nel giorno medio da inizio anno - </t>
    </r>
    <r>
      <rPr>
        <b/>
        <sz val="12"/>
        <color rgb="FFFFFFFF"/>
        <rFont val="Calibri"/>
        <family val="2"/>
      </rPr>
      <t>Average daily audience of main national  "All news" channels (since b.y.)</t>
    </r>
  </si>
  <si>
    <r>
      <t xml:space="preserve">2.8   Copie complessive vendute da inizio anno  - </t>
    </r>
    <r>
      <rPr>
        <b/>
        <i/>
        <sz val="12"/>
        <color rgb="FFFFFFFF"/>
        <rFont val="Calibri"/>
        <family val="2"/>
      </rPr>
      <t>Total copies sold since b.y. (1/2)</t>
    </r>
  </si>
  <si>
    <r>
      <t xml:space="preserve">2.9   Copie complessive vendute da inizio anno  - </t>
    </r>
    <r>
      <rPr>
        <b/>
        <i/>
        <sz val="12"/>
        <color rgb="FFFFFFFF"/>
        <rFont val="Calibri"/>
        <family val="2"/>
      </rPr>
      <t>Total copies sold since b.y. (2/2)</t>
    </r>
  </si>
  <si>
    <r>
      <t xml:space="preserve">2.10   Distribuzione per principali gruppi editoriali  - </t>
    </r>
    <r>
      <rPr>
        <b/>
        <i/>
        <sz val="12"/>
        <color rgb="FFFFFFFF"/>
        <rFont val="Calibri"/>
        <family val="2"/>
      </rPr>
      <t xml:space="preserve">Distribution of copies sold  by main publishing groups </t>
    </r>
  </si>
  <si>
    <r>
      <t xml:space="preserve">2.11   Distribuzione delle principali testate - </t>
    </r>
    <r>
      <rPr>
        <b/>
        <i/>
        <sz val="12"/>
        <color rgb="FFFFFFFF"/>
        <rFont val="Calibri"/>
        <family val="2"/>
      </rPr>
      <t xml:space="preserve">Distribution of copies sold  by major newspapers </t>
    </r>
  </si>
  <si>
    <r>
      <t xml:space="preserve">2.12   Utenti unici dei siti/app dei principali operatori - </t>
    </r>
    <r>
      <rPr>
        <b/>
        <sz val="12"/>
        <color rgb="FFFFFFFF"/>
        <rFont val="Calibri"/>
        <family val="2"/>
      </rPr>
      <t xml:space="preserve">Main websites/app unique users </t>
    </r>
  </si>
  <si>
    <r>
      <t xml:space="preserve">2.13   Utenti unici dei siti/app di informazione generalista - </t>
    </r>
    <r>
      <rPr>
        <b/>
        <i/>
        <sz val="12"/>
        <color rgb="FFFFFFFF"/>
        <rFont val="Calibri"/>
        <family val="2"/>
      </rPr>
      <t>General press websites/app unique users</t>
    </r>
  </si>
  <si>
    <r>
      <t xml:space="preserve">2.14  Utenti unici dei siti/app di e-commerce - </t>
    </r>
    <r>
      <rPr>
        <b/>
        <i/>
        <sz val="12"/>
        <color rgb="FFFFFFFF"/>
        <rFont val="Calibri"/>
        <family val="2"/>
      </rPr>
      <t>E-commerce websites/app unique users</t>
    </r>
  </si>
  <si>
    <r>
      <t xml:space="preserve">2.15  Utenti unici dei siti/app di social network - </t>
    </r>
    <r>
      <rPr>
        <b/>
        <i/>
        <sz val="12"/>
        <color rgb="FFFFFFFF"/>
        <rFont val="Calibri"/>
        <family val="2"/>
      </rPr>
      <t>Social network websites/app unique users</t>
    </r>
  </si>
  <si>
    <r>
      <t xml:space="preserve">2.16  Utenti unici dei siti/app di servizi VOD a pagamento - </t>
    </r>
    <r>
      <rPr>
        <b/>
        <i/>
        <sz val="12"/>
        <color rgb="FFFFFFFF"/>
        <rFont val="Calibri"/>
        <family val="2"/>
      </rPr>
      <t>Pay video on demand platforms unique users</t>
    </r>
  </si>
  <si>
    <r>
      <t xml:space="preserve">2.17  Tempo speso sui siti/app di servizi VOD a pagamento - </t>
    </r>
    <r>
      <rPr>
        <b/>
        <i/>
        <sz val="12"/>
        <color rgb="FFFFFFFF"/>
        <rFont val="Calibri"/>
        <family val="2"/>
      </rPr>
      <t>Time spent on pay video on demand  platforms</t>
    </r>
  </si>
  <si>
    <r>
      <t xml:space="preserve">2.18  Utenti unici dei siti/app di servizi VOD gratuiti - </t>
    </r>
    <r>
      <rPr>
        <b/>
        <i/>
        <sz val="12"/>
        <color rgb="FFFFFFFF"/>
        <rFont val="Calibri"/>
        <family val="2"/>
      </rPr>
      <t>Free video on demand platforms unique users</t>
    </r>
  </si>
  <si>
    <r>
      <t xml:space="preserve">2.19  Tempo speso sui siti/app di servizi VOD gratuiti - </t>
    </r>
    <r>
      <rPr>
        <b/>
        <i/>
        <sz val="12"/>
        <color rgb="FFFFFFFF"/>
        <rFont val="Calibri"/>
        <family val="2"/>
      </rPr>
      <t>Time spent on free video on demand  platforms</t>
    </r>
  </si>
  <si>
    <t>Informatica System</t>
  </si>
  <si>
    <t>Iccom</t>
  </si>
  <si>
    <t>Fastalp</t>
  </si>
  <si>
    <r>
      <rPr>
        <b/>
        <i/>
        <sz val="11"/>
        <color rgb="FFFF0000"/>
        <rFont val="Calibri"/>
        <family val="2"/>
        <scheme val="minor"/>
      </rPr>
      <t>(*)</t>
    </r>
    <r>
      <rPr>
        <b/>
        <i/>
        <sz val="11"/>
        <color theme="1"/>
        <rFont val="Calibri"/>
        <family val="2"/>
        <scheme val="minor"/>
      </rPr>
      <t xml:space="preserve"> - incl. CNET Table 3: "Other not NGA"+"Other NGA"+"Satellite" declared by operators</t>
    </r>
  </si>
  <si>
    <t>TecnoAdsl</t>
  </si>
  <si>
    <t>Fibercop</t>
  </si>
  <si>
    <t xml:space="preserve">(*) - Sono inclusi i servizi postali, gli apparecchi ed i servizi per la telefonia fissa e mobile, la pay tv, l’editoria quotidiana e periodica, per complessive 10 distinte voci. </t>
  </si>
  <si>
    <r>
      <rPr>
        <b/>
        <sz val="10"/>
        <color indexed="8"/>
        <rFont val="Calibri"/>
        <family val="2"/>
      </rPr>
      <t>(*)</t>
    </r>
    <r>
      <rPr>
        <sz val="10"/>
        <color indexed="8"/>
        <rFont val="Calibri"/>
        <family val="2"/>
      </rPr>
      <t xml:space="preserve"> - Are included postal services, services and devices for fixed and mobile telephony, pay TV, newspapers and magazines publishing for total 10 items. </t>
    </r>
  </si>
  <si>
    <t>Giu 25</t>
  </si>
  <si>
    <t>Jun 25</t>
  </si>
  <si>
    <r>
      <rPr>
        <b/>
        <sz val="16"/>
        <color indexed="12"/>
        <rFont val="Calibri"/>
        <family val="2"/>
      </rPr>
      <t>06-2025 / 06-2024</t>
    </r>
    <r>
      <rPr>
        <b/>
        <sz val="14"/>
        <color indexed="17"/>
        <rFont val="Calibri"/>
        <family val="2"/>
      </rPr>
      <t xml:space="preserve">
</t>
    </r>
    <r>
      <rPr>
        <b/>
        <sz val="18"/>
        <color indexed="17"/>
        <rFont val="Calibri"/>
        <family val="2"/>
      </rPr>
      <t>(1Y)</t>
    </r>
  </si>
  <si>
    <r>
      <rPr>
        <b/>
        <sz val="16"/>
        <color indexed="12"/>
        <rFont val="Calibri"/>
        <family val="2"/>
      </rPr>
      <t>06-2025 / 06-2021</t>
    </r>
    <r>
      <rPr>
        <b/>
        <sz val="14"/>
        <color indexed="17"/>
        <rFont val="Calibri"/>
        <family val="2"/>
      </rPr>
      <t xml:space="preserve">
</t>
    </r>
    <r>
      <rPr>
        <b/>
        <sz val="18"/>
        <color indexed="17"/>
        <rFont val="Calibri"/>
        <family val="2"/>
      </rPr>
      <t xml:space="preserve">(5Y) </t>
    </r>
  </si>
  <si>
    <r>
      <rPr>
        <b/>
        <sz val="16"/>
        <color indexed="12"/>
        <rFont val="Calibri"/>
        <family val="2"/>
      </rPr>
      <t>06-2025 / 06-2016</t>
    </r>
    <r>
      <rPr>
        <b/>
        <sz val="14"/>
        <color indexed="8"/>
        <rFont val="Calibri"/>
        <family val="2"/>
      </rPr>
      <t xml:space="preserve">
</t>
    </r>
    <r>
      <rPr>
        <b/>
        <sz val="18"/>
        <color indexed="17"/>
        <rFont val="Calibri"/>
        <family val="2"/>
      </rPr>
      <t xml:space="preserve">(10Y) </t>
    </r>
  </si>
  <si>
    <t>Fidoka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</si>
</sst>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0"/>
    <numFmt numFmtId="165" formatCode="#,##0.0"/>
    <numFmt numFmtId="166" formatCode="[$-410]mmm\-yy;@"/>
    <numFmt numFmtId="167" formatCode="#,##0.000"/>
    <numFmt numFmtId="168" formatCode="_-* #,##0_-;\-* #,##0_-;_-* &quot;-&quot;??_-;_-@_-"/>
    <numFmt numFmtId="169" formatCode="0.0%"/>
    <numFmt numFmtId="170" formatCode="0.000"/>
    <numFmt numFmtId="171" formatCode="0.0000"/>
    <numFmt numFmtId="172" formatCode="#,##0.000000"/>
    <numFmt numFmtId="173" formatCode="#,##0.00000000"/>
    <numFmt numFmtId="174" formatCode="0.0000000"/>
    <numFmt numFmtId="175" formatCode="0.00000"/>
    <numFmt numFmtId="176" formatCode="0.000000"/>
    <numFmt numFmtId="177" formatCode="#,##0.00000"/>
    <numFmt numFmtId="178" formatCode="#,##0.0000"/>
  </numFmts>
  <fonts count="170">
    <font>
      <sz val="11"/>
      <color theme="1"/>
      <name val="Calibri"/>
      <family val="2"/>
      <scheme val="minor"/>
    </font>
    <font>
      <sz val="10"/>
      <name val="Arial"/>
      <family val="2"/>
    </font>
    <font>
      <sz val="12"/>
      <name val="Calibri"/>
      <family val="2"/>
    </font>
    <font>
      <b/>
      <i/>
      <sz val="12"/>
      <color indexed="10"/>
      <name val="Calibri"/>
      <family val="2"/>
    </font>
    <font>
      <b/>
      <i/>
      <sz val="12"/>
      <color indexed="8"/>
      <name val="Calibri"/>
      <family val="2"/>
    </font>
    <font>
      <i/>
      <sz val="12"/>
      <name val="Calibri"/>
      <family val="2"/>
    </font>
    <font>
      <i/>
      <sz val="12"/>
      <color indexed="8"/>
      <name val="Calibri"/>
      <family val="2"/>
    </font>
    <font>
      <sz val="12"/>
      <color indexed="8"/>
      <name val="Calibri"/>
      <family val="2"/>
    </font>
    <font>
      <b/>
      <sz val="12"/>
      <color indexed="10"/>
      <name val="Calibri"/>
      <family val="2"/>
    </font>
    <font>
      <b/>
      <sz val="12"/>
      <color indexed="8"/>
      <name val="Calibri"/>
      <family val="2"/>
    </font>
    <font>
      <b/>
      <sz val="10"/>
      <color indexed="8"/>
      <name val="Calibri"/>
      <family val="2"/>
    </font>
    <font>
      <b/>
      <i/>
      <sz val="12"/>
      <name val="Calibri"/>
      <family val="2"/>
    </font>
    <font>
      <sz val="10"/>
      <color indexed="8"/>
      <name val="Calibri"/>
      <family val="2"/>
    </font>
    <font>
      <b/>
      <u/>
      <sz val="12"/>
      <color indexed="8"/>
      <name val="Calibri"/>
      <family val="2"/>
    </font>
    <font>
      <b/>
      <i/>
      <sz val="14"/>
      <color indexed="8"/>
      <name val="Calibri"/>
      <family val="2"/>
    </font>
    <font>
      <b/>
      <i/>
      <u/>
      <sz val="12"/>
      <color indexed="8"/>
      <name val="Calibri"/>
      <family val="2"/>
    </font>
    <font>
      <i/>
      <sz val="10"/>
      <color indexed="8"/>
      <name val="Calibri"/>
      <family val="2"/>
    </font>
    <font>
      <b/>
      <sz val="12"/>
      <name val="Calibri"/>
      <family val="2"/>
    </font>
    <font>
      <sz val="10"/>
      <name val="Arial"/>
      <family val="2"/>
    </font>
    <font>
      <sz val="9"/>
      <name val="Arial"/>
      <family val="2"/>
    </font>
    <font>
      <sz val="8"/>
      <name val="Calibri"/>
      <family val="2"/>
    </font>
    <font>
      <b/>
      <sz val="14"/>
      <color indexed="8"/>
      <name val="Calibri"/>
      <family val="2"/>
    </font>
    <font>
      <b/>
      <sz val="14"/>
      <color indexed="17"/>
      <name val="Calibri"/>
      <family val="2"/>
    </font>
    <font>
      <sz val="8"/>
      <name val="Calibri"/>
      <family val="2"/>
    </font>
    <font>
      <b/>
      <sz val="18"/>
      <color indexed="17"/>
      <name val="Calibri"/>
      <family val="2"/>
    </font>
    <font>
      <sz val="11"/>
      <color theme="1"/>
      <name val="Calibri"/>
      <family val="2"/>
      <scheme val="minor"/>
    </font>
    <font>
      <sz val="11"/>
      <color theme="0"/>
      <name val="Calibri"/>
      <family val="2"/>
      <scheme val="minor"/>
    </font>
    <font>
      <b/>
      <sz val="11"/>
      <color theme="1"/>
      <name val="Calibri"/>
      <family val="2"/>
      <scheme val="minor"/>
    </font>
    <font>
      <b/>
      <i/>
      <sz val="16"/>
      <color theme="0"/>
      <name val="Calibri"/>
      <family val="2"/>
      <scheme val="minor"/>
    </font>
    <font>
      <i/>
      <sz val="11"/>
      <color theme="0"/>
      <name val="Calibri"/>
      <family val="2"/>
      <scheme val="minor"/>
    </font>
    <font>
      <sz val="12"/>
      <color theme="1"/>
      <name val="Calibri"/>
      <family val="2"/>
      <scheme val="minor"/>
    </font>
    <font>
      <b/>
      <sz val="12"/>
      <color theme="1"/>
      <name val="Calibri"/>
      <family val="2"/>
      <scheme val="minor"/>
    </font>
    <font>
      <b/>
      <sz val="12"/>
      <color rgb="FF0000FF"/>
      <name val="Calibri"/>
      <family val="2"/>
      <scheme val="minor"/>
    </font>
    <font>
      <i/>
      <sz val="12"/>
      <color theme="0"/>
      <name val="Calibri"/>
      <family val="2"/>
      <scheme val="minor"/>
    </font>
    <font>
      <i/>
      <sz val="11"/>
      <color theme="1"/>
      <name val="Calibri"/>
      <family val="2"/>
      <scheme val="minor"/>
    </font>
    <font>
      <b/>
      <i/>
      <sz val="12"/>
      <color theme="1"/>
      <name val="Calibri"/>
      <family val="2"/>
      <scheme val="minor"/>
    </font>
    <font>
      <i/>
      <sz val="12"/>
      <color theme="1"/>
      <name val="Calibri"/>
      <family val="2"/>
      <scheme val="minor"/>
    </font>
    <font>
      <sz val="12"/>
      <name val="Calibri"/>
      <family val="2"/>
      <scheme val="minor"/>
    </font>
    <font>
      <sz val="12"/>
      <color rgb="FF0000FF"/>
      <name val="Calibri"/>
      <family val="2"/>
      <scheme val="minor"/>
    </font>
    <font>
      <b/>
      <sz val="12"/>
      <name val="Calibri"/>
      <family val="2"/>
      <scheme val="minor"/>
    </font>
    <font>
      <b/>
      <sz val="12"/>
      <color rgb="FFFF0000"/>
      <name val="Calibri"/>
      <family val="2"/>
      <scheme val="minor"/>
    </font>
    <font>
      <i/>
      <sz val="12"/>
      <color theme="0"/>
      <name val="Arial"/>
      <family val="2"/>
    </font>
    <font>
      <sz val="12"/>
      <color theme="1"/>
      <name val="Arial"/>
      <family val="2"/>
    </font>
    <font>
      <i/>
      <sz val="12"/>
      <name val="Calibri"/>
      <family val="2"/>
      <scheme val="minor"/>
    </font>
    <font>
      <b/>
      <sz val="14"/>
      <color theme="1"/>
      <name val="Calibri"/>
      <family val="2"/>
      <scheme val="minor"/>
    </font>
    <font>
      <b/>
      <u/>
      <sz val="12"/>
      <color theme="1"/>
      <name val="Calibri"/>
      <family val="2"/>
      <scheme val="minor"/>
    </font>
    <font>
      <b/>
      <sz val="12"/>
      <color rgb="FF0000FF"/>
      <name val="Calibri"/>
      <family val="2"/>
    </font>
    <font>
      <b/>
      <sz val="12"/>
      <color rgb="FF000000"/>
      <name val="Calibri"/>
      <family val="2"/>
      <scheme val="minor"/>
    </font>
    <font>
      <b/>
      <i/>
      <sz val="12"/>
      <color rgb="FF0000FF"/>
      <name val="Calibri"/>
      <family val="2"/>
      <scheme val="minor"/>
    </font>
    <font>
      <sz val="12"/>
      <color theme="0"/>
      <name val="Calibri"/>
      <family val="2"/>
      <scheme val="minor"/>
    </font>
    <font>
      <b/>
      <i/>
      <sz val="12"/>
      <name val="Calibri"/>
      <family val="2"/>
      <scheme val="minor"/>
    </font>
    <font>
      <b/>
      <u/>
      <sz val="11"/>
      <color theme="1"/>
      <name val="Calibri"/>
      <family val="2"/>
      <scheme val="minor"/>
    </font>
    <font>
      <b/>
      <i/>
      <sz val="11"/>
      <color theme="1"/>
      <name val="Calibri"/>
      <family val="2"/>
      <scheme val="minor"/>
    </font>
    <font>
      <sz val="10"/>
      <color theme="1"/>
      <name val="Calibri"/>
      <family val="2"/>
      <scheme val="minor"/>
    </font>
    <font>
      <b/>
      <sz val="10"/>
      <color theme="1"/>
      <name val="Calibri"/>
      <family val="2"/>
      <scheme val="minor"/>
    </font>
    <font>
      <b/>
      <i/>
      <sz val="12"/>
      <color rgb="FF7030A0"/>
      <name val="Calibri"/>
      <family val="2"/>
      <scheme val="minor"/>
    </font>
    <font>
      <i/>
      <sz val="10"/>
      <color theme="1"/>
      <name val="Calibri"/>
      <family val="2"/>
      <scheme val="minor"/>
    </font>
    <font>
      <b/>
      <i/>
      <sz val="10"/>
      <color theme="1"/>
      <name val="Calibri"/>
      <family val="2"/>
      <scheme val="minor"/>
    </font>
    <font>
      <b/>
      <sz val="16"/>
      <color theme="0"/>
      <name val="Calibri"/>
      <family val="2"/>
      <scheme val="minor"/>
    </font>
    <font>
      <b/>
      <sz val="12"/>
      <color rgb="FF7030A0"/>
      <name val="Calibri"/>
      <family val="2"/>
      <scheme val="minor"/>
    </font>
    <font>
      <sz val="12"/>
      <color rgb="FF7030A0"/>
      <name val="Calibri"/>
      <family val="2"/>
      <scheme val="minor"/>
    </font>
    <font>
      <b/>
      <u/>
      <sz val="16"/>
      <color rgb="FFFF0000"/>
      <name val="Calibri"/>
      <family val="2"/>
      <scheme val="minor"/>
    </font>
    <font>
      <b/>
      <u/>
      <sz val="14"/>
      <color rgb="FFFF0000"/>
      <name val="Calibri"/>
      <family val="2"/>
      <scheme val="minor"/>
    </font>
    <font>
      <b/>
      <sz val="10"/>
      <color indexed="10"/>
      <name val="Calibri"/>
      <family val="2"/>
      <scheme val="minor"/>
    </font>
    <font>
      <b/>
      <sz val="10"/>
      <color rgb="FFFF0000"/>
      <name val="Calibri"/>
      <family val="2"/>
      <scheme val="minor"/>
    </font>
    <font>
      <sz val="10"/>
      <color rgb="FF000000"/>
      <name val="Calibri"/>
      <family val="2"/>
      <scheme val="minor"/>
    </font>
    <font>
      <b/>
      <sz val="14"/>
      <name val="Calibri"/>
      <family val="2"/>
      <scheme val="minor"/>
    </font>
    <font>
      <b/>
      <sz val="11"/>
      <color rgb="FFFF0000"/>
      <name val="Calibri"/>
      <family val="2"/>
      <scheme val="minor"/>
    </font>
    <font>
      <b/>
      <sz val="13"/>
      <name val="Calibri"/>
      <family val="2"/>
      <scheme val="minor"/>
    </font>
    <font>
      <b/>
      <sz val="16"/>
      <name val="Calibri"/>
      <family val="2"/>
      <scheme val="minor"/>
    </font>
    <font>
      <b/>
      <sz val="18"/>
      <name val="Calibri"/>
      <family val="2"/>
      <scheme val="minor"/>
    </font>
    <font>
      <b/>
      <sz val="13"/>
      <color theme="1"/>
      <name val="Calibri"/>
      <family val="2"/>
      <scheme val="minor"/>
    </font>
    <font>
      <i/>
      <sz val="18"/>
      <color theme="0"/>
      <name val="Calibri"/>
      <family val="2"/>
      <scheme val="minor"/>
    </font>
    <font>
      <sz val="13"/>
      <color theme="1"/>
      <name val="Calibri"/>
      <family val="2"/>
      <scheme val="minor"/>
    </font>
    <font>
      <i/>
      <sz val="18"/>
      <color theme="1"/>
      <name val="Calibri"/>
      <family val="2"/>
      <scheme val="minor"/>
    </font>
    <font>
      <b/>
      <i/>
      <sz val="14"/>
      <name val="Calibri"/>
      <family val="2"/>
    </font>
    <font>
      <b/>
      <sz val="14"/>
      <name val="Calibri"/>
      <family val="2"/>
    </font>
    <font>
      <b/>
      <sz val="18"/>
      <name val="Calibri"/>
      <family val="2"/>
    </font>
    <font>
      <b/>
      <i/>
      <sz val="16"/>
      <name val="Calibri"/>
      <family val="2"/>
      <scheme val="minor"/>
    </font>
    <font>
      <b/>
      <i/>
      <sz val="12"/>
      <color indexed="12"/>
      <name val="Calibri"/>
      <family val="2"/>
    </font>
    <font>
      <i/>
      <sz val="18"/>
      <name val="Calibri"/>
      <family val="2"/>
      <scheme val="minor"/>
    </font>
    <font>
      <sz val="8"/>
      <name val="Calibri"/>
      <family val="2"/>
      <scheme val="minor"/>
    </font>
    <font>
      <b/>
      <sz val="18"/>
      <color rgb="FFFFFF00"/>
      <name val="Calibri"/>
      <family val="2"/>
    </font>
    <font>
      <sz val="14"/>
      <color theme="1"/>
      <name val="Calibri"/>
      <family val="2"/>
      <scheme val="minor"/>
    </font>
    <font>
      <b/>
      <sz val="14"/>
      <color rgb="FF7030A0"/>
      <name val="Calibri"/>
      <family val="2"/>
      <scheme val="minor"/>
    </font>
    <font>
      <b/>
      <sz val="14"/>
      <color theme="1"/>
      <name val="Calibri"/>
      <family val="2"/>
    </font>
    <font>
      <b/>
      <sz val="16"/>
      <color indexed="12"/>
      <name val="Calibri"/>
      <family val="2"/>
    </font>
    <font>
      <b/>
      <u/>
      <sz val="24"/>
      <color theme="0"/>
      <name val="Calibri"/>
      <family val="2"/>
      <scheme val="minor"/>
    </font>
    <font>
      <b/>
      <i/>
      <u/>
      <sz val="24"/>
      <color indexed="9"/>
      <name val="Calibri"/>
      <family val="2"/>
    </font>
    <font>
      <b/>
      <u/>
      <sz val="24"/>
      <name val="Calibri"/>
      <family val="2"/>
      <scheme val="minor"/>
    </font>
    <font>
      <b/>
      <i/>
      <u/>
      <sz val="24"/>
      <name val="Calibri"/>
      <family val="2"/>
    </font>
    <font>
      <b/>
      <sz val="14"/>
      <color indexed="9"/>
      <name val="Calibri"/>
      <family val="2"/>
    </font>
    <font>
      <b/>
      <i/>
      <sz val="14"/>
      <color indexed="9"/>
      <name val="Calibri"/>
      <family val="2"/>
    </font>
    <font>
      <b/>
      <i/>
      <sz val="14"/>
      <color rgb="FFFFFFFF"/>
      <name val="Calibri"/>
      <family val="2"/>
    </font>
    <font>
      <b/>
      <sz val="14"/>
      <color rgb="FFFFFFFF"/>
      <name val="Calibri"/>
      <family val="2"/>
    </font>
    <font>
      <b/>
      <sz val="14"/>
      <color theme="0"/>
      <name val="Calibri"/>
      <family val="2"/>
    </font>
    <font>
      <sz val="16"/>
      <color theme="1"/>
      <name val="Calibri"/>
      <family val="2"/>
      <scheme val="minor"/>
    </font>
    <font>
      <b/>
      <sz val="14"/>
      <color rgb="FFFF0000"/>
      <name val="Calibri"/>
      <family val="2"/>
      <scheme val="minor"/>
    </font>
    <font>
      <b/>
      <i/>
      <u/>
      <sz val="24"/>
      <color theme="0"/>
      <name val="Calibri"/>
      <family val="2"/>
      <scheme val="minor"/>
    </font>
    <font>
      <sz val="12"/>
      <color rgb="FFFF0000"/>
      <name val="Calibri"/>
      <family val="2"/>
      <scheme val="minor"/>
    </font>
    <font>
      <i/>
      <sz val="12"/>
      <color rgb="FF000000"/>
      <name val="Calibri"/>
      <family val="2"/>
    </font>
    <font>
      <sz val="12"/>
      <color rgb="FF000000"/>
      <name val="Calibri"/>
      <family val="2"/>
    </font>
    <font>
      <b/>
      <i/>
      <sz val="20"/>
      <color theme="0"/>
      <name val="Calibri"/>
      <family val="2"/>
    </font>
    <font>
      <b/>
      <sz val="20"/>
      <color theme="0"/>
      <name val="Calibri"/>
      <family val="2"/>
    </font>
    <font>
      <b/>
      <sz val="20"/>
      <color theme="0"/>
      <name val="Calibri"/>
      <family val="2"/>
      <scheme val="minor"/>
    </font>
    <font>
      <b/>
      <i/>
      <sz val="20"/>
      <color theme="0"/>
      <name val="Calibri"/>
      <family val="2"/>
      <scheme val="minor"/>
    </font>
    <font>
      <b/>
      <sz val="13"/>
      <color rgb="FF7030A0"/>
      <name val="Calibri"/>
      <family val="2"/>
      <scheme val="minor"/>
    </font>
    <font>
      <sz val="13"/>
      <color rgb="FF7030A0"/>
      <name val="Calibri"/>
      <family val="2"/>
      <scheme val="minor"/>
    </font>
    <font>
      <b/>
      <i/>
      <sz val="13"/>
      <color rgb="FF7030A0"/>
      <name val="Calibri"/>
      <family val="2"/>
      <scheme val="minor"/>
    </font>
    <font>
      <b/>
      <i/>
      <sz val="14"/>
      <color theme="1"/>
      <name val="Calibri"/>
      <family val="2"/>
      <scheme val="minor"/>
    </font>
    <font>
      <b/>
      <sz val="15"/>
      <color rgb="FF7030A0"/>
      <name val="Calibri"/>
      <family val="2"/>
      <scheme val="minor"/>
    </font>
    <font>
      <b/>
      <i/>
      <sz val="12"/>
      <color rgb="FFFFFFFF"/>
      <name val="Calibri"/>
      <family val="2"/>
    </font>
    <font>
      <b/>
      <i/>
      <sz val="14"/>
      <color theme="0"/>
      <name val="Calibri"/>
      <family val="2"/>
    </font>
    <font>
      <b/>
      <i/>
      <sz val="16"/>
      <color rgb="FFFFFF00"/>
      <name val="Calibri"/>
      <family val="2"/>
    </font>
    <font>
      <b/>
      <i/>
      <sz val="16"/>
      <name val="Calibri"/>
      <family val="2"/>
    </font>
    <font>
      <b/>
      <i/>
      <sz val="11"/>
      <color rgb="FFFF0000"/>
      <name val="Calibri"/>
      <family val="2"/>
      <scheme val="minor"/>
    </font>
    <font>
      <b/>
      <sz val="13"/>
      <color rgb="FF0000FF"/>
      <name val="Calibri"/>
      <family val="2"/>
      <scheme val="minor"/>
    </font>
    <font>
      <b/>
      <i/>
      <sz val="13"/>
      <color rgb="FF0000FF"/>
      <name val="Calibri"/>
      <family val="2"/>
      <scheme val="minor"/>
    </font>
    <font>
      <b/>
      <sz val="13"/>
      <color rgb="FFFF0000"/>
      <name val="Calibri"/>
      <family val="2"/>
      <scheme val="minor"/>
    </font>
    <font>
      <sz val="8"/>
      <color theme="1"/>
      <name val="Calibri"/>
      <family val="2"/>
      <scheme val="minor"/>
    </font>
    <font>
      <b/>
      <i/>
      <sz val="12"/>
      <color rgb="FFFF0000"/>
      <name val="Calibri"/>
      <family val="2"/>
    </font>
    <font>
      <b/>
      <i/>
      <sz val="13"/>
      <name val="Calibri"/>
      <family val="2"/>
      <scheme val="minor"/>
    </font>
    <font>
      <b/>
      <sz val="16"/>
      <color theme="0"/>
      <name val="Calibri"/>
      <family val="2"/>
    </font>
    <font>
      <sz val="11"/>
      <color theme="1"/>
      <name val="Segoe UI Semilight"/>
      <family val="2"/>
    </font>
    <font>
      <sz val="16"/>
      <color theme="0"/>
      <name val="Calibri"/>
      <family val="2"/>
    </font>
    <font>
      <sz val="11"/>
      <color rgb="FF0000FF"/>
      <name val="Calibri"/>
      <family val="2"/>
    </font>
    <font>
      <sz val="11"/>
      <color theme="1"/>
      <name val="Calibri"/>
      <family val="2"/>
    </font>
    <font>
      <sz val="12"/>
      <color theme="1"/>
      <name val="Calibri"/>
      <family val="2"/>
    </font>
    <font>
      <b/>
      <sz val="14"/>
      <color rgb="FF0000FF"/>
      <name val="Calibri"/>
      <family val="2"/>
    </font>
    <font>
      <b/>
      <sz val="12"/>
      <color theme="1"/>
      <name val="Calibri"/>
      <family val="2"/>
    </font>
    <font>
      <sz val="11"/>
      <name val="Calibri"/>
      <family val="2"/>
      <scheme val="minor"/>
    </font>
    <font>
      <sz val="9"/>
      <color theme="1"/>
      <name val="Calibri"/>
      <family val="2"/>
      <scheme val="minor"/>
    </font>
    <font>
      <b/>
      <i/>
      <sz val="13"/>
      <color theme="1"/>
      <name val="Calibri"/>
      <family val="2"/>
      <scheme val="minor"/>
    </font>
    <font>
      <sz val="16"/>
      <color theme="0"/>
      <name val="Calibri"/>
      <family val="2"/>
      <scheme val="minor"/>
    </font>
    <font>
      <sz val="11"/>
      <color rgb="FF0000FF"/>
      <name val="Calibri"/>
      <family val="2"/>
      <scheme val="minor"/>
    </font>
    <font>
      <b/>
      <sz val="36"/>
      <color theme="0"/>
      <name val="Calibri"/>
      <family val="2"/>
      <scheme val="minor"/>
    </font>
    <font>
      <b/>
      <i/>
      <sz val="36"/>
      <color theme="0"/>
      <name val="Calibri"/>
      <family val="2"/>
    </font>
    <font>
      <b/>
      <sz val="24"/>
      <color theme="0"/>
      <name val="Calibri"/>
      <family val="2"/>
      <scheme val="minor"/>
    </font>
    <font>
      <b/>
      <sz val="11"/>
      <color theme="0"/>
      <name val="Calibri"/>
      <family val="2"/>
      <scheme val="minor"/>
    </font>
    <font>
      <b/>
      <sz val="14"/>
      <color rgb="FFFF0000"/>
      <name val="Calibri"/>
      <family val="2"/>
    </font>
    <font>
      <b/>
      <sz val="18"/>
      <color rgb="FFFFFFFF"/>
      <name val="Calibri"/>
      <family val="2"/>
    </font>
    <font>
      <sz val="10"/>
      <name val="Calibri"/>
      <family val="2"/>
      <scheme val="minor"/>
    </font>
    <font>
      <b/>
      <sz val="11"/>
      <color rgb="FF0000FF"/>
      <name val="Calibri"/>
      <family val="2"/>
    </font>
    <font>
      <b/>
      <i/>
      <sz val="16"/>
      <color theme="0"/>
      <name val="Calibri"/>
      <family val="2"/>
    </font>
    <font>
      <sz val="13"/>
      <name val="Calibri"/>
      <family val="2"/>
      <scheme val="minor"/>
    </font>
    <font>
      <b/>
      <i/>
      <sz val="11"/>
      <color rgb="FF0000FF"/>
      <name val="Calibri"/>
      <family val="2"/>
      <scheme val="minor"/>
    </font>
    <font>
      <i/>
      <sz val="13"/>
      <color theme="0"/>
      <name val="Calibri"/>
      <family val="2"/>
      <scheme val="minor"/>
    </font>
    <font>
      <i/>
      <sz val="8"/>
      <color theme="1"/>
      <name val="Calibri"/>
      <family val="2"/>
      <scheme val="minor"/>
    </font>
    <font>
      <sz val="8"/>
      <color rgb="FF000000"/>
      <name val=" calibri"/>
    </font>
    <font>
      <sz val="8"/>
      <color rgb="FF000000"/>
      <name val="Calibri"/>
      <family val="2"/>
      <scheme val="minor"/>
    </font>
    <font>
      <b/>
      <sz val="16"/>
      <color rgb="FF7030A0"/>
      <name val="Calibri"/>
      <family val="2"/>
      <scheme val="minor"/>
    </font>
    <font>
      <b/>
      <sz val="14"/>
      <color theme="0"/>
      <name val="Calibri"/>
      <family val="2"/>
      <scheme val="minor"/>
    </font>
    <font>
      <b/>
      <sz val="8"/>
      <color rgb="FF000000"/>
      <name val="Calibri"/>
      <family val="2"/>
      <scheme val="minor"/>
    </font>
    <font>
      <i/>
      <sz val="8"/>
      <color rgb="FF000000"/>
      <name val="Calibri"/>
      <family val="2"/>
      <scheme val="minor"/>
    </font>
    <font>
      <sz val="10"/>
      <color theme="1"/>
      <name val="Segoe UI Semilight"/>
      <family val="2"/>
    </font>
    <font>
      <b/>
      <i/>
      <sz val="15"/>
      <color rgb="FF7030A0"/>
      <name val="Calibri"/>
      <family val="2"/>
      <scheme val="minor"/>
    </font>
    <font>
      <b/>
      <i/>
      <sz val="14"/>
      <name val="Calibri"/>
      <family val="2"/>
      <scheme val="minor"/>
    </font>
    <font>
      <sz val="11"/>
      <color rgb="FF000000"/>
      <name val="Segoe UI Semilight"/>
      <family val="2"/>
    </font>
    <font>
      <b/>
      <sz val="11"/>
      <color rgb="FF0000FF"/>
      <name val="Calibri"/>
      <family val="2"/>
      <scheme val="minor"/>
    </font>
    <font>
      <b/>
      <i/>
      <sz val="16"/>
      <color rgb="FF7030A0"/>
      <name val="Calibri"/>
      <family val="2"/>
      <scheme val="minor"/>
    </font>
    <font>
      <b/>
      <i/>
      <sz val="12"/>
      <color rgb="FFFF0000"/>
      <name val="Calibri"/>
      <family val="2"/>
      <scheme val="minor"/>
    </font>
    <font>
      <i/>
      <sz val="9"/>
      <color theme="1"/>
      <name val="Calibri"/>
      <family val="2"/>
      <scheme val="minor"/>
    </font>
    <font>
      <b/>
      <u/>
      <sz val="14"/>
      <color theme="1"/>
      <name val="Calibri"/>
      <family val="2"/>
      <scheme val="minor"/>
    </font>
    <font>
      <b/>
      <i/>
      <u/>
      <sz val="14"/>
      <color theme="1"/>
      <name val="Calibri"/>
      <family val="2"/>
      <scheme val="minor"/>
    </font>
    <font>
      <b/>
      <i/>
      <sz val="13"/>
      <color indexed="8"/>
      <name val="Calibri"/>
      <family val="2"/>
    </font>
    <font>
      <b/>
      <sz val="13"/>
      <color indexed="8"/>
      <name val="Calibri"/>
      <family val="2"/>
    </font>
    <font>
      <sz val="12"/>
      <name val="Arial"/>
      <family val="2"/>
    </font>
    <font>
      <b/>
      <sz val="9"/>
      <color indexed="81"/>
      <name val="Tahoma"/>
      <family val="2"/>
    </font>
    <font>
      <sz val="9"/>
      <color indexed="81"/>
      <name val="Tahoma"/>
      <family val="2"/>
    </font>
    <font>
      <b/>
      <sz val="12"/>
      <color rgb="FFFFFFFF"/>
      <name val="Calibri"/>
      <family val="2"/>
    </font>
  </fonts>
  <fills count="15">
    <fill>
      <patternFill patternType="none"/>
    </fill>
    <fill>
      <patternFill patternType="gray125"/>
    </fill>
    <fill>
      <patternFill patternType="solid">
        <fgColor rgb="FFFF0000"/>
        <bgColor indexed="64"/>
      </patternFill>
    </fill>
    <fill>
      <patternFill patternType="solid">
        <fgColor rgb="FF0000FF"/>
        <bgColor indexed="64"/>
      </patternFill>
    </fill>
    <fill>
      <patternFill patternType="solid">
        <fgColor theme="0"/>
        <bgColor indexed="64"/>
      </patternFill>
    </fill>
    <fill>
      <patternFill patternType="solid">
        <fgColor rgb="FFFF0000"/>
        <bgColor rgb="FF000000"/>
      </patternFill>
    </fill>
    <fill>
      <patternFill patternType="solid">
        <fgColor rgb="FFFFC000"/>
        <bgColor indexed="64"/>
      </patternFill>
    </fill>
    <fill>
      <patternFill patternType="solid">
        <fgColor theme="9" tint="-0.249977111117893"/>
        <bgColor indexed="64"/>
      </patternFill>
    </fill>
    <fill>
      <patternFill patternType="solid">
        <fgColor rgb="FFFFFF00"/>
        <bgColor indexed="64"/>
      </patternFill>
    </fill>
    <fill>
      <patternFill patternType="solid">
        <fgColor rgb="FFFFCC44"/>
        <bgColor indexed="64"/>
      </patternFill>
    </fill>
    <fill>
      <patternFill patternType="solid">
        <fgColor theme="0" tint="-0.34998626667073579"/>
        <bgColor indexed="64"/>
      </patternFill>
    </fill>
    <fill>
      <patternFill patternType="solid">
        <fgColor theme="1"/>
        <bgColor indexed="64"/>
      </patternFill>
    </fill>
    <fill>
      <patternFill patternType="solid">
        <fgColor theme="1" tint="0.249977111117893"/>
        <bgColor indexed="64"/>
      </patternFill>
    </fill>
    <fill>
      <patternFill patternType="solid">
        <fgColor theme="0"/>
        <bgColor rgb="FF000000"/>
      </patternFill>
    </fill>
    <fill>
      <patternFill patternType="solid">
        <fgColor theme="0" tint="-4.9989318521683403E-2"/>
        <bgColor indexed="64"/>
      </patternFill>
    </fill>
  </fills>
  <borders count="95">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tted">
        <color indexed="64"/>
      </top>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thin">
        <color indexed="8"/>
      </bottom>
      <diagonal/>
    </border>
    <border>
      <left/>
      <right/>
      <top style="thin">
        <color indexed="8"/>
      </top>
      <bottom style="thin">
        <color indexed="8"/>
      </bottom>
      <diagonal/>
    </border>
    <border>
      <left/>
      <right/>
      <top style="thin">
        <color auto="1"/>
      </top>
      <bottom style="thin">
        <color auto="1"/>
      </bottom>
      <diagonal/>
    </border>
    <border>
      <left/>
      <right/>
      <top style="thin">
        <color auto="1"/>
      </top>
      <bottom/>
      <diagonal/>
    </border>
    <border>
      <left/>
      <right/>
      <top style="thin">
        <color indexed="64"/>
      </top>
      <bottom style="dotted">
        <color indexed="64"/>
      </bottom>
      <diagonal/>
    </border>
    <border>
      <left/>
      <right/>
      <top/>
      <bottom style="dotted">
        <color indexed="64"/>
      </bottom>
      <diagonal/>
    </border>
    <border>
      <left/>
      <right/>
      <top/>
      <bottom style="dashed">
        <color auto="1"/>
      </bottom>
      <diagonal/>
    </border>
    <border>
      <left/>
      <right/>
      <top style="thin">
        <color theme="1"/>
      </top>
      <bottom style="thin">
        <color auto="1"/>
      </bottom>
      <diagonal/>
    </border>
    <border>
      <left/>
      <right/>
      <top style="thin">
        <color theme="1"/>
      </top>
      <bottom style="thin">
        <color theme="1"/>
      </bottom>
      <diagonal/>
    </border>
    <border>
      <left/>
      <right/>
      <top style="medium">
        <color auto="1"/>
      </top>
      <bottom style="medium">
        <color auto="1"/>
      </bottom>
      <diagonal/>
    </border>
    <border>
      <left/>
      <right/>
      <top style="medium">
        <color auto="1"/>
      </top>
      <bottom style="thin">
        <color auto="1"/>
      </bottom>
      <diagonal/>
    </border>
    <border>
      <left/>
      <right/>
      <top/>
      <bottom style="medium">
        <color auto="1"/>
      </bottom>
      <diagonal/>
    </border>
    <border>
      <left/>
      <right/>
      <top style="dotted">
        <color indexed="64"/>
      </top>
      <bottom style="medium">
        <color auto="1"/>
      </bottom>
      <diagonal/>
    </border>
    <border>
      <left/>
      <right/>
      <top style="thin">
        <color auto="1"/>
      </top>
      <bottom style="medium">
        <color auto="1"/>
      </bottom>
      <diagonal/>
    </border>
    <border>
      <left style="dotted">
        <color indexed="64"/>
      </left>
      <right/>
      <top style="thin">
        <color indexed="64"/>
      </top>
      <bottom/>
      <diagonal/>
    </border>
    <border>
      <left/>
      <right/>
      <top style="thin">
        <color auto="1"/>
      </top>
      <bottom style="thin">
        <color auto="1"/>
      </bottom>
      <diagonal/>
    </border>
    <border>
      <left/>
      <right/>
      <top style="medium">
        <color rgb="FFFF0000"/>
      </top>
      <bottom style="medium">
        <color rgb="FFFF0000"/>
      </bottom>
      <diagonal/>
    </border>
    <border>
      <left/>
      <right/>
      <top style="medium">
        <color rgb="FFFF0000"/>
      </top>
      <bottom style="thin">
        <color indexed="64"/>
      </bottom>
      <diagonal/>
    </border>
    <border>
      <left/>
      <right/>
      <top style="thin">
        <color indexed="64"/>
      </top>
      <bottom style="medium">
        <color rgb="FFFF0000"/>
      </bottom>
      <diagonal/>
    </border>
    <border>
      <left/>
      <right/>
      <top style="medium">
        <color rgb="FFFF0000"/>
      </top>
      <bottom/>
      <diagonal/>
    </border>
    <border>
      <left/>
      <right/>
      <top style="thin">
        <color theme="1"/>
      </top>
      <bottom style="medium">
        <color rgb="FFFF0000"/>
      </bottom>
      <diagonal/>
    </border>
    <border>
      <left/>
      <right/>
      <top/>
      <bottom style="medium">
        <color rgb="FF0000FF"/>
      </bottom>
      <diagonal/>
    </border>
    <border>
      <left/>
      <right/>
      <top style="medium">
        <color rgb="FF0000FF"/>
      </top>
      <bottom style="medium">
        <color rgb="FF0000FF"/>
      </bottom>
      <diagonal/>
    </border>
    <border>
      <left/>
      <right/>
      <top style="medium">
        <color rgb="FF0000FF"/>
      </top>
      <bottom style="thin">
        <color auto="1"/>
      </bottom>
      <diagonal/>
    </border>
    <border>
      <left/>
      <right/>
      <top style="thin">
        <color auto="1"/>
      </top>
      <bottom style="medium">
        <color rgb="FF0000FF"/>
      </bottom>
      <diagonal/>
    </border>
    <border>
      <left/>
      <right/>
      <top style="thin">
        <color theme="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dotted">
        <color auto="1"/>
      </top>
      <bottom style="dotted">
        <color auto="1"/>
      </bottom>
      <diagonal/>
    </border>
    <border>
      <left style="thin">
        <color auto="1"/>
      </left>
      <right/>
      <top style="dotted">
        <color indexed="64"/>
      </top>
      <bottom style="thin">
        <color auto="1"/>
      </bottom>
      <diagonal/>
    </border>
    <border>
      <left style="thin">
        <color auto="1"/>
      </left>
      <right/>
      <top style="thin">
        <color auto="1"/>
      </top>
      <bottom style="dotted">
        <color auto="1"/>
      </bottom>
      <diagonal/>
    </border>
    <border>
      <left/>
      <right style="dotted">
        <color indexed="64"/>
      </right>
      <top style="thin">
        <color auto="1"/>
      </top>
      <bottom style="thin">
        <color auto="1"/>
      </bottom>
      <diagonal/>
    </border>
    <border>
      <left style="dotted">
        <color auto="1"/>
      </left>
      <right/>
      <top style="thin">
        <color auto="1"/>
      </top>
      <bottom style="thin">
        <color auto="1"/>
      </bottom>
      <diagonal/>
    </border>
    <border>
      <left style="dotted">
        <color indexed="64"/>
      </left>
      <right/>
      <top style="medium">
        <color rgb="FFFF0000"/>
      </top>
      <bottom style="thin">
        <color auto="1"/>
      </bottom>
      <diagonal/>
    </border>
    <border>
      <left/>
      <right style="dotted">
        <color indexed="64"/>
      </right>
      <top style="medium">
        <color rgb="FFFF0000"/>
      </top>
      <bottom style="thin">
        <color auto="1"/>
      </bottom>
      <diagonal/>
    </border>
    <border>
      <left style="dotted">
        <color indexed="64"/>
      </left>
      <right/>
      <top style="thin">
        <color auto="1"/>
      </top>
      <bottom style="medium">
        <color rgb="FFFF0000"/>
      </bottom>
      <diagonal/>
    </border>
    <border>
      <left/>
      <right style="dotted">
        <color indexed="64"/>
      </right>
      <top style="thin">
        <color auto="1"/>
      </top>
      <bottom style="medium">
        <color rgb="FFFF0000"/>
      </bottom>
      <diagonal/>
    </border>
    <border>
      <left style="dotted">
        <color indexed="64"/>
      </left>
      <right/>
      <top/>
      <bottom/>
      <diagonal/>
    </border>
    <border>
      <left/>
      <right style="dotted">
        <color indexed="64"/>
      </right>
      <top/>
      <bottom/>
      <diagonal/>
    </border>
    <border>
      <left style="dotted">
        <color indexed="64"/>
      </left>
      <right/>
      <top style="medium">
        <color rgb="FFFF0000"/>
      </top>
      <bottom style="medium">
        <color rgb="FFFF0000"/>
      </bottom>
      <diagonal/>
    </border>
    <border>
      <left/>
      <right style="dotted">
        <color indexed="64"/>
      </right>
      <top style="medium">
        <color rgb="FFFF0000"/>
      </top>
      <bottom style="medium">
        <color rgb="FFFF0000"/>
      </bottom>
      <diagonal/>
    </border>
    <border>
      <left/>
      <right/>
      <top style="thick">
        <color rgb="FFFF0000"/>
      </top>
      <bottom style="thin">
        <color indexed="64"/>
      </bottom>
      <diagonal/>
    </border>
    <border>
      <left style="medium">
        <color rgb="FFFF0000"/>
      </left>
      <right/>
      <top style="medium">
        <color rgb="FFFF0000"/>
      </top>
      <bottom/>
      <diagonal/>
    </border>
    <border>
      <left style="medium">
        <color rgb="FFFF0000"/>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bottom/>
      <diagonal/>
    </border>
    <border>
      <left style="medium">
        <color rgb="FFFF0000"/>
      </left>
      <right/>
      <top style="thin">
        <color indexed="64"/>
      </top>
      <bottom style="thin">
        <color auto="1"/>
      </bottom>
      <diagonal/>
    </border>
    <border>
      <left style="medium">
        <color rgb="FFFF0000"/>
      </left>
      <right/>
      <top/>
      <bottom style="medium">
        <color rgb="FFFF0000"/>
      </bottom>
      <diagonal/>
    </border>
    <border>
      <left style="medium">
        <color rgb="FFFF0000"/>
      </left>
      <right/>
      <top style="thin">
        <color auto="1"/>
      </top>
      <bottom style="medium">
        <color rgb="FFFF0000"/>
      </bottom>
      <diagonal/>
    </border>
    <border>
      <left/>
      <right style="medium">
        <color rgb="FFFF0000"/>
      </right>
      <top style="thin">
        <color auto="1"/>
      </top>
      <bottom style="medium">
        <color rgb="FFFF0000"/>
      </bottom>
      <diagonal/>
    </border>
    <border>
      <left style="medium">
        <color rgb="FFFF0000"/>
      </left>
      <right style="medium">
        <color rgb="FFFF0000"/>
      </right>
      <top/>
      <bottom style="medium">
        <color rgb="FFFF0000"/>
      </bottom>
      <diagonal/>
    </border>
    <border>
      <left/>
      <right style="thin">
        <color auto="1"/>
      </right>
      <top/>
      <bottom/>
      <diagonal/>
    </border>
    <border>
      <left style="medium">
        <color rgb="FF0000FF"/>
      </left>
      <right style="medium">
        <color rgb="FF0000FF"/>
      </right>
      <top style="medium">
        <color rgb="FF0000FF"/>
      </top>
      <bottom/>
      <diagonal/>
    </border>
    <border>
      <left style="medium">
        <color rgb="FF0000FF"/>
      </left>
      <right style="medium">
        <color rgb="FF0000FF"/>
      </right>
      <top/>
      <bottom/>
      <diagonal/>
    </border>
    <border>
      <left style="medium">
        <color rgb="FF0000FF"/>
      </left>
      <right style="medium">
        <color rgb="FF0000FF"/>
      </right>
      <top/>
      <bottom style="medium">
        <color rgb="FF0000FF"/>
      </bottom>
      <diagonal/>
    </border>
    <border>
      <left style="medium">
        <color rgb="FF0000FF"/>
      </left>
      <right/>
      <top style="medium">
        <color rgb="FF0000FF"/>
      </top>
      <bottom style="thin">
        <color auto="1"/>
      </bottom>
      <diagonal/>
    </border>
    <border>
      <left style="medium">
        <color rgb="FF0000FF"/>
      </left>
      <right/>
      <top style="medium">
        <color rgb="FF0000FF"/>
      </top>
      <bottom/>
      <diagonal/>
    </border>
    <border>
      <left style="medium">
        <color rgb="FF0000FF"/>
      </left>
      <right/>
      <top/>
      <bottom/>
      <diagonal/>
    </border>
    <border>
      <left style="medium">
        <color rgb="FF0000FF"/>
      </left>
      <right/>
      <top/>
      <bottom style="medium">
        <color rgb="FF0000FF"/>
      </bottom>
      <diagonal/>
    </border>
    <border>
      <left style="medium">
        <color rgb="FF0000FF"/>
      </left>
      <right/>
      <top style="thin">
        <color indexed="64"/>
      </top>
      <bottom style="thin">
        <color indexed="64"/>
      </bottom>
      <diagonal/>
    </border>
    <border>
      <left style="medium">
        <color rgb="FF0000FF"/>
      </left>
      <right/>
      <top style="thin">
        <color indexed="64"/>
      </top>
      <bottom style="medium">
        <color rgb="FF0000FF"/>
      </bottom>
      <diagonal/>
    </border>
    <border>
      <left style="medium">
        <color rgb="FF0000FF"/>
      </left>
      <right/>
      <top style="thin">
        <color indexed="64"/>
      </top>
      <bottom/>
      <diagonal/>
    </border>
    <border>
      <left/>
      <right style="thin">
        <color auto="1"/>
      </right>
      <top/>
      <bottom style="thin">
        <color auto="1"/>
      </bottom>
      <diagonal/>
    </border>
    <border>
      <left style="medium">
        <color rgb="FF0000FF"/>
      </left>
      <right style="medium">
        <color rgb="FF0000FF"/>
      </right>
      <top/>
      <bottom style="thin">
        <color indexed="64"/>
      </bottom>
      <diagonal/>
    </border>
    <border>
      <left/>
      <right/>
      <top style="medium">
        <color auto="1"/>
      </top>
      <bottom/>
      <diagonal/>
    </border>
    <border>
      <left style="medium">
        <color rgb="FFFF0000"/>
      </left>
      <right/>
      <top style="thin">
        <color auto="1"/>
      </top>
      <bottom/>
      <diagonal/>
    </border>
    <border>
      <left style="medium">
        <color rgb="FFFF0000"/>
      </left>
      <right style="medium">
        <color rgb="FFFF0000"/>
      </right>
      <top style="medium">
        <color rgb="FFFF0000"/>
      </top>
      <bottom/>
      <diagonal/>
    </border>
    <border>
      <left style="thin">
        <color auto="1"/>
      </left>
      <right/>
      <top style="thin">
        <color auto="1"/>
      </top>
      <bottom style="thin">
        <color indexed="64"/>
      </bottom>
      <diagonal/>
    </border>
    <border>
      <left style="medium">
        <color rgb="FF0000FF"/>
      </left>
      <right/>
      <top style="thin">
        <color theme="1"/>
      </top>
      <bottom style="thin">
        <color indexed="64"/>
      </bottom>
      <diagonal/>
    </border>
    <border>
      <left/>
      <right/>
      <top style="thin">
        <color auto="1"/>
      </top>
      <bottom style="dashed">
        <color auto="1"/>
      </bottom>
      <diagonal/>
    </border>
    <border>
      <left/>
      <right/>
      <top style="dashed">
        <color auto="1"/>
      </top>
      <bottom style="dashed">
        <color auto="1"/>
      </bottom>
      <diagonal/>
    </border>
    <border>
      <left/>
      <right/>
      <top style="dashed">
        <color auto="1"/>
      </top>
      <bottom style="thin">
        <color auto="1"/>
      </bottom>
      <diagonal/>
    </border>
    <border>
      <left/>
      <right style="medium">
        <color rgb="FF0000FF"/>
      </right>
      <top style="medium">
        <color rgb="FF0000FF"/>
      </top>
      <bottom/>
      <diagonal/>
    </border>
    <border>
      <left/>
      <right style="medium">
        <color rgb="FF0000FF"/>
      </right>
      <top/>
      <bottom/>
      <diagonal/>
    </border>
    <border>
      <left/>
      <right style="medium">
        <color rgb="FF0000FF"/>
      </right>
      <top/>
      <bottom style="medium">
        <color rgb="FF0000FF"/>
      </bottom>
      <diagonal/>
    </border>
    <border>
      <left style="medium">
        <color rgb="FF0000FF"/>
      </left>
      <right style="thin">
        <color auto="1"/>
      </right>
      <top/>
      <bottom/>
      <diagonal/>
    </border>
    <border>
      <left style="medium">
        <color rgb="FF0000FF"/>
      </left>
      <right style="thin">
        <color auto="1"/>
      </right>
      <top/>
      <bottom style="medium">
        <color rgb="FF0000FF"/>
      </bottom>
      <diagonal/>
    </border>
    <border>
      <left style="thin">
        <color auto="1"/>
      </left>
      <right/>
      <top style="thin">
        <color auto="1"/>
      </top>
      <bottom style="medium">
        <color rgb="FF0000FF"/>
      </bottom>
      <diagonal/>
    </border>
    <border>
      <left style="thin">
        <color auto="1"/>
      </left>
      <right/>
      <top style="medium">
        <color rgb="FF0000FF"/>
      </top>
      <bottom style="thin">
        <color indexed="64"/>
      </bottom>
      <diagonal/>
    </border>
    <border>
      <left style="thin">
        <color auto="1"/>
      </left>
      <right/>
      <top/>
      <bottom style="thin">
        <color indexed="64"/>
      </bottom>
      <diagonal/>
    </border>
    <border>
      <left style="medium">
        <color rgb="FF0000FF"/>
      </left>
      <right/>
      <top/>
      <bottom style="thin">
        <color theme="1"/>
      </bottom>
      <diagonal/>
    </border>
    <border>
      <left style="medium">
        <color rgb="FF0000FF"/>
      </left>
      <right/>
      <top style="thin">
        <color theme="1"/>
      </top>
      <bottom style="thin">
        <color theme="1"/>
      </bottom>
      <diagonal/>
    </border>
    <border>
      <left style="thin">
        <color auto="1"/>
      </left>
      <right/>
      <top style="thin">
        <color auto="1"/>
      </top>
      <bottom/>
      <diagonal/>
    </border>
    <border>
      <left/>
      <right/>
      <top style="medium">
        <color rgb="FFFF0000"/>
      </top>
      <bottom style="thin">
        <color theme="1"/>
      </bottom>
      <diagonal/>
    </border>
    <border>
      <left/>
      <right style="dotted">
        <color indexed="64"/>
      </right>
      <top style="medium">
        <color rgb="FFFF0000"/>
      </top>
      <bottom style="thin">
        <color theme="1"/>
      </bottom>
      <diagonal/>
    </border>
    <border>
      <left/>
      <right style="dotted">
        <color indexed="64"/>
      </right>
      <top style="thin">
        <color theme="1"/>
      </top>
      <bottom style="thin">
        <color theme="1"/>
      </bottom>
      <diagonal/>
    </border>
    <border>
      <left/>
      <right style="dotted">
        <color indexed="64"/>
      </right>
      <top style="thin">
        <color theme="1"/>
      </top>
      <bottom style="medium">
        <color rgb="FFFF0000"/>
      </bottom>
      <diagonal/>
    </border>
  </borders>
  <cellStyleXfs count="17">
    <xf numFmtId="0" fontId="0" fillId="0" borderId="0"/>
    <xf numFmtId="0" fontId="1" fillId="0" borderId="0"/>
    <xf numFmtId="43" fontId="25" fillId="0" borderId="0" applyFont="0" applyFill="0" applyBorder="0" applyAlignment="0" applyProtection="0"/>
    <xf numFmtId="0" fontId="1" fillId="0" borderId="0"/>
    <xf numFmtId="0" fontId="1" fillId="0" borderId="0"/>
    <xf numFmtId="0" fontId="1" fillId="0" borderId="0"/>
    <xf numFmtId="0" fontId="1" fillId="0" borderId="0"/>
    <xf numFmtId="0" fontId="25" fillId="0" borderId="0"/>
    <xf numFmtId="0" fontId="18" fillId="0" borderId="0"/>
    <xf numFmtId="0" fontId="19" fillId="0" borderId="0"/>
    <xf numFmtId="0" fontId="1" fillId="0" borderId="0"/>
    <xf numFmtId="9" fontId="1" fillId="0" borderId="0" applyFont="0" applyFill="0" applyBorder="0" applyAlignment="0" applyProtection="0"/>
    <xf numFmtId="0" fontId="123" fillId="0" borderId="0"/>
    <xf numFmtId="0" fontId="1" fillId="0" borderId="0"/>
    <xf numFmtId="43" fontId="25" fillId="0" borderId="0" applyFont="0" applyFill="0" applyBorder="0" applyAlignment="0" applyProtection="0"/>
    <xf numFmtId="9" fontId="25" fillId="0" borderId="0" applyFont="0" applyFill="0" applyBorder="0" applyAlignment="0" applyProtection="0"/>
    <xf numFmtId="0" fontId="1" fillId="0" borderId="0">
      <alignment vertical="top"/>
    </xf>
  </cellStyleXfs>
  <cellXfs count="1066">
    <xf numFmtId="0" fontId="0" fillId="0" borderId="0" xfId="0"/>
    <xf numFmtId="0" fontId="29" fillId="2" borderId="0" xfId="0" applyFont="1" applyFill="1"/>
    <xf numFmtId="0" fontId="28" fillId="3" borderId="0" xfId="1" applyFont="1" applyFill="1"/>
    <xf numFmtId="17" fontId="30" fillId="0" borderId="0" xfId="0" applyNumberFormat="1" applyFont="1"/>
    <xf numFmtId="17" fontId="31" fillId="0" borderId="0" xfId="0" applyNumberFormat="1" applyFont="1"/>
    <xf numFmtId="0" fontId="31" fillId="0" borderId="0" xfId="0" applyFont="1"/>
    <xf numFmtId="0" fontId="30" fillId="0" borderId="0" xfId="0" applyFont="1"/>
    <xf numFmtId="164" fontId="30" fillId="0" borderId="0" xfId="0" applyNumberFormat="1" applyFont="1"/>
    <xf numFmtId="0" fontId="30" fillId="0" borderId="0" xfId="0" applyFont="1" applyAlignment="1">
      <alignment horizontal="right"/>
    </xf>
    <xf numFmtId="0" fontId="33" fillId="4" borderId="0" xfId="1" applyFont="1" applyFill="1"/>
    <xf numFmtId="0" fontId="34" fillId="4" borderId="0" xfId="0" applyFont="1" applyFill="1"/>
    <xf numFmtId="17" fontId="35" fillId="0" borderId="0" xfId="0" applyNumberFormat="1" applyFont="1" applyAlignment="1">
      <alignment horizontal="center"/>
    </xf>
    <xf numFmtId="0" fontId="36" fillId="0" borderId="0" xfId="0" applyFont="1"/>
    <xf numFmtId="0" fontId="30" fillId="0" borderId="0" xfId="0" applyFont="1" applyAlignment="1">
      <alignment horizontal="center"/>
    </xf>
    <xf numFmtId="0" fontId="36" fillId="0" borderId="0" xfId="0" applyFont="1" applyAlignment="1">
      <alignment horizontal="center"/>
    </xf>
    <xf numFmtId="0" fontId="35" fillId="0" borderId="0" xfId="0" applyFont="1" applyAlignment="1">
      <alignment horizontal="center"/>
    </xf>
    <xf numFmtId="0" fontId="28" fillId="2" borderId="0" xfId="1" applyFont="1" applyFill="1"/>
    <xf numFmtId="17" fontId="31" fillId="0" borderId="0" xfId="0" applyNumberFormat="1" applyFont="1" applyAlignment="1">
      <alignment horizontal="right"/>
    </xf>
    <xf numFmtId="0" fontId="1" fillId="0" borderId="0" xfId="5" applyAlignment="1">
      <alignment vertical="center"/>
    </xf>
    <xf numFmtId="0" fontId="37" fillId="0" borderId="0" xfId="5" applyFont="1" applyAlignment="1">
      <alignment vertical="center"/>
    </xf>
    <xf numFmtId="164" fontId="38" fillId="0" borderId="0" xfId="5" applyNumberFormat="1" applyFont="1" applyAlignment="1">
      <alignment vertical="center"/>
    </xf>
    <xf numFmtId="49" fontId="39" fillId="0" borderId="0" xfId="5" applyNumberFormat="1" applyFont="1" applyAlignment="1">
      <alignment horizontal="right" vertical="center"/>
    </xf>
    <xf numFmtId="0" fontId="40" fillId="0" borderId="0" xfId="5" applyFont="1" applyAlignment="1">
      <alignment vertical="center"/>
    </xf>
    <xf numFmtId="2" fontId="30" fillId="0" borderId="0" xfId="0" applyNumberFormat="1" applyFont="1"/>
    <xf numFmtId="0" fontId="30" fillId="0" borderId="0" xfId="0" applyFont="1" applyAlignment="1">
      <alignment vertical="center"/>
    </xf>
    <xf numFmtId="0" fontId="30" fillId="4" borderId="0" xfId="0" applyFont="1" applyFill="1"/>
    <xf numFmtId="17" fontId="35" fillId="0" borderId="0" xfId="0" applyNumberFormat="1" applyFont="1" applyAlignment="1">
      <alignment horizontal="right"/>
    </xf>
    <xf numFmtId="0" fontId="38" fillId="0" borderId="0" xfId="0" applyFont="1"/>
    <xf numFmtId="164" fontId="32" fillId="0" borderId="0" xfId="0" applyNumberFormat="1" applyFont="1" applyAlignment="1">
      <alignment horizontal="right"/>
    </xf>
    <xf numFmtId="1" fontId="32" fillId="0" borderId="0" xfId="0" applyNumberFormat="1" applyFont="1" applyAlignment="1">
      <alignment horizontal="right"/>
    </xf>
    <xf numFmtId="3" fontId="31" fillId="0" borderId="0" xfId="0" applyNumberFormat="1" applyFont="1"/>
    <xf numFmtId="0" fontId="39" fillId="0" borderId="0" xfId="5" applyFont="1" applyAlignment="1">
      <alignment vertical="center"/>
    </xf>
    <xf numFmtId="0" fontId="40" fillId="0" borderId="0" xfId="0" applyFont="1"/>
    <xf numFmtId="17" fontId="31" fillId="0" borderId="0" xfId="0" applyNumberFormat="1" applyFont="1" applyAlignment="1">
      <alignment horizontal="center"/>
    </xf>
    <xf numFmtId="0" fontId="31" fillId="0" borderId="0" xfId="0" applyFont="1" applyAlignment="1">
      <alignment horizontal="center"/>
    </xf>
    <xf numFmtId="166" fontId="31" fillId="0" borderId="0" xfId="0" applyNumberFormat="1" applyFont="1"/>
    <xf numFmtId="166" fontId="39" fillId="0" borderId="0" xfId="0" applyNumberFormat="1" applyFont="1" applyAlignment="1">
      <alignment horizontal="center"/>
    </xf>
    <xf numFmtId="164" fontId="32" fillId="0" borderId="0" xfId="0" applyNumberFormat="1" applyFont="1"/>
    <xf numFmtId="2" fontId="39" fillId="0" borderId="0" xfId="5" applyNumberFormat="1" applyFont="1" applyAlignment="1">
      <alignment horizontal="right" vertical="center"/>
    </xf>
    <xf numFmtId="164" fontId="31" fillId="0" borderId="0" xfId="0" applyNumberFormat="1" applyFont="1" applyAlignment="1">
      <alignment horizontal="center"/>
    </xf>
    <xf numFmtId="0" fontId="41" fillId="4" borderId="0" xfId="1" applyFont="1" applyFill="1"/>
    <xf numFmtId="0" fontId="42" fillId="0" borderId="0" xfId="0" applyFont="1"/>
    <xf numFmtId="0" fontId="43" fillId="0" borderId="0" xfId="3" applyFont="1" applyAlignment="1">
      <alignment horizontal="left" vertical="center"/>
    </xf>
    <xf numFmtId="0" fontId="39" fillId="0" borderId="0" xfId="1" applyFont="1" applyAlignment="1">
      <alignment vertical="center"/>
    </xf>
    <xf numFmtId="0" fontId="44" fillId="0" borderId="0" xfId="0" applyFont="1"/>
    <xf numFmtId="0" fontId="45" fillId="0" borderId="0" xfId="0" applyFont="1"/>
    <xf numFmtId="49" fontId="31" fillId="0" borderId="0" xfId="0" applyNumberFormat="1" applyFont="1" applyAlignment="1">
      <alignment horizontal="center"/>
    </xf>
    <xf numFmtId="164" fontId="32" fillId="0" borderId="1" xfId="0" applyNumberFormat="1" applyFont="1" applyBorder="1" applyAlignment="1">
      <alignment horizontal="center"/>
    </xf>
    <xf numFmtId="0" fontId="30" fillId="0" borderId="1" xfId="0" applyFont="1" applyBorder="1"/>
    <xf numFmtId="0" fontId="30" fillId="4" borderId="0" xfId="0" applyFont="1" applyFill="1" applyAlignment="1">
      <alignment horizontal="center"/>
    </xf>
    <xf numFmtId="0" fontId="0" fillId="0" borderId="0" xfId="0" applyAlignment="1">
      <alignment vertical="center"/>
    </xf>
    <xf numFmtId="3" fontId="31" fillId="0" borderId="0" xfId="0" applyNumberFormat="1" applyFont="1" applyAlignment="1">
      <alignment horizontal="right"/>
    </xf>
    <xf numFmtId="164" fontId="31" fillId="0" borderId="1" xfId="0" applyNumberFormat="1" applyFont="1" applyBorder="1" applyAlignment="1">
      <alignment horizontal="center"/>
    </xf>
    <xf numFmtId="0" fontId="31" fillId="0" borderId="0" xfId="0" applyFont="1" applyAlignment="1">
      <alignment horizontal="right"/>
    </xf>
    <xf numFmtId="0" fontId="31" fillId="0" borderId="1" xfId="0" applyFont="1" applyBorder="1"/>
    <xf numFmtId="0" fontId="30" fillId="0" borderId="1" xfId="5" applyFont="1" applyBorder="1" applyAlignment="1">
      <alignment vertical="center"/>
    </xf>
    <xf numFmtId="164" fontId="32" fillId="0" borderId="1" xfId="5" applyNumberFormat="1" applyFont="1" applyBorder="1" applyAlignment="1">
      <alignment vertical="center"/>
    </xf>
    <xf numFmtId="0" fontId="37" fillId="0" borderId="1" xfId="5" applyFont="1" applyBorder="1" applyAlignment="1">
      <alignment vertical="center"/>
    </xf>
    <xf numFmtId="0" fontId="37" fillId="4" borderId="1" xfId="5" applyFont="1" applyFill="1" applyBorder="1" applyAlignment="1">
      <alignment vertical="top" wrapText="1"/>
    </xf>
    <xf numFmtId="164" fontId="32" fillId="0" borderId="1" xfId="0" applyNumberFormat="1" applyFont="1" applyBorder="1"/>
    <xf numFmtId="164" fontId="31" fillId="0" borderId="1" xfId="0" applyNumberFormat="1" applyFont="1" applyBorder="1"/>
    <xf numFmtId="0" fontId="30" fillId="0" borderId="1" xfId="0" applyFont="1" applyBorder="1" applyAlignment="1">
      <alignment vertical="center"/>
    </xf>
    <xf numFmtId="3" fontId="37" fillId="0" borderId="1" xfId="1" applyNumberFormat="1" applyFont="1" applyBorder="1" applyAlignment="1">
      <alignment vertical="center"/>
    </xf>
    <xf numFmtId="3" fontId="30" fillId="0" borderId="1" xfId="1" applyNumberFormat="1" applyFont="1" applyBorder="1" applyAlignment="1">
      <alignment vertical="center"/>
    </xf>
    <xf numFmtId="3" fontId="39" fillId="0" borderId="1" xfId="1" applyNumberFormat="1" applyFont="1" applyBorder="1" applyAlignment="1">
      <alignment vertical="center"/>
    </xf>
    <xf numFmtId="164" fontId="32" fillId="0" borderId="1" xfId="0" applyNumberFormat="1" applyFont="1" applyBorder="1" applyAlignment="1">
      <alignment horizontal="center" vertical="center"/>
    </xf>
    <xf numFmtId="164" fontId="39" fillId="0" borderId="1" xfId="0" applyNumberFormat="1" applyFont="1" applyBorder="1"/>
    <xf numFmtId="164" fontId="39" fillId="0" borderId="1" xfId="0" applyNumberFormat="1" applyFont="1" applyBorder="1" applyAlignment="1">
      <alignment horizontal="center"/>
    </xf>
    <xf numFmtId="0" fontId="27" fillId="0" borderId="0" xfId="0" applyFont="1" applyAlignment="1">
      <alignment horizontal="center"/>
    </xf>
    <xf numFmtId="0" fontId="0" fillId="0" borderId="0" xfId="0" applyAlignment="1">
      <alignment horizontal="center"/>
    </xf>
    <xf numFmtId="164" fontId="0" fillId="0" borderId="0" xfId="0" applyNumberFormat="1"/>
    <xf numFmtId="0" fontId="32" fillId="0" borderId="0" xfId="0" applyFont="1" applyAlignment="1">
      <alignment horizontal="center"/>
    </xf>
    <xf numFmtId="49" fontId="32" fillId="0" borderId="0" xfId="5" applyNumberFormat="1" applyFont="1" applyAlignment="1">
      <alignment horizontal="right" vertical="center"/>
    </xf>
    <xf numFmtId="0" fontId="32" fillId="0" borderId="0" xfId="0" applyFont="1" applyAlignment="1">
      <alignment horizontal="center" vertical="center"/>
    </xf>
    <xf numFmtId="164" fontId="39" fillId="0" borderId="0" xfId="0" applyNumberFormat="1" applyFont="1" applyAlignment="1">
      <alignment horizontal="center"/>
    </xf>
    <xf numFmtId="0" fontId="50" fillId="0" borderId="0" xfId="1" applyFont="1" applyAlignment="1">
      <alignment vertical="top"/>
    </xf>
    <xf numFmtId="0" fontId="30" fillId="0" borderId="0" xfId="0" applyFont="1" applyAlignment="1">
      <alignment vertical="top"/>
    </xf>
    <xf numFmtId="0" fontId="37" fillId="0" borderId="1" xfId="0" applyFont="1" applyBorder="1" applyAlignment="1">
      <alignment vertical="center"/>
    </xf>
    <xf numFmtId="164" fontId="31" fillId="0" borderId="1" xfId="0" applyNumberFormat="1" applyFont="1" applyBorder="1" applyAlignment="1">
      <alignment horizontal="center" vertical="center"/>
    </xf>
    <xf numFmtId="0" fontId="30" fillId="0" borderId="1" xfId="0" applyFont="1" applyBorder="1" applyAlignment="1">
      <alignment horizontal="center"/>
    </xf>
    <xf numFmtId="164" fontId="31" fillId="0" borderId="2" xfId="0" applyNumberFormat="1" applyFont="1" applyBorder="1" applyAlignment="1">
      <alignment horizontal="center"/>
    </xf>
    <xf numFmtId="3" fontId="31" fillId="0" borderId="0" xfId="0" applyNumberFormat="1" applyFont="1" applyAlignment="1">
      <alignment horizontal="center"/>
    </xf>
    <xf numFmtId="0" fontId="30" fillId="0" borderId="3" xfId="0" applyFont="1" applyBorder="1"/>
    <xf numFmtId="0" fontId="51" fillId="0" borderId="0" xfId="0" applyFont="1" applyAlignment="1">
      <alignment horizontal="center" vertical="center"/>
    </xf>
    <xf numFmtId="49" fontId="31" fillId="0" borderId="1" xfId="0" applyNumberFormat="1" applyFont="1" applyBorder="1"/>
    <xf numFmtId="1" fontId="31" fillId="0" borderId="0" xfId="0" quotePrefix="1" applyNumberFormat="1" applyFont="1" applyAlignment="1">
      <alignment horizontal="center"/>
    </xf>
    <xf numFmtId="0" fontId="33" fillId="3" borderId="0" xfId="1" applyFont="1" applyFill="1"/>
    <xf numFmtId="0" fontId="30" fillId="3" borderId="0" xfId="0" applyFont="1" applyFill="1"/>
    <xf numFmtId="0" fontId="41" fillId="3" borderId="0" xfId="1" applyFont="1" applyFill="1"/>
    <xf numFmtId="0" fontId="30" fillId="2" borderId="0" xfId="0" applyFont="1" applyFill="1" applyAlignment="1">
      <alignment horizontal="center"/>
    </xf>
    <xf numFmtId="0" fontId="28" fillId="6" borderId="0" xfId="1" applyFont="1" applyFill="1"/>
    <xf numFmtId="0" fontId="34" fillId="6" borderId="0" xfId="0" applyFont="1" applyFill="1"/>
    <xf numFmtId="0" fontId="26" fillId="6" borderId="0" xfId="0" applyFont="1" applyFill="1"/>
    <xf numFmtId="0" fontId="28" fillId="7" borderId="0" xfId="0" applyFont="1" applyFill="1"/>
    <xf numFmtId="0" fontId="52" fillId="7" borderId="0" xfId="0" applyFont="1" applyFill="1"/>
    <xf numFmtId="17" fontId="32" fillId="0" borderId="0" xfId="0" applyNumberFormat="1" applyFont="1" applyAlignment="1">
      <alignment horizontal="center"/>
    </xf>
    <xf numFmtId="0" fontId="35" fillId="0" borderId="0" xfId="0" applyFont="1" applyAlignment="1">
      <alignment vertical="center" wrapText="1"/>
    </xf>
    <xf numFmtId="0" fontId="48" fillId="0" borderId="0" xfId="0" applyFont="1" applyAlignment="1">
      <alignment horizontal="center"/>
    </xf>
    <xf numFmtId="0" fontId="30" fillId="0" borderId="2" xfId="0" applyFont="1" applyBorder="1" applyAlignment="1">
      <alignment vertical="top"/>
    </xf>
    <xf numFmtId="0" fontId="30" fillId="0" borderId="3" xfId="0" applyFont="1" applyBorder="1" applyAlignment="1">
      <alignment vertical="top"/>
    </xf>
    <xf numFmtId="4" fontId="32" fillId="0" borderId="3" xfId="0" applyNumberFormat="1" applyFont="1" applyBorder="1" applyAlignment="1">
      <alignment horizontal="center"/>
    </xf>
    <xf numFmtId="165" fontId="32" fillId="0" borderId="3" xfId="1" applyNumberFormat="1" applyFont="1" applyBorder="1" applyAlignment="1">
      <alignment horizontal="center" vertical="top"/>
    </xf>
    <xf numFmtId="0" fontId="39" fillId="0" borderId="2" xfId="0" applyFont="1" applyBorder="1" applyAlignment="1">
      <alignment horizontal="center"/>
    </xf>
    <xf numFmtId="0" fontId="39" fillId="0" borderId="2" xfId="1" applyFont="1" applyBorder="1" applyAlignment="1">
      <alignment horizontal="center" vertical="top"/>
    </xf>
    <xf numFmtId="164" fontId="31" fillId="0" borderId="0" xfId="0" applyNumberFormat="1" applyFont="1" applyAlignment="1">
      <alignment horizontal="right"/>
    </xf>
    <xf numFmtId="0" fontId="30" fillId="0" borderId="2" xfId="0" applyFont="1" applyBorder="1"/>
    <xf numFmtId="17" fontId="35" fillId="0" borderId="0" xfId="0" quotePrefix="1" applyNumberFormat="1" applyFont="1" applyAlignment="1">
      <alignment horizontal="center" vertical="center"/>
    </xf>
    <xf numFmtId="0" fontId="30" fillId="0" borderId="0" xfId="0" applyFont="1" applyAlignment="1">
      <alignment horizontal="center" vertical="center"/>
    </xf>
    <xf numFmtId="164" fontId="31" fillId="0" borderId="3" xfId="0" applyNumberFormat="1" applyFont="1" applyBorder="1" applyAlignment="1">
      <alignment horizontal="center" vertical="center"/>
    </xf>
    <xf numFmtId="0" fontId="31" fillId="0" borderId="1" xfId="0" applyFont="1" applyBorder="1" applyAlignment="1">
      <alignment horizontal="center" vertical="center"/>
    </xf>
    <xf numFmtId="0" fontId="38" fillId="0" borderId="1" xfId="0" applyFont="1" applyBorder="1" applyAlignment="1">
      <alignment horizontal="center"/>
    </xf>
    <xf numFmtId="0" fontId="38" fillId="0" borderId="0" xfId="0" applyFont="1" applyAlignment="1">
      <alignment horizontal="center"/>
    </xf>
    <xf numFmtId="164" fontId="32" fillId="0" borderId="0" xfId="0" applyNumberFormat="1" applyFont="1" applyAlignment="1">
      <alignment horizontal="center"/>
    </xf>
    <xf numFmtId="0" fontId="53" fillId="0" borderId="0" xfId="0" applyFont="1" applyAlignment="1">
      <alignment vertical="center"/>
    </xf>
    <xf numFmtId="164" fontId="54" fillId="0" borderId="0" xfId="0" applyNumberFormat="1" applyFont="1" applyAlignment="1">
      <alignment vertical="center"/>
    </xf>
    <xf numFmtId="0" fontId="30" fillId="0" borderId="4" xfId="0" applyFont="1" applyBorder="1"/>
    <xf numFmtId="164" fontId="31" fillId="0" borderId="5" xfId="0" applyNumberFormat="1" applyFont="1" applyBorder="1" applyAlignment="1">
      <alignment horizontal="center"/>
    </xf>
    <xf numFmtId="165" fontId="32" fillId="0" borderId="0" xfId="0" applyNumberFormat="1" applyFont="1" applyAlignment="1">
      <alignment horizontal="right"/>
    </xf>
    <xf numFmtId="17" fontId="32" fillId="0" borderId="0" xfId="0" applyNumberFormat="1" applyFont="1" applyAlignment="1">
      <alignment horizontal="right" vertical="center"/>
    </xf>
    <xf numFmtId="0" fontId="32" fillId="0" borderId="0" xfId="0" applyFont="1" applyAlignment="1">
      <alignment horizontal="right" vertical="center"/>
    </xf>
    <xf numFmtId="165" fontId="31" fillId="0" borderId="0" xfId="0" applyNumberFormat="1" applyFont="1" applyAlignment="1">
      <alignment horizontal="right"/>
    </xf>
    <xf numFmtId="3" fontId="32" fillId="0" borderId="0" xfId="0" applyNumberFormat="1" applyFont="1" applyAlignment="1">
      <alignment horizontal="right"/>
    </xf>
    <xf numFmtId="3" fontId="55" fillId="0" borderId="0" xfId="0" applyNumberFormat="1" applyFont="1" applyAlignment="1">
      <alignment horizontal="right"/>
    </xf>
    <xf numFmtId="0" fontId="55" fillId="0" borderId="3" xfId="0" applyFont="1" applyBorder="1"/>
    <xf numFmtId="3" fontId="55" fillId="0" borderId="3" xfId="0" applyNumberFormat="1" applyFont="1" applyBorder="1" applyAlignment="1">
      <alignment horizontal="right"/>
    </xf>
    <xf numFmtId="0" fontId="30" fillId="0" borderId="5" xfId="0" applyFont="1" applyBorder="1"/>
    <xf numFmtId="3" fontId="32" fillId="0" borderId="5" xfId="0" applyNumberFormat="1" applyFont="1" applyBorder="1" applyAlignment="1">
      <alignment horizontal="right"/>
    </xf>
    <xf numFmtId="1" fontId="31" fillId="0" borderId="0" xfId="0" quotePrefix="1" applyNumberFormat="1" applyFont="1" applyAlignment="1">
      <alignment horizontal="left"/>
    </xf>
    <xf numFmtId="1" fontId="35" fillId="0" borderId="0" xfId="0" quotePrefix="1" applyNumberFormat="1" applyFont="1" applyAlignment="1">
      <alignment horizontal="left"/>
    </xf>
    <xf numFmtId="1" fontId="35" fillId="0" borderId="0" xfId="0" quotePrefix="1" applyNumberFormat="1" applyFont="1" applyAlignment="1">
      <alignment horizontal="center"/>
    </xf>
    <xf numFmtId="17" fontId="32" fillId="0" borderId="0" xfId="0" applyNumberFormat="1" applyFont="1" applyAlignment="1">
      <alignment horizontal="left"/>
    </xf>
    <xf numFmtId="0" fontId="53" fillId="0" borderId="0" xfId="0" applyFont="1"/>
    <xf numFmtId="49" fontId="57" fillId="0" borderId="0" xfId="0" applyNumberFormat="1" applyFont="1" applyAlignment="1">
      <alignment horizontal="center"/>
    </xf>
    <xf numFmtId="0" fontId="56" fillId="0" borderId="0" xfId="0" applyFont="1"/>
    <xf numFmtId="17" fontId="57" fillId="0" borderId="0" xfId="0" applyNumberFormat="1" applyFont="1" applyAlignment="1">
      <alignment horizontal="center"/>
    </xf>
    <xf numFmtId="164" fontId="55" fillId="0" borderId="3" xfId="0" applyNumberFormat="1" applyFont="1" applyBorder="1" applyAlignment="1">
      <alignment horizontal="center"/>
    </xf>
    <xf numFmtId="0" fontId="58" fillId="3" borderId="0" xfId="0" applyFont="1" applyFill="1" applyAlignment="1">
      <alignment vertical="center"/>
    </xf>
    <xf numFmtId="0" fontId="44" fillId="0" borderId="0" xfId="0" applyFont="1" applyAlignment="1">
      <alignment horizontal="center" vertical="center" wrapText="1"/>
    </xf>
    <xf numFmtId="0" fontId="44" fillId="0" borderId="0" xfId="0" applyFont="1" applyAlignment="1">
      <alignment horizontal="center" vertical="center"/>
    </xf>
    <xf numFmtId="0" fontId="28" fillId="7" borderId="0" xfId="0" applyFont="1" applyFill="1" applyAlignment="1">
      <alignment vertical="center"/>
    </xf>
    <xf numFmtId="0" fontId="35" fillId="7" borderId="0" xfId="0" applyFont="1" applyFill="1" applyAlignment="1">
      <alignment vertical="center"/>
    </xf>
    <xf numFmtId="0" fontId="40" fillId="0" borderId="0" xfId="0" applyFont="1" applyAlignment="1">
      <alignment horizontal="center" vertical="center" wrapText="1"/>
    </xf>
    <xf numFmtId="0" fontId="55" fillId="0" borderId="0" xfId="0" applyFont="1" applyAlignment="1">
      <alignment horizontal="center" vertical="center" wrapText="1"/>
    </xf>
    <xf numFmtId="0" fontId="37" fillId="4" borderId="7" xfId="0" applyFont="1" applyFill="1" applyBorder="1" applyAlignment="1">
      <alignment vertical="center"/>
    </xf>
    <xf numFmtId="164" fontId="32" fillId="4" borderId="7" xfId="0" applyNumberFormat="1" applyFont="1" applyFill="1" applyBorder="1" applyAlignment="1">
      <alignment horizontal="center" vertical="center"/>
    </xf>
    <xf numFmtId="164" fontId="32" fillId="4" borderId="0" xfId="0" applyNumberFormat="1" applyFont="1" applyFill="1" applyAlignment="1">
      <alignment horizontal="center" vertical="center"/>
    </xf>
    <xf numFmtId="0" fontId="37" fillId="4" borderId="8" xfId="0" applyFont="1" applyFill="1" applyBorder="1" applyAlignment="1">
      <alignment vertical="center"/>
    </xf>
    <xf numFmtId="0" fontId="39" fillId="0" borderId="0" xfId="0" applyFont="1" applyAlignment="1">
      <alignment horizontal="center" vertical="center" wrapText="1"/>
    </xf>
    <xf numFmtId="0" fontId="60" fillId="0" borderId="0" xfId="0" applyFont="1"/>
    <xf numFmtId="0" fontId="0" fillId="4" borderId="0" xfId="0" applyFill="1" applyAlignment="1">
      <alignment vertical="center"/>
    </xf>
    <xf numFmtId="0" fontId="31" fillId="0" borderId="0" xfId="0" applyFont="1" applyAlignment="1">
      <alignment vertical="center"/>
    </xf>
    <xf numFmtId="0" fontId="30" fillId="4" borderId="0" xfId="0" applyFont="1" applyFill="1" applyAlignment="1">
      <alignment vertical="center"/>
    </xf>
    <xf numFmtId="0" fontId="27" fillId="0" borderId="0" xfId="0" applyFont="1" applyAlignment="1">
      <alignment vertical="center"/>
    </xf>
    <xf numFmtId="165" fontId="0" fillId="4" borderId="0" xfId="0" applyNumberFormat="1" applyFill="1" applyAlignment="1">
      <alignment vertical="center"/>
    </xf>
    <xf numFmtId="0" fontId="30" fillId="0" borderId="6" xfId="0" applyFont="1" applyBorder="1"/>
    <xf numFmtId="0" fontId="30" fillId="0" borderId="10" xfId="0" applyFont="1" applyBorder="1"/>
    <xf numFmtId="165" fontId="32" fillId="8" borderId="6" xfId="0" applyNumberFormat="1" applyFont="1" applyFill="1" applyBorder="1" applyAlignment="1">
      <alignment vertical="center"/>
    </xf>
    <xf numFmtId="165" fontId="32" fillId="8" borderId="10" xfId="0" applyNumberFormat="1" applyFont="1" applyFill="1" applyBorder="1" applyAlignment="1">
      <alignment vertical="center"/>
    </xf>
    <xf numFmtId="0" fontId="69" fillId="4" borderId="0" xfId="0" applyFont="1" applyFill="1" applyAlignment="1">
      <alignment horizontal="right" vertical="center"/>
    </xf>
    <xf numFmtId="0" fontId="69" fillId="8" borderId="0" xfId="0" applyFont="1" applyFill="1" applyAlignment="1">
      <alignment horizontal="right" vertical="center"/>
    </xf>
    <xf numFmtId="165" fontId="32" fillId="4" borderId="10" xfId="0" applyNumberFormat="1" applyFont="1" applyFill="1" applyBorder="1" applyAlignment="1">
      <alignment vertical="center"/>
    </xf>
    <xf numFmtId="165" fontId="32" fillId="4" borderId="6" xfId="0" applyNumberFormat="1" applyFont="1" applyFill="1" applyBorder="1" applyAlignment="1">
      <alignment vertical="center"/>
    </xf>
    <xf numFmtId="164" fontId="30" fillId="0" borderId="0" xfId="0" applyNumberFormat="1" applyFont="1" applyAlignment="1">
      <alignment vertical="center"/>
    </xf>
    <xf numFmtId="0" fontId="32" fillId="0" borderId="0" xfId="0" applyFont="1" applyAlignment="1">
      <alignment horizontal="center" vertical="center" wrapText="1"/>
    </xf>
    <xf numFmtId="0" fontId="70" fillId="4" borderId="0" xfId="0" applyFont="1" applyFill="1" applyAlignment="1">
      <alignment vertical="center"/>
    </xf>
    <xf numFmtId="0" fontId="31" fillId="0" borderId="0" xfId="0" applyFont="1" applyAlignment="1">
      <alignment horizontal="center" vertical="center"/>
    </xf>
    <xf numFmtId="0" fontId="28" fillId="3" borderId="0" xfId="1" applyFont="1" applyFill="1" applyAlignment="1">
      <alignment vertical="center"/>
    </xf>
    <xf numFmtId="3" fontId="39" fillId="0" borderId="11" xfId="0" applyNumberFormat="1" applyFont="1" applyBorder="1" applyAlignment="1">
      <alignment horizontal="center" vertical="center"/>
    </xf>
    <xf numFmtId="0" fontId="31" fillId="0" borderId="3" xfId="0" applyFont="1" applyBorder="1" applyAlignment="1">
      <alignment horizontal="center" vertical="center"/>
    </xf>
    <xf numFmtId="0" fontId="31" fillId="4" borderId="0" xfId="0" applyFont="1" applyFill="1" applyAlignment="1">
      <alignment horizontal="center" vertical="center"/>
    </xf>
    <xf numFmtId="0" fontId="74" fillId="9" borderId="0" xfId="0" applyFont="1" applyFill="1" applyAlignment="1">
      <alignment vertical="center"/>
    </xf>
    <xf numFmtId="0" fontId="74" fillId="6" borderId="0" xfId="0" applyFont="1" applyFill="1" applyAlignment="1">
      <alignment vertical="center"/>
    </xf>
    <xf numFmtId="0" fontId="30" fillId="6" borderId="0" xfId="0" applyFont="1" applyFill="1" applyAlignment="1">
      <alignment vertical="center"/>
    </xf>
    <xf numFmtId="0" fontId="39" fillId="9" borderId="0" xfId="0" applyFont="1" applyFill="1" applyAlignment="1">
      <alignment vertical="center"/>
    </xf>
    <xf numFmtId="0" fontId="31" fillId="4" borderId="3" xfId="0" applyFont="1" applyFill="1" applyBorder="1" applyAlignment="1">
      <alignment horizontal="center" vertical="center"/>
    </xf>
    <xf numFmtId="165" fontId="30" fillId="0" borderId="0" xfId="0" applyNumberFormat="1" applyFont="1" applyAlignment="1">
      <alignment vertical="center"/>
    </xf>
    <xf numFmtId="0" fontId="73" fillId="0" borderId="0" xfId="0" applyFont="1" applyAlignment="1">
      <alignment vertical="center"/>
    </xf>
    <xf numFmtId="0" fontId="75" fillId="6" borderId="0" xfId="1" applyFont="1" applyFill="1" applyAlignment="1">
      <alignment vertical="center"/>
    </xf>
    <xf numFmtId="0" fontId="76" fillId="6" borderId="0" xfId="1" applyFont="1" applyFill="1" applyAlignment="1">
      <alignment vertical="center"/>
    </xf>
    <xf numFmtId="0" fontId="77" fillId="6" borderId="0" xfId="1" applyFont="1" applyFill="1" applyAlignment="1">
      <alignment vertical="center"/>
    </xf>
    <xf numFmtId="0" fontId="78" fillId="6" borderId="0" xfId="1" applyFont="1" applyFill="1"/>
    <xf numFmtId="0" fontId="78" fillId="9" borderId="0" xfId="1" applyFont="1" applyFill="1" applyAlignment="1">
      <alignment vertical="center"/>
    </xf>
    <xf numFmtId="0" fontId="39" fillId="6" borderId="0" xfId="0" applyFont="1" applyFill="1" applyAlignment="1">
      <alignment vertical="center"/>
    </xf>
    <xf numFmtId="0" fontId="78" fillId="6" borderId="0" xfId="0" applyFont="1" applyFill="1"/>
    <xf numFmtId="0" fontId="32" fillId="0" borderId="11" xfId="0" applyFont="1" applyBorder="1" applyAlignment="1">
      <alignment horizontal="center" vertical="center"/>
    </xf>
    <xf numFmtId="0" fontId="79" fillId="0" borderId="6" xfId="0" applyFont="1" applyBorder="1" applyAlignment="1">
      <alignment horizontal="center" vertical="center"/>
    </xf>
    <xf numFmtId="0" fontId="66" fillId="9" borderId="0" xfId="0" applyFont="1" applyFill="1" applyAlignment="1">
      <alignment vertical="center"/>
    </xf>
    <xf numFmtId="0" fontId="60" fillId="0" borderId="0" xfId="0" applyFont="1" applyAlignment="1">
      <alignment vertical="center"/>
    </xf>
    <xf numFmtId="0" fontId="80" fillId="6" borderId="0" xfId="0" applyFont="1" applyFill="1" applyAlignment="1">
      <alignment vertical="center"/>
    </xf>
    <xf numFmtId="0" fontId="37" fillId="6" borderId="0" xfId="0" applyFont="1" applyFill="1" applyAlignment="1">
      <alignment vertical="center"/>
    </xf>
    <xf numFmtId="165" fontId="55" fillId="4" borderId="0" xfId="0" applyNumberFormat="1" applyFont="1" applyFill="1" applyAlignment="1">
      <alignment horizontal="center" vertical="center"/>
    </xf>
    <xf numFmtId="0" fontId="71" fillId="0" borderId="0" xfId="0" applyFont="1" applyAlignment="1">
      <alignment vertical="center"/>
    </xf>
    <xf numFmtId="0" fontId="52" fillId="0" borderId="0" xfId="0" applyFont="1" applyAlignment="1">
      <alignment horizontal="center" vertical="center"/>
    </xf>
    <xf numFmtId="0" fontId="59" fillId="0" borderId="0" xfId="0" applyFont="1" applyAlignment="1">
      <alignment horizontal="center" vertical="center"/>
    </xf>
    <xf numFmtId="0" fontId="79" fillId="0" borderId="0" xfId="0" applyFont="1" applyAlignment="1">
      <alignment horizontal="center" vertical="center"/>
    </xf>
    <xf numFmtId="0" fontId="82" fillId="3" borderId="0" xfId="1" applyFont="1" applyFill="1" applyAlignment="1">
      <alignment vertical="center"/>
    </xf>
    <xf numFmtId="0" fontId="39" fillId="0" borderId="0" xfId="0" applyFont="1" applyAlignment="1">
      <alignment horizontal="center" vertical="center"/>
    </xf>
    <xf numFmtId="1" fontId="30" fillId="0" borderId="0" xfId="0" applyNumberFormat="1" applyFont="1" applyAlignment="1">
      <alignment vertical="center"/>
    </xf>
    <xf numFmtId="1" fontId="40" fillId="0" borderId="0" xfId="0" applyNumberFormat="1" applyFont="1" applyAlignment="1">
      <alignment horizontal="center" vertical="center"/>
    </xf>
    <xf numFmtId="3" fontId="30" fillId="0" borderId="0" xfId="0" applyNumberFormat="1" applyFont="1" applyAlignment="1">
      <alignment horizontal="center" vertical="center"/>
    </xf>
    <xf numFmtId="3" fontId="30" fillId="0" borderId="0" xfId="0" applyNumberFormat="1" applyFont="1" applyAlignment="1">
      <alignment vertical="center"/>
    </xf>
    <xf numFmtId="0" fontId="44" fillId="0" borderId="0" xfId="0" applyFont="1" applyAlignment="1">
      <alignment vertical="center"/>
    </xf>
    <xf numFmtId="0" fontId="31" fillId="0" borderId="0" xfId="0" applyFont="1" applyAlignment="1">
      <alignment horizontal="center" vertical="center" wrapText="1"/>
    </xf>
    <xf numFmtId="0" fontId="31" fillId="0" borderId="0" xfId="0" applyFont="1" applyAlignment="1">
      <alignment horizontal="left" vertical="center"/>
    </xf>
    <xf numFmtId="0" fontId="30" fillId="0" borderId="0" xfId="0" applyFont="1" applyAlignment="1">
      <alignment horizontal="left" vertical="center"/>
    </xf>
    <xf numFmtId="0" fontId="31" fillId="0" borderId="9" xfId="0" applyFont="1" applyBorder="1"/>
    <xf numFmtId="164" fontId="32" fillId="0" borderId="9" xfId="0" applyNumberFormat="1" applyFont="1" applyBorder="1" applyAlignment="1">
      <alignment horizontal="right"/>
    </xf>
    <xf numFmtId="164" fontId="32" fillId="0" borderId="9" xfId="0" applyNumberFormat="1" applyFont="1" applyBorder="1"/>
    <xf numFmtId="165" fontId="46" fillId="0" borderId="9" xfId="0" applyNumberFormat="1" applyFont="1" applyBorder="1" applyAlignment="1">
      <alignment vertical="center"/>
    </xf>
    <xf numFmtId="0" fontId="37" fillId="0" borderId="9" xfId="1" applyFont="1" applyBorder="1" applyAlignment="1">
      <alignment vertical="center"/>
    </xf>
    <xf numFmtId="164" fontId="32" fillId="0" borderId="9" xfId="3" applyNumberFormat="1" applyFont="1" applyBorder="1" applyAlignment="1">
      <alignment vertical="center"/>
    </xf>
    <xf numFmtId="165" fontId="32" fillId="0" borderId="10" xfId="0" applyNumberFormat="1" applyFont="1" applyBorder="1" applyAlignment="1">
      <alignment horizontal="right" vertical="center"/>
    </xf>
    <xf numFmtId="165" fontId="32" fillId="0" borderId="10" xfId="0" applyNumberFormat="1" applyFont="1" applyBorder="1" applyAlignment="1">
      <alignment horizontal="right"/>
    </xf>
    <xf numFmtId="0" fontId="31" fillId="0" borderId="3" xfId="0" applyFont="1" applyBorder="1"/>
    <xf numFmtId="165" fontId="31" fillId="0" borderId="3" xfId="0" applyNumberFormat="1" applyFont="1" applyBorder="1" applyAlignment="1">
      <alignment horizontal="right"/>
    </xf>
    <xf numFmtId="165" fontId="32" fillId="0" borderId="5" xfId="0" applyNumberFormat="1" applyFont="1" applyBorder="1" applyAlignment="1">
      <alignment horizontal="right" vertical="center"/>
    </xf>
    <xf numFmtId="165" fontId="32" fillId="0" borderId="5" xfId="0" applyNumberFormat="1" applyFont="1" applyBorder="1" applyAlignment="1">
      <alignment horizontal="right"/>
    </xf>
    <xf numFmtId="0" fontId="30" fillId="0" borderId="11" xfId="0" applyFont="1" applyBorder="1"/>
    <xf numFmtId="0" fontId="31" fillId="0" borderId="10" xfId="0" applyFont="1" applyBorder="1"/>
    <xf numFmtId="164" fontId="31" fillId="0" borderId="10" xfId="0" applyNumberFormat="1" applyFont="1" applyBorder="1" applyAlignment="1">
      <alignment horizontal="center"/>
    </xf>
    <xf numFmtId="164" fontId="31" fillId="0" borderId="6" xfId="0" applyNumberFormat="1" applyFont="1" applyBorder="1" applyAlignment="1">
      <alignment horizontal="center"/>
    </xf>
    <xf numFmtId="164" fontId="32" fillId="0" borderId="11" xfId="0" applyNumberFormat="1" applyFont="1" applyBorder="1" applyAlignment="1">
      <alignment horizontal="center"/>
    </xf>
    <xf numFmtId="0" fontId="31" fillId="6" borderId="0" xfId="0" applyFont="1" applyFill="1"/>
    <xf numFmtId="0" fontId="39" fillId="6" borderId="0" xfId="0" applyFont="1" applyFill="1"/>
    <xf numFmtId="0" fontId="30" fillId="6" borderId="0" xfId="0" applyFont="1" applyFill="1"/>
    <xf numFmtId="0" fontId="59" fillId="0" borderId="0" xfId="0" applyFont="1"/>
    <xf numFmtId="164" fontId="59" fillId="0" borderId="0" xfId="0" applyNumberFormat="1" applyFont="1" applyAlignment="1">
      <alignment horizontal="center"/>
    </xf>
    <xf numFmtId="0" fontId="59" fillId="0" borderId="11" xfId="0" applyFont="1" applyBorder="1"/>
    <xf numFmtId="164" fontId="59" fillId="0" borderId="11" xfId="0" applyNumberFormat="1" applyFont="1" applyBorder="1" applyAlignment="1">
      <alignment horizontal="center"/>
    </xf>
    <xf numFmtId="3" fontId="59" fillId="0" borderId="0" xfId="0" applyNumberFormat="1" applyFont="1" applyAlignment="1">
      <alignment horizontal="center"/>
    </xf>
    <xf numFmtId="0" fontId="35" fillId="6" borderId="0" xfId="0" applyFont="1" applyFill="1"/>
    <xf numFmtId="0" fontId="69" fillId="6" borderId="0" xfId="0" applyFont="1" applyFill="1" applyAlignment="1">
      <alignment vertical="center"/>
    </xf>
    <xf numFmtId="164" fontId="31" fillId="0" borderId="3" xfId="0" applyNumberFormat="1" applyFont="1" applyBorder="1" applyAlignment="1">
      <alignment horizontal="center"/>
    </xf>
    <xf numFmtId="0" fontId="31" fillId="0" borderId="5" xfId="0" applyFont="1" applyBorder="1"/>
    <xf numFmtId="17" fontId="31" fillId="0" borderId="11" xfId="0" applyNumberFormat="1" applyFont="1" applyBorder="1" applyAlignment="1">
      <alignment horizontal="center"/>
    </xf>
    <xf numFmtId="17" fontId="35" fillId="0" borderId="6" xfId="0" applyNumberFormat="1" applyFont="1" applyBorder="1" applyAlignment="1">
      <alignment horizontal="center"/>
    </xf>
    <xf numFmtId="17" fontId="31" fillId="0" borderId="11" xfId="0" applyNumberFormat="1" applyFont="1" applyBorder="1" applyAlignment="1">
      <alignment horizontal="right"/>
    </xf>
    <xf numFmtId="17" fontId="35" fillId="0" borderId="6" xfId="0" applyNumberFormat="1" applyFont="1" applyBorder="1" applyAlignment="1">
      <alignment horizontal="right"/>
    </xf>
    <xf numFmtId="164" fontId="32" fillId="0" borderId="10" xfId="0" applyNumberFormat="1" applyFont="1" applyBorder="1"/>
    <xf numFmtId="164" fontId="32" fillId="0" borderId="10" xfId="0" applyNumberFormat="1" applyFont="1" applyBorder="1" applyAlignment="1">
      <alignment horizontal="center"/>
    </xf>
    <xf numFmtId="164" fontId="39" fillId="0" borderId="3" xfId="0" applyNumberFormat="1" applyFont="1" applyBorder="1" applyAlignment="1">
      <alignment horizontal="center"/>
    </xf>
    <xf numFmtId="164" fontId="32" fillId="0" borderId="5" xfId="0" applyNumberFormat="1" applyFont="1" applyBorder="1" applyAlignment="1">
      <alignment horizontal="center"/>
    </xf>
    <xf numFmtId="164" fontId="31" fillId="0" borderId="3" xfId="0" applyNumberFormat="1" applyFont="1" applyBorder="1"/>
    <xf numFmtId="164" fontId="32" fillId="0" borderId="5" xfId="0" applyNumberFormat="1" applyFont="1" applyBorder="1"/>
    <xf numFmtId="17" fontId="31" fillId="0" borderId="6" xfId="0" applyNumberFormat="1" applyFont="1" applyBorder="1" applyAlignment="1">
      <alignment horizontal="right"/>
    </xf>
    <xf numFmtId="17" fontId="27" fillId="0" borderId="0" xfId="0" quotePrefix="1" applyNumberFormat="1" applyFont="1" applyAlignment="1">
      <alignment horizontal="center" vertical="center" wrapText="1"/>
    </xf>
    <xf numFmtId="3" fontId="40" fillId="0" borderId="0" xfId="0" applyNumberFormat="1" applyFont="1"/>
    <xf numFmtId="3" fontId="0" fillId="0" borderId="0" xfId="0" applyNumberFormat="1"/>
    <xf numFmtId="0" fontId="0" fillId="2" borderId="0" xfId="0" applyFill="1"/>
    <xf numFmtId="0" fontId="89" fillId="6" borderId="0" xfId="1" applyFont="1" applyFill="1" applyAlignment="1">
      <alignment vertical="center"/>
    </xf>
    <xf numFmtId="0" fontId="87" fillId="7" borderId="0" xfId="0" applyFont="1" applyFill="1" applyAlignment="1">
      <alignment vertical="center"/>
    </xf>
    <xf numFmtId="0" fontId="92" fillId="3" borderId="0" xfId="1" applyFont="1" applyFill="1" applyAlignment="1">
      <alignment vertical="center"/>
    </xf>
    <xf numFmtId="0" fontId="95" fillId="3" borderId="0" xfId="1" applyFont="1" applyFill="1" applyAlignment="1">
      <alignment vertical="center"/>
    </xf>
    <xf numFmtId="0" fontId="91" fillId="2" borderId="0" xfId="1" applyFont="1" applyFill="1" applyAlignment="1">
      <alignment vertical="center" wrapText="1"/>
    </xf>
    <xf numFmtId="0" fontId="94" fillId="5" borderId="0" xfId="1" applyFont="1" applyFill="1" applyAlignment="1">
      <alignment vertical="center"/>
    </xf>
    <xf numFmtId="0" fontId="92" fillId="7" borderId="0" xfId="0" applyFont="1" applyFill="1" applyAlignment="1">
      <alignment vertical="center"/>
    </xf>
    <xf numFmtId="0" fontId="28" fillId="2" borderId="0" xfId="1" applyFont="1" applyFill="1" applyAlignment="1">
      <alignment horizontal="left"/>
    </xf>
    <xf numFmtId="0" fontId="31" fillId="0" borderId="0" xfId="0" applyFont="1" applyAlignment="1">
      <alignment horizontal="left"/>
    </xf>
    <xf numFmtId="17" fontId="71" fillId="0" borderId="0" xfId="0" applyNumberFormat="1" applyFont="1" applyAlignment="1">
      <alignment horizontal="center"/>
    </xf>
    <xf numFmtId="0" fontId="28" fillId="2" borderId="0" xfId="1" applyFont="1" applyFill="1" applyAlignment="1">
      <alignment vertical="center"/>
    </xf>
    <xf numFmtId="0" fontId="29" fillId="2" borderId="0" xfId="0" applyFont="1" applyFill="1" applyAlignment="1">
      <alignment vertical="center"/>
    </xf>
    <xf numFmtId="0" fontId="31" fillId="0" borderId="1" xfId="0" applyFont="1" applyBorder="1" applyAlignment="1">
      <alignment vertical="center"/>
    </xf>
    <xf numFmtId="0" fontId="32" fillId="0" borderId="0" xfId="0" applyFont="1" applyAlignment="1">
      <alignment horizontal="left" vertical="center"/>
    </xf>
    <xf numFmtId="3" fontId="30" fillId="0" borderId="0" xfId="0" applyNumberFormat="1" applyFont="1" applyAlignment="1">
      <alignment horizontal="right" vertical="center"/>
    </xf>
    <xf numFmtId="0" fontId="31" fillId="0" borderId="0" xfId="0" applyFont="1" applyAlignment="1">
      <alignment horizontal="right" vertical="center"/>
    </xf>
    <xf numFmtId="3" fontId="32" fillId="0" borderId="0" xfId="0" applyNumberFormat="1" applyFont="1" applyAlignment="1">
      <alignment horizontal="right" vertical="center"/>
    </xf>
    <xf numFmtId="4" fontId="32" fillId="0" borderId="0" xfId="0" applyNumberFormat="1" applyFont="1" applyAlignment="1">
      <alignment horizontal="center"/>
    </xf>
    <xf numFmtId="0" fontId="31" fillId="0" borderId="0" xfId="0" applyFont="1" applyAlignment="1">
      <alignment horizontal="center" vertical="top" wrapText="1"/>
    </xf>
    <xf numFmtId="0" fontId="30" fillId="0" borderId="0" xfId="0" applyFont="1" applyAlignment="1">
      <alignment horizontal="center" vertical="top"/>
    </xf>
    <xf numFmtId="3" fontId="32" fillId="0" borderId="11" xfId="0" applyNumberFormat="1" applyFont="1" applyBorder="1" applyAlignment="1">
      <alignment horizontal="center" vertical="center"/>
    </xf>
    <xf numFmtId="3" fontId="50" fillId="0" borderId="11" xfId="0" applyNumberFormat="1" applyFont="1" applyBorder="1" applyAlignment="1">
      <alignment horizontal="center" vertical="center"/>
    </xf>
    <xf numFmtId="0" fontId="36" fillId="0" borderId="0" xfId="0" applyFont="1" applyAlignment="1">
      <alignment vertical="center"/>
    </xf>
    <xf numFmtId="164" fontId="32" fillId="0" borderId="3" xfId="0" applyNumberFormat="1" applyFont="1" applyBorder="1" applyAlignment="1">
      <alignment horizontal="center"/>
    </xf>
    <xf numFmtId="17" fontId="32" fillId="0" borderId="0" xfId="0" applyNumberFormat="1" applyFont="1" applyAlignment="1">
      <alignment horizontal="center" vertical="center"/>
    </xf>
    <xf numFmtId="165" fontId="31" fillId="0" borderId="0" xfId="0" applyNumberFormat="1" applyFont="1" applyAlignment="1">
      <alignment horizontal="center" vertical="center"/>
    </xf>
    <xf numFmtId="0" fontId="27" fillId="0" borderId="0" xfId="0" applyFont="1" applyAlignment="1">
      <alignment horizontal="center" vertical="center"/>
    </xf>
    <xf numFmtId="0" fontId="0" fillId="0" borderId="0" xfId="0" applyAlignment="1">
      <alignment horizontal="center" vertical="center"/>
    </xf>
    <xf numFmtId="49" fontId="27" fillId="0" borderId="0" xfId="0" applyNumberFormat="1" applyFont="1" applyAlignment="1">
      <alignment horizontal="center" vertical="center"/>
    </xf>
    <xf numFmtId="164" fontId="30" fillId="0" borderId="0" xfId="0" applyNumberFormat="1" applyFont="1" applyAlignment="1">
      <alignment horizontal="center"/>
    </xf>
    <xf numFmtId="0" fontId="30" fillId="0" borderId="0" xfId="0" applyFont="1" applyAlignment="1">
      <alignment horizontal="left"/>
    </xf>
    <xf numFmtId="166" fontId="31" fillId="0" borderId="0" xfId="0" applyNumberFormat="1" applyFont="1" applyAlignment="1">
      <alignment horizontal="center" vertical="center"/>
    </xf>
    <xf numFmtId="0" fontId="30" fillId="2" borderId="0" xfId="0" applyFont="1" applyFill="1"/>
    <xf numFmtId="2" fontId="30" fillId="0" borderId="0" xfId="0" applyNumberFormat="1" applyFont="1" applyAlignment="1">
      <alignment horizontal="center"/>
    </xf>
    <xf numFmtId="165" fontId="30" fillId="0" borderId="0" xfId="0" applyNumberFormat="1" applyFont="1" applyAlignment="1">
      <alignment horizontal="center"/>
    </xf>
    <xf numFmtId="167" fontId="30" fillId="0" borderId="0" xfId="0" applyNumberFormat="1" applyFont="1" applyAlignment="1">
      <alignment horizontal="center"/>
    </xf>
    <xf numFmtId="165" fontId="39" fillId="4" borderId="0" xfId="0" applyNumberFormat="1" applyFont="1" applyFill="1" applyAlignment="1">
      <alignment horizontal="center" vertical="center"/>
    </xf>
    <xf numFmtId="0" fontId="37" fillId="0" borderId="0" xfId="0" applyFont="1" applyAlignment="1">
      <alignment vertical="center"/>
    </xf>
    <xf numFmtId="165" fontId="50" fillId="4" borderId="5" xfId="0" applyNumberFormat="1" applyFont="1" applyFill="1" applyBorder="1" applyAlignment="1">
      <alignment horizontal="center" vertical="center"/>
    </xf>
    <xf numFmtId="164" fontId="32" fillId="0" borderId="1" xfId="0" applyNumberFormat="1" applyFont="1" applyBorder="1" applyAlignment="1">
      <alignment vertical="center"/>
    </xf>
    <xf numFmtId="0" fontId="39" fillId="0" borderId="5" xfId="0" applyFont="1" applyBorder="1" applyAlignment="1">
      <alignment horizontal="center" vertical="center"/>
    </xf>
    <xf numFmtId="0" fontId="49" fillId="2" borderId="0" xfId="0" applyFont="1" applyFill="1" applyAlignment="1">
      <alignment horizontal="center"/>
    </xf>
    <xf numFmtId="0" fontId="26" fillId="2" borderId="0" xfId="0" applyFont="1" applyFill="1"/>
    <xf numFmtId="17" fontId="31" fillId="4" borderId="0" xfId="0" applyNumberFormat="1" applyFont="1" applyFill="1" applyAlignment="1">
      <alignment horizontal="center" vertical="center"/>
    </xf>
    <xf numFmtId="164" fontId="37" fillId="0" borderId="0" xfId="0" applyNumberFormat="1" applyFont="1" applyAlignment="1">
      <alignment vertical="center"/>
    </xf>
    <xf numFmtId="0" fontId="39" fillId="0" borderId="3" xfId="0" applyFont="1" applyBorder="1" applyAlignment="1">
      <alignment horizontal="center" vertical="center"/>
    </xf>
    <xf numFmtId="165" fontId="39" fillId="4" borderId="3" xfId="0" applyNumberFormat="1" applyFont="1" applyFill="1" applyBorder="1" applyAlignment="1">
      <alignment horizontal="center" vertical="center"/>
    </xf>
    <xf numFmtId="0" fontId="48" fillId="0" borderId="6" xfId="0" applyFont="1" applyBorder="1" applyAlignment="1">
      <alignment horizontal="center" vertical="center"/>
    </xf>
    <xf numFmtId="4" fontId="83" fillId="4" borderId="0" xfId="0" applyNumberFormat="1" applyFont="1" applyFill="1" applyAlignment="1">
      <alignment vertical="center"/>
    </xf>
    <xf numFmtId="165" fontId="97" fillId="4" borderId="0" xfId="0" applyNumberFormat="1" applyFont="1" applyFill="1" applyAlignment="1">
      <alignment vertical="center"/>
    </xf>
    <xf numFmtId="0" fontId="27" fillId="4" borderId="0" xfId="0" applyFont="1" applyFill="1" applyAlignment="1">
      <alignment vertical="center"/>
    </xf>
    <xf numFmtId="0" fontId="33" fillId="3" borderId="0" xfId="1" applyFont="1" applyFill="1" applyAlignment="1">
      <alignment vertical="center"/>
    </xf>
    <xf numFmtId="17" fontId="31" fillId="0" borderId="11" xfId="0" applyNumberFormat="1" applyFont="1" applyBorder="1" applyAlignment="1">
      <alignment horizontal="center" vertical="center"/>
    </xf>
    <xf numFmtId="0" fontId="30" fillId="0" borderId="0" xfId="0" applyFont="1" applyAlignment="1">
      <alignment vertical="center" wrapText="1"/>
    </xf>
    <xf numFmtId="17" fontId="35" fillId="0" borderId="6" xfId="0" applyNumberFormat="1" applyFont="1" applyBorder="1" applyAlignment="1">
      <alignment horizontal="center" vertical="center"/>
    </xf>
    <xf numFmtId="0" fontId="30" fillId="0" borderId="1" xfId="1" applyFont="1" applyBorder="1" applyAlignment="1">
      <alignment vertical="center"/>
    </xf>
    <xf numFmtId="0" fontId="38" fillId="0" borderId="1" xfId="0" applyFont="1" applyBorder="1" applyAlignment="1">
      <alignment vertical="center"/>
    </xf>
    <xf numFmtId="2" fontId="30" fillId="0" borderId="0" xfId="0" applyNumberFormat="1" applyFont="1" applyAlignment="1">
      <alignment vertical="center"/>
    </xf>
    <xf numFmtId="2" fontId="32" fillId="0" borderId="1" xfId="0" applyNumberFormat="1" applyFont="1" applyBorder="1" applyAlignment="1">
      <alignment vertical="center"/>
    </xf>
    <xf numFmtId="2" fontId="31" fillId="0" borderId="1" xfId="0" applyNumberFormat="1" applyFont="1" applyBorder="1" applyAlignment="1">
      <alignment vertical="center"/>
    </xf>
    <xf numFmtId="49" fontId="31" fillId="0" borderId="1" xfId="0" applyNumberFormat="1" applyFont="1" applyBorder="1" applyAlignment="1">
      <alignment vertical="center"/>
    </xf>
    <xf numFmtId="0" fontId="31" fillId="0" borderId="2" xfId="0" applyFont="1" applyBorder="1" applyAlignment="1">
      <alignment vertical="center"/>
    </xf>
    <xf numFmtId="0" fontId="87" fillId="3" borderId="0" xfId="0" applyFont="1" applyFill="1" applyAlignment="1">
      <alignment vertical="center"/>
    </xf>
    <xf numFmtId="0" fontId="87" fillId="2" borderId="0" xfId="1" applyFont="1" applyFill="1" applyAlignment="1">
      <alignment vertical="center"/>
    </xf>
    <xf numFmtId="0" fontId="39" fillId="4" borderId="17" xfId="0" applyFont="1" applyFill="1" applyBorder="1" applyAlignment="1">
      <alignment vertical="center" wrapText="1"/>
    </xf>
    <xf numFmtId="4" fontId="32" fillId="4" borderId="17" xfId="0" applyNumberFormat="1" applyFont="1" applyFill="1" applyBorder="1" applyAlignment="1">
      <alignment vertical="center"/>
    </xf>
    <xf numFmtId="0" fontId="39" fillId="4" borderId="10" xfId="0" applyFont="1" applyFill="1" applyBorder="1" applyAlignment="1">
      <alignment vertical="center" wrapText="1"/>
    </xf>
    <xf numFmtId="165" fontId="31" fillId="4" borderId="10" xfId="0" applyNumberFormat="1" applyFont="1" applyFill="1" applyBorder="1" applyAlignment="1">
      <alignment vertical="center"/>
    </xf>
    <xf numFmtId="0" fontId="31" fillId="0" borderId="5" xfId="0" applyFont="1" applyBorder="1" applyAlignment="1">
      <alignment vertical="center"/>
    </xf>
    <xf numFmtId="165" fontId="32" fillId="4" borderId="5" xfId="0" applyNumberFormat="1" applyFont="1" applyFill="1" applyBorder="1" applyAlignment="1">
      <alignment vertical="center"/>
    </xf>
    <xf numFmtId="0" fontId="31" fillId="0" borderId="17" xfId="0" applyFont="1" applyBorder="1" applyAlignment="1">
      <alignment vertical="center"/>
    </xf>
    <xf numFmtId="0" fontId="31" fillId="0" borderId="10" xfId="0" applyFont="1" applyBorder="1" applyAlignment="1">
      <alignment vertical="center"/>
    </xf>
    <xf numFmtId="165" fontId="39" fillId="4" borderId="10" xfId="0" applyNumberFormat="1" applyFont="1" applyFill="1" applyBorder="1" applyAlignment="1">
      <alignment vertical="center"/>
    </xf>
    <xf numFmtId="0" fontId="5" fillId="0" borderId="5" xfId="1" applyFont="1" applyBorder="1" applyAlignment="1">
      <alignment vertical="center"/>
    </xf>
    <xf numFmtId="165" fontId="48" fillId="4" borderId="5" xfId="0" applyNumberFormat="1" applyFont="1" applyFill="1" applyBorder="1" applyAlignment="1">
      <alignment vertical="center"/>
    </xf>
    <xf numFmtId="0" fontId="5" fillId="0" borderId="18" xfId="1" applyFont="1" applyBorder="1" applyAlignment="1">
      <alignment vertical="center"/>
    </xf>
    <xf numFmtId="165" fontId="48" fillId="4" borderId="18" xfId="0" applyNumberFormat="1" applyFont="1" applyFill="1" applyBorder="1" applyAlignment="1">
      <alignment vertical="center"/>
    </xf>
    <xf numFmtId="0" fontId="5" fillId="0" borderId="19" xfId="1" applyFont="1" applyBorder="1" applyAlignment="1">
      <alignment vertical="center"/>
    </xf>
    <xf numFmtId="165" fontId="48" fillId="4" borderId="19" xfId="0" applyNumberFormat="1" applyFont="1" applyFill="1" applyBorder="1" applyAlignment="1">
      <alignment vertical="center"/>
    </xf>
    <xf numFmtId="165" fontId="32" fillId="4" borderId="17" xfId="0" applyNumberFormat="1" applyFont="1" applyFill="1" applyBorder="1" applyAlignment="1">
      <alignment vertical="center"/>
    </xf>
    <xf numFmtId="0" fontId="31" fillId="0" borderId="6" xfId="0" applyFont="1" applyBorder="1" applyAlignment="1">
      <alignment vertical="center"/>
    </xf>
    <xf numFmtId="0" fontId="31" fillId="0" borderId="20" xfId="0" applyFont="1" applyBorder="1" applyAlignment="1">
      <alignment vertical="center"/>
    </xf>
    <xf numFmtId="165" fontId="32" fillId="4" borderId="20" xfId="0" applyNumberFormat="1" applyFont="1" applyFill="1" applyBorder="1" applyAlignment="1">
      <alignment vertical="center"/>
    </xf>
    <xf numFmtId="0" fontId="31" fillId="0" borderId="16" xfId="0" applyFont="1" applyBorder="1" applyAlignment="1">
      <alignment vertical="center"/>
    </xf>
    <xf numFmtId="165" fontId="32" fillId="4" borderId="16" xfId="0" applyNumberFormat="1" applyFont="1" applyFill="1" applyBorder="1" applyAlignment="1">
      <alignment vertical="center"/>
    </xf>
    <xf numFmtId="0" fontId="39" fillId="0" borderId="16" xfId="0" applyFont="1" applyBorder="1" applyAlignment="1">
      <alignment vertical="center"/>
    </xf>
    <xf numFmtId="0" fontId="78" fillId="6" borderId="0" xfId="1" applyFont="1" applyFill="1" applyAlignment="1">
      <alignment vertical="center"/>
    </xf>
    <xf numFmtId="4" fontId="30" fillId="0" borderId="0" xfId="0" applyNumberFormat="1" applyFont="1" applyAlignment="1">
      <alignment horizontal="center"/>
    </xf>
    <xf numFmtId="0" fontId="66" fillId="4" borderId="0" xfId="0" applyFont="1" applyFill="1" applyAlignment="1">
      <alignment vertical="center"/>
    </xf>
    <xf numFmtId="17" fontId="48" fillId="0" borderId="0" xfId="0" applyNumberFormat="1" applyFont="1" applyAlignment="1">
      <alignment horizontal="center" vertical="center"/>
    </xf>
    <xf numFmtId="0" fontId="56" fillId="0" borderId="0" xfId="0" applyFont="1" applyAlignment="1">
      <alignment horizontal="left"/>
    </xf>
    <xf numFmtId="0" fontId="91" fillId="3" borderId="0" xfId="1" applyFont="1" applyFill="1" applyAlignment="1">
      <alignment vertical="center"/>
    </xf>
    <xf numFmtId="165" fontId="50" fillId="4" borderId="0" xfId="0" applyNumberFormat="1" applyFont="1" applyFill="1" applyAlignment="1">
      <alignment horizontal="center" vertical="center"/>
    </xf>
    <xf numFmtId="0" fontId="40" fillId="0" borderId="0" xfId="0" applyFont="1" applyAlignment="1">
      <alignment horizontal="left"/>
    </xf>
    <xf numFmtId="0" fontId="30" fillId="10" borderId="0" xfId="0" applyFont="1" applyFill="1" applyAlignment="1">
      <alignment horizontal="center"/>
    </xf>
    <xf numFmtId="17" fontId="27" fillId="10" borderId="0" xfId="0" quotePrefix="1" applyNumberFormat="1" applyFont="1" applyFill="1" applyAlignment="1">
      <alignment horizontal="center" vertical="center" wrapText="1"/>
    </xf>
    <xf numFmtId="0" fontId="40" fillId="0" borderId="0" xfId="0" applyFont="1" applyAlignment="1">
      <alignment horizontal="left" vertical="center"/>
    </xf>
    <xf numFmtId="0" fontId="40" fillId="0" borderId="0" xfId="0" applyFont="1" applyAlignment="1">
      <alignment vertical="center" wrapText="1"/>
    </xf>
    <xf numFmtId="0" fontId="99" fillId="2" borderId="0" xfId="0" applyFont="1" applyFill="1" applyAlignment="1">
      <alignment horizontal="center"/>
    </xf>
    <xf numFmtId="0" fontId="31" fillId="0" borderId="6" xfId="0" applyFont="1" applyBorder="1"/>
    <xf numFmtId="0" fontId="34" fillId="6" borderId="0" xfId="0" applyFont="1" applyFill="1" applyAlignment="1">
      <alignment vertical="center"/>
    </xf>
    <xf numFmtId="0" fontId="34" fillId="4" borderId="0" xfId="0" applyFont="1" applyFill="1" applyAlignment="1">
      <alignment vertical="center"/>
    </xf>
    <xf numFmtId="0" fontId="39" fillId="0" borderId="10" xfId="0" applyFont="1" applyBorder="1" applyAlignment="1">
      <alignment vertical="center"/>
    </xf>
    <xf numFmtId="3" fontId="39" fillId="0" borderId="10" xfId="0" applyNumberFormat="1" applyFont="1" applyBorder="1" applyAlignment="1">
      <alignment vertical="center"/>
    </xf>
    <xf numFmtId="164" fontId="39" fillId="0" borderId="10" xfId="0" applyNumberFormat="1" applyFont="1" applyBorder="1" applyAlignment="1">
      <alignment horizontal="center" vertical="center"/>
    </xf>
    <xf numFmtId="0" fontId="50" fillId="0" borderId="11" xfId="0" applyFont="1" applyBorder="1" applyAlignment="1">
      <alignment vertical="center"/>
    </xf>
    <xf numFmtId="3" fontId="50" fillId="0" borderId="11" xfId="0" applyNumberFormat="1" applyFont="1" applyBorder="1" applyAlignment="1">
      <alignment vertical="center"/>
    </xf>
    <xf numFmtId="0" fontId="43" fillId="0" borderId="0" xfId="0" applyFont="1" applyAlignment="1">
      <alignment vertical="center"/>
    </xf>
    <xf numFmtId="164" fontId="50" fillId="0" borderId="11" xfId="0" applyNumberFormat="1" applyFont="1" applyBorder="1" applyAlignment="1">
      <alignment horizontal="center" vertical="center"/>
    </xf>
    <xf numFmtId="3" fontId="32" fillId="0" borderId="0" xfId="0" applyNumberFormat="1" applyFont="1" applyAlignment="1">
      <alignment vertical="center"/>
    </xf>
    <xf numFmtId="164" fontId="31" fillId="0" borderId="0" xfId="0" applyNumberFormat="1" applyFont="1" applyAlignment="1">
      <alignment horizontal="center" vertical="center"/>
    </xf>
    <xf numFmtId="0" fontId="30" fillId="0" borderId="6" xfId="0" applyFont="1" applyBorder="1" applyAlignment="1">
      <alignment vertical="center"/>
    </xf>
    <xf numFmtId="3" fontId="32" fillId="0" borderId="6" xfId="0" applyNumberFormat="1" applyFont="1" applyBorder="1" applyAlignment="1">
      <alignment vertical="center"/>
    </xf>
    <xf numFmtId="164" fontId="31" fillId="0" borderId="6" xfId="0" applyNumberFormat="1" applyFont="1" applyBorder="1" applyAlignment="1">
      <alignment horizontal="center" vertical="center"/>
    </xf>
    <xf numFmtId="0" fontId="30" fillId="0" borderId="4" xfId="0" applyFont="1" applyBorder="1" applyAlignment="1">
      <alignment vertical="center"/>
    </xf>
    <xf numFmtId="3" fontId="32" fillId="0" borderId="4" xfId="0" applyNumberFormat="1" applyFont="1" applyBorder="1" applyAlignment="1">
      <alignment vertical="center"/>
    </xf>
    <xf numFmtId="164" fontId="31" fillId="0" borderId="5" xfId="0" applyNumberFormat="1" applyFont="1" applyBorder="1" applyAlignment="1">
      <alignment horizontal="center" vertical="center"/>
    </xf>
    <xf numFmtId="0" fontId="27" fillId="0" borderId="0" xfId="0" applyFont="1" applyAlignment="1">
      <alignment horizontal="right" vertical="center"/>
    </xf>
    <xf numFmtId="0" fontId="0" fillId="0" borderId="0" xfId="0" applyAlignment="1">
      <alignment horizontal="right" vertical="center"/>
    </xf>
    <xf numFmtId="3" fontId="31" fillId="0" borderId="10" xfId="0" applyNumberFormat="1" applyFont="1" applyBorder="1" applyAlignment="1">
      <alignment vertical="center"/>
    </xf>
    <xf numFmtId="164" fontId="31" fillId="0" borderId="10" xfId="0" applyNumberFormat="1" applyFont="1" applyBorder="1" applyAlignment="1">
      <alignment horizontal="center" vertical="center"/>
    </xf>
    <xf numFmtId="3" fontId="32" fillId="0" borderId="10" xfId="0" applyNumberFormat="1" applyFont="1" applyBorder="1" applyAlignment="1">
      <alignment horizontal="right"/>
    </xf>
    <xf numFmtId="2" fontId="32" fillId="0" borderId="10" xfId="0" applyNumberFormat="1" applyFont="1" applyBorder="1" applyAlignment="1">
      <alignment horizontal="center" vertical="center"/>
    </xf>
    <xf numFmtId="2" fontId="32" fillId="0" borderId="5" xfId="0" applyNumberFormat="1" applyFont="1" applyBorder="1" applyAlignment="1">
      <alignment horizontal="center" vertical="center"/>
    </xf>
    <xf numFmtId="2" fontId="32" fillId="0" borderId="3" xfId="0" applyNumberFormat="1" applyFont="1" applyBorder="1" applyAlignment="1">
      <alignment horizontal="center" vertical="center"/>
    </xf>
    <xf numFmtId="165" fontId="31" fillId="0" borderId="6" xfId="0" applyNumberFormat="1" applyFont="1" applyBorder="1" applyAlignment="1">
      <alignment horizontal="right"/>
    </xf>
    <xf numFmtId="0" fontId="102" fillId="3" borderId="0" xfId="0" applyFont="1" applyFill="1" applyAlignment="1">
      <alignment vertical="center"/>
    </xf>
    <xf numFmtId="0" fontId="102" fillId="3" borderId="0" xfId="1" applyFont="1" applyFill="1" applyAlignment="1">
      <alignment vertical="center"/>
    </xf>
    <xf numFmtId="0" fontId="103" fillId="5" borderId="0" xfId="1" applyFont="1" applyFill="1" applyAlignment="1">
      <alignment vertical="center"/>
    </xf>
    <xf numFmtId="0" fontId="104" fillId="2" borderId="0" xfId="1" applyFont="1" applyFill="1" applyAlignment="1">
      <alignment vertical="center"/>
    </xf>
    <xf numFmtId="0" fontId="31" fillId="0" borderId="0" xfId="0" quotePrefix="1" applyFont="1" applyAlignment="1">
      <alignment horizontal="center" vertical="center"/>
    </xf>
    <xf numFmtId="0" fontId="31" fillId="0" borderId="0" xfId="0" quotePrefix="1" applyFont="1" applyAlignment="1">
      <alignment horizontal="center"/>
    </xf>
    <xf numFmtId="0" fontId="31" fillId="0" borderId="0" xfId="0" quotePrefix="1" applyFont="1" applyAlignment="1">
      <alignment horizontal="right" vertical="center"/>
    </xf>
    <xf numFmtId="0" fontId="31" fillId="0" borderId="0" xfId="0" applyFont="1" applyAlignment="1">
      <alignment vertical="center" wrapText="1"/>
    </xf>
    <xf numFmtId="0" fontId="32" fillId="0" borderId="2" xfId="1" applyFont="1" applyBorder="1" applyAlignment="1">
      <alignment horizontal="center" vertical="top"/>
    </xf>
    <xf numFmtId="0" fontId="30" fillId="4" borderId="0" xfId="0" applyFont="1" applyFill="1" applyAlignment="1">
      <alignment horizontal="center" vertical="center"/>
    </xf>
    <xf numFmtId="0" fontId="31" fillId="4" borderId="0" xfId="0" applyFont="1" applyFill="1" applyAlignment="1">
      <alignment vertical="center"/>
    </xf>
    <xf numFmtId="0" fontId="31" fillId="0" borderId="3" xfId="0" quotePrefix="1" applyFont="1" applyBorder="1" applyAlignment="1">
      <alignment horizontal="center" vertical="center"/>
    </xf>
    <xf numFmtId="0" fontId="31" fillId="0" borderId="3" xfId="0" quotePrefix="1" applyFont="1" applyBorder="1" applyAlignment="1">
      <alignment horizontal="right" vertical="center"/>
    </xf>
    <xf numFmtId="1" fontId="32" fillId="0" borderId="0" xfId="0" quotePrefix="1" applyNumberFormat="1" applyFont="1" applyAlignment="1">
      <alignment horizontal="center" vertical="top" wrapText="1"/>
    </xf>
    <xf numFmtId="0" fontId="0" fillId="2" borderId="0" xfId="0" applyFill="1" applyAlignment="1">
      <alignment vertical="center"/>
    </xf>
    <xf numFmtId="0" fontId="30" fillId="2" borderId="0" xfId="0" applyFont="1" applyFill="1" applyAlignment="1">
      <alignment horizontal="center" vertical="center"/>
    </xf>
    <xf numFmtId="164" fontId="40" fillId="4" borderId="0" xfId="0" applyNumberFormat="1" applyFont="1" applyFill="1" applyAlignment="1">
      <alignment horizontal="center" vertical="center"/>
    </xf>
    <xf numFmtId="164" fontId="30" fillId="4" borderId="0" xfId="0" applyNumberFormat="1" applyFont="1" applyFill="1" applyAlignment="1">
      <alignment horizontal="center" vertical="center"/>
    </xf>
    <xf numFmtId="0" fontId="107" fillId="0" borderId="0" xfId="0" applyFont="1" applyAlignment="1">
      <alignment vertical="center"/>
    </xf>
    <xf numFmtId="165" fontId="106" fillId="0" borderId="0" xfId="0" applyNumberFormat="1" applyFont="1" applyAlignment="1">
      <alignment horizontal="center" vertical="center"/>
    </xf>
    <xf numFmtId="165" fontId="108" fillId="4" borderId="0" xfId="0" applyNumberFormat="1" applyFont="1" applyFill="1" applyAlignment="1">
      <alignment horizontal="center" vertical="center"/>
    </xf>
    <xf numFmtId="165" fontId="106" fillId="0" borderId="3" xfId="0" applyNumberFormat="1" applyFont="1" applyBorder="1" applyAlignment="1">
      <alignment horizontal="center" vertical="center"/>
    </xf>
    <xf numFmtId="3" fontId="32" fillId="0" borderId="6" xfId="0" applyNumberFormat="1" applyFont="1" applyBorder="1" applyAlignment="1">
      <alignment horizontal="right"/>
    </xf>
    <xf numFmtId="3" fontId="59" fillId="0" borderId="11" xfId="0" applyNumberFormat="1" applyFont="1" applyBorder="1" applyAlignment="1">
      <alignment horizontal="right"/>
    </xf>
    <xf numFmtId="49" fontId="51" fillId="0" borderId="0" xfId="0" applyNumberFormat="1" applyFont="1" applyAlignment="1">
      <alignment horizontal="center" vertical="center"/>
    </xf>
    <xf numFmtId="0" fontId="44" fillId="0" borderId="0" xfId="0" applyFont="1" applyAlignment="1">
      <alignment horizontal="left"/>
    </xf>
    <xf numFmtId="0" fontId="31" fillId="0" borderId="22" xfId="0" applyFont="1" applyBorder="1"/>
    <xf numFmtId="164" fontId="39" fillId="0" borderId="22" xfId="3" applyNumberFormat="1" applyFont="1" applyBorder="1" applyAlignment="1">
      <alignment horizontal="right" vertical="center"/>
    </xf>
    <xf numFmtId="164" fontId="31" fillId="0" borderId="22" xfId="0" applyNumberFormat="1" applyFont="1" applyBorder="1"/>
    <xf numFmtId="0" fontId="58" fillId="2" borderId="0" xfId="0" applyFont="1" applyFill="1" applyAlignment="1">
      <alignment vertical="center" wrapText="1"/>
    </xf>
    <xf numFmtId="0" fontId="39" fillId="0" borderId="16" xfId="0" applyFont="1" applyBorder="1" applyAlignment="1">
      <alignment vertical="center" wrapText="1"/>
    </xf>
    <xf numFmtId="4" fontId="66" fillId="4" borderId="0" xfId="0" applyNumberFormat="1" applyFont="1" applyFill="1" applyAlignment="1">
      <alignment horizontal="right" vertical="center"/>
    </xf>
    <xf numFmtId="164" fontId="31" fillId="0" borderId="22" xfId="0" applyNumberFormat="1" applyFont="1" applyBorder="1" applyAlignment="1">
      <alignment horizontal="center"/>
    </xf>
    <xf numFmtId="0" fontId="30" fillId="0" borderId="22" xfId="0" applyFont="1" applyBorder="1"/>
    <xf numFmtId="4" fontId="32" fillId="0" borderId="22" xfId="0" applyNumberFormat="1" applyFont="1" applyBorder="1" applyAlignment="1">
      <alignment horizontal="center" vertical="center"/>
    </xf>
    <xf numFmtId="0" fontId="31" fillId="0" borderId="3" xfId="0" applyFont="1" applyBorder="1" applyAlignment="1">
      <alignment horizontal="center"/>
    </xf>
    <xf numFmtId="0" fontId="30" fillId="0" borderId="24" xfId="0" applyFont="1" applyBorder="1"/>
    <xf numFmtId="4" fontId="32" fillId="0" borderId="24" xfId="0" applyNumberFormat="1" applyFont="1" applyBorder="1" applyAlignment="1">
      <alignment horizontal="center" vertical="center"/>
    </xf>
    <xf numFmtId="0" fontId="30" fillId="0" borderId="25" xfId="0" applyFont="1" applyBorder="1"/>
    <xf numFmtId="4" fontId="32" fillId="0" borderId="25" xfId="0" applyNumberFormat="1" applyFont="1" applyBorder="1" applyAlignment="1">
      <alignment horizontal="center" vertical="center"/>
    </xf>
    <xf numFmtId="164" fontId="31" fillId="0" borderId="24" xfId="0" applyNumberFormat="1" applyFont="1" applyBorder="1" applyAlignment="1">
      <alignment horizontal="center"/>
    </xf>
    <xf numFmtId="164" fontId="31" fillId="0" borderId="25" xfId="0" applyNumberFormat="1" applyFont="1" applyBorder="1" applyAlignment="1">
      <alignment horizontal="center"/>
    </xf>
    <xf numFmtId="0" fontId="30" fillId="0" borderId="23" xfId="0" applyFont="1" applyBorder="1"/>
    <xf numFmtId="164" fontId="31" fillId="0" borderId="23" xfId="0" applyNumberFormat="1" applyFont="1" applyBorder="1" applyAlignment="1">
      <alignment horizontal="center"/>
    </xf>
    <xf numFmtId="0" fontId="31" fillId="0" borderId="23" xfId="0" applyFont="1" applyBorder="1" applyAlignment="1">
      <alignment horizontal="left"/>
    </xf>
    <xf numFmtId="4" fontId="31" fillId="0" borderId="23" xfId="0" applyNumberFormat="1" applyFont="1" applyBorder="1" applyAlignment="1">
      <alignment horizontal="center"/>
    </xf>
    <xf numFmtId="164" fontId="31" fillId="0" borderId="26" xfId="0" applyNumberFormat="1" applyFont="1" applyBorder="1" applyAlignment="1">
      <alignment horizontal="center"/>
    </xf>
    <xf numFmtId="164" fontId="31" fillId="0" borderId="15" xfId="0" applyNumberFormat="1" applyFont="1" applyBorder="1" applyAlignment="1">
      <alignment horizontal="center"/>
    </xf>
    <xf numFmtId="164" fontId="31" fillId="0" borderId="27" xfId="0" applyNumberFormat="1" applyFont="1" applyBorder="1" applyAlignment="1">
      <alignment horizontal="center"/>
    </xf>
    <xf numFmtId="1" fontId="39" fillId="0" borderId="24" xfId="0" applyNumberFormat="1" applyFont="1" applyBorder="1" applyAlignment="1">
      <alignment horizontal="center"/>
    </xf>
    <xf numFmtId="1" fontId="39" fillId="0" borderId="22" xfId="0" applyNumberFormat="1" applyFont="1" applyBorder="1" applyAlignment="1">
      <alignment horizontal="center"/>
    </xf>
    <xf numFmtId="1" fontId="39" fillId="0" borderId="25" xfId="0" applyNumberFormat="1" applyFont="1" applyBorder="1" applyAlignment="1">
      <alignment horizontal="center"/>
    </xf>
    <xf numFmtId="1" fontId="39" fillId="0" borderId="23" xfId="0" applyNumberFormat="1" applyFont="1" applyBorder="1" applyAlignment="1">
      <alignment horizontal="center"/>
    </xf>
    <xf numFmtId="3" fontId="39" fillId="0" borderId="23" xfId="0" applyNumberFormat="1" applyFont="1" applyBorder="1" applyAlignment="1">
      <alignment horizontal="center"/>
    </xf>
    <xf numFmtId="165" fontId="118" fillId="4" borderId="0" xfId="0" applyNumberFormat="1" applyFont="1" applyFill="1" applyAlignment="1">
      <alignment vertical="center"/>
    </xf>
    <xf numFmtId="4" fontId="73" fillId="4" borderId="0" xfId="0" applyNumberFormat="1" applyFont="1" applyFill="1" applyAlignment="1">
      <alignment vertical="center"/>
    </xf>
    <xf numFmtId="0" fontId="28" fillId="2" borderId="0" xfId="1" applyFont="1" applyFill="1" applyAlignment="1">
      <alignment horizontal="left" vertical="center"/>
    </xf>
    <xf numFmtId="164" fontId="30" fillId="0" borderId="0" xfId="0" applyNumberFormat="1" applyFont="1" applyAlignment="1">
      <alignment horizontal="left" vertical="center"/>
    </xf>
    <xf numFmtId="164" fontId="31" fillId="0" borderId="22" xfId="0" applyNumberFormat="1" applyFont="1" applyBorder="1" applyAlignment="1">
      <alignment horizontal="center" vertical="center"/>
    </xf>
    <xf numFmtId="0" fontId="56" fillId="4" borderId="0" xfId="0" applyFont="1" applyFill="1" applyAlignment="1">
      <alignment horizontal="left" vertical="center"/>
    </xf>
    <xf numFmtId="0" fontId="32" fillId="0" borderId="3" xfId="0" applyFont="1" applyBorder="1" applyAlignment="1">
      <alignment horizontal="center" vertical="center" wrapText="1"/>
    </xf>
    <xf numFmtId="0" fontId="30" fillId="0" borderId="0" xfId="0" applyFont="1" applyAlignment="1">
      <alignment horizontal="center" vertical="center" wrapText="1"/>
    </xf>
    <xf numFmtId="165" fontId="68" fillId="8" borderId="22" xfId="0" applyNumberFormat="1" applyFont="1" applyFill="1" applyBorder="1" applyAlignment="1">
      <alignment vertical="center"/>
    </xf>
    <xf numFmtId="0" fontId="56" fillId="0" borderId="0" xfId="0" applyFont="1" applyAlignment="1">
      <alignment horizontal="left" vertical="center"/>
    </xf>
    <xf numFmtId="3" fontId="40" fillId="0" borderId="22" xfId="0" applyNumberFormat="1" applyFont="1" applyBorder="1" applyAlignment="1">
      <alignment horizontal="right"/>
    </xf>
    <xf numFmtId="3" fontId="40" fillId="0" borderId="0" xfId="0" applyNumberFormat="1" applyFont="1" applyAlignment="1">
      <alignment horizontal="right"/>
    </xf>
    <xf numFmtId="165" fontId="39" fillId="4" borderId="5" xfId="0" applyNumberFormat="1" applyFont="1" applyFill="1" applyBorder="1" applyAlignment="1">
      <alignment horizontal="center" vertical="center"/>
    </xf>
    <xf numFmtId="4" fontId="116" fillId="4" borderId="17" xfId="0" applyNumberFormat="1" applyFont="1" applyFill="1" applyBorder="1" applyAlignment="1">
      <alignment vertical="center"/>
    </xf>
    <xf numFmtId="165" fontId="117" fillId="4" borderId="5" xfId="0" applyNumberFormat="1" applyFont="1" applyFill="1" applyBorder="1" applyAlignment="1">
      <alignment vertical="center"/>
    </xf>
    <xf numFmtId="165" fontId="117" fillId="4" borderId="18" xfId="0" applyNumberFormat="1" applyFont="1" applyFill="1" applyBorder="1" applyAlignment="1">
      <alignment vertical="center"/>
    </xf>
    <xf numFmtId="165" fontId="117" fillId="4" borderId="19" xfId="0" applyNumberFormat="1" applyFont="1" applyFill="1" applyBorder="1" applyAlignment="1">
      <alignment vertical="center"/>
    </xf>
    <xf numFmtId="165" fontId="121" fillId="4" borderId="5" xfId="0" applyNumberFormat="1" applyFont="1" applyFill="1" applyBorder="1" applyAlignment="1">
      <alignment horizontal="center" vertical="center"/>
    </xf>
    <xf numFmtId="0" fontId="30" fillId="0" borderId="22" xfId="0" applyFont="1" applyBorder="1" applyAlignment="1">
      <alignment vertical="center"/>
    </xf>
    <xf numFmtId="0" fontId="122" fillId="3" borderId="0" xfId="12" applyFont="1" applyFill="1"/>
    <xf numFmtId="0" fontId="124" fillId="3" borderId="0" xfId="12" applyFont="1" applyFill="1"/>
    <xf numFmtId="0" fontId="124" fillId="3" borderId="0" xfId="12" applyFont="1" applyFill="1" applyAlignment="1">
      <alignment horizontal="left"/>
    </xf>
    <xf numFmtId="0" fontId="124" fillId="3" borderId="0" xfId="12" applyFont="1" applyFill="1" applyAlignment="1">
      <alignment horizontal="right"/>
    </xf>
    <xf numFmtId="0" fontId="125" fillId="4" borderId="0" xfId="12" applyFont="1" applyFill="1"/>
    <xf numFmtId="0" fontId="126" fillId="0" borderId="0" xfId="12" applyFont="1"/>
    <xf numFmtId="0" fontId="127" fillId="0" borderId="0" xfId="12" applyFont="1"/>
    <xf numFmtId="0" fontId="85" fillId="0" borderId="28" xfId="12" applyFont="1" applyBorder="1" applyAlignment="1">
      <alignment horizontal="center"/>
    </xf>
    <xf numFmtId="0" fontId="85" fillId="0" borderId="28" xfId="12" applyFont="1" applyBorder="1" applyAlignment="1">
      <alignment horizontal="right"/>
    </xf>
    <xf numFmtId="0" fontId="85" fillId="0" borderId="29" xfId="12" applyFont="1" applyBorder="1" applyAlignment="1">
      <alignment horizontal="center"/>
    </xf>
    <xf numFmtId="0" fontId="85" fillId="0" borderId="29" xfId="12" applyFont="1" applyBorder="1" applyAlignment="1">
      <alignment horizontal="left"/>
    </xf>
    <xf numFmtId="2" fontId="128" fillId="0" borderId="29" xfId="12" applyNumberFormat="1" applyFont="1" applyBorder="1" applyAlignment="1">
      <alignment horizontal="right"/>
    </xf>
    <xf numFmtId="0" fontId="129" fillId="0" borderId="0" xfId="12" applyFont="1" applyAlignment="1">
      <alignment vertical="center"/>
    </xf>
    <xf numFmtId="0" fontId="127" fillId="0" borderId="0" xfId="12" applyFont="1" applyAlignment="1">
      <alignment horizontal="left"/>
    </xf>
    <xf numFmtId="2" fontId="46" fillId="0" borderId="0" xfId="12" applyNumberFormat="1" applyFont="1" applyAlignment="1">
      <alignment horizontal="right"/>
    </xf>
    <xf numFmtId="0" fontId="127" fillId="0" borderId="30" xfId="12" applyFont="1" applyBorder="1" applyAlignment="1">
      <alignment horizontal="left"/>
    </xf>
    <xf numFmtId="0" fontId="127" fillId="0" borderId="22" xfId="12" applyFont="1" applyBorder="1" applyAlignment="1">
      <alignment horizontal="left"/>
    </xf>
    <xf numFmtId="0" fontId="127" fillId="0" borderId="31" xfId="12" applyFont="1" applyBorder="1" applyAlignment="1">
      <alignment horizontal="left"/>
    </xf>
    <xf numFmtId="0" fontId="127" fillId="0" borderId="3" xfId="12" applyFont="1" applyBorder="1" applyAlignment="1">
      <alignment horizontal="left"/>
    </xf>
    <xf numFmtId="0" fontId="127" fillId="0" borderId="10" xfId="12" applyFont="1" applyBorder="1" applyAlignment="1">
      <alignment horizontal="left"/>
    </xf>
    <xf numFmtId="0" fontId="129" fillId="0" borderId="0" xfId="12" applyFont="1"/>
    <xf numFmtId="0" fontId="126" fillId="0" borderId="0" xfId="12" applyFont="1" applyAlignment="1">
      <alignment horizontal="left"/>
    </xf>
    <xf numFmtId="0" fontId="126" fillId="0" borderId="0" xfId="12" applyFont="1" applyAlignment="1">
      <alignment horizontal="right"/>
    </xf>
    <xf numFmtId="0" fontId="58" fillId="3" borderId="0" xfId="1" applyFont="1" applyFill="1" applyAlignment="1">
      <alignment vertical="center"/>
    </xf>
    <xf numFmtId="0" fontId="26" fillId="3" borderId="0" xfId="12" applyFont="1" applyFill="1"/>
    <xf numFmtId="0" fontId="26" fillId="3" borderId="0" xfId="12" applyFont="1" applyFill="1" applyAlignment="1">
      <alignment horizontal="left"/>
    </xf>
    <xf numFmtId="0" fontId="26" fillId="3" borderId="0" xfId="12" applyFont="1" applyFill="1" applyAlignment="1">
      <alignment horizontal="right"/>
    </xf>
    <xf numFmtId="0" fontId="130" fillId="0" borderId="0" xfId="12" applyFont="1"/>
    <xf numFmtId="0" fontId="25" fillId="0" borderId="0" xfId="12" applyFont="1"/>
    <xf numFmtId="0" fontId="30" fillId="0" borderId="0" xfId="12" applyFont="1"/>
    <xf numFmtId="0" fontId="31" fillId="0" borderId="0" xfId="12" applyFont="1" applyAlignment="1">
      <alignment vertical="center"/>
    </xf>
    <xf numFmtId="0" fontId="30" fillId="0" borderId="0" xfId="12" applyFont="1" applyAlignment="1">
      <alignment horizontal="left"/>
    </xf>
    <xf numFmtId="2" fontId="32" fillId="0" borderId="0" xfId="12" applyNumberFormat="1" applyFont="1" applyAlignment="1">
      <alignment horizontal="right"/>
    </xf>
    <xf numFmtId="0" fontId="30" fillId="0" borderId="30" xfId="12" applyFont="1" applyBorder="1" applyAlignment="1">
      <alignment horizontal="left"/>
    </xf>
    <xf numFmtId="0" fontId="30" fillId="0" borderId="22" xfId="12" applyFont="1" applyBorder="1" applyAlignment="1">
      <alignment horizontal="left"/>
    </xf>
    <xf numFmtId="0" fontId="30" fillId="0" borderId="31" xfId="12" applyFont="1" applyBorder="1" applyAlignment="1">
      <alignment horizontal="left"/>
    </xf>
    <xf numFmtId="0" fontId="25" fillId="0" borderId="0" xfId="12" applyFont="1" applyAlignment="1">
      <alignment horizontal="left"/>
    </xf>
    <xf numFmtId="0" fontId="25" fillId="0" borderId="0" xfId="12" applyFont="1" applyAlignment="1">
      <alignment horizontal="right"/>
    </xf>
    <xf numFmtId="0" fontId="27" fillId="0" borderId="22" xfId="0" applyFont="1" applyBorder="1"/>
    <xf numFmtId="0" fontId="39" fillId="0" borderId="10" xfId="0" applyFont="1" applyBorder="1" applyAlignment="1">
      <alignment horizontal="center" vertical="center" wrapText="1"/>
    </xf>
    <xf numFmtId="1" fontId="31" fillId="0" borderId="22" xfId="0" applyNumberFormat="1" applyFont="1" applyBorder="1" applyAlignment="1">
      <alignment vertical="center"/>
    </xf>
    <xf numFmtId="164" fontId="31" fillId="0" borderId="22" xfId="0" applyNumberFormat="1" applyFont="1" applyBorder="1" applyAlignment="1">
      <alignment vertical="center"/>
    </xf>
    <xf numFmtId="164" fontId="27" fillId="0" borderId="22" xfId="0" applyNumberFormat="1" applyFont="1" applyBorder="1"/>
    <xf numFmtId="0" fontId="32" fillId="0" borderId="10" xfId="0" applyFont="1" applyBorder="1" applyAlignment="1">
      <alignment horizontal="center" vertical="center" wrapText="1"/>
    </xf>
    <xf numFmtId="0" fontId="31" fillId="0" borderId="22" xfId="0" applyFont="1" applyBorder="1" applyAlignment="1">
      <alignment horizontal="left" vertical="center"/>
    </xf>
    <xf numFmtId="2" fontId="32" fillId="0" borderId="22" xfId="0" applyNumberFormat="1" applyFont="1" applyBorder="1" applyAlignment="1">
      <alignment horizontal="center" vertical="center"/>
    </xf>
    <xf numFmtId="164" fontId="39" fillId="0" borderId="22" xfId="0" applyNumberFormat="1" applyFont="1" applyBorder="1" applyAlignment="1">
      <alignment horizontal="center" vertical="center"/>
    </xf>
    <xf numFmtId="3" fontId="40" fillId="10" borderId="0" xfId="0" applyNumberFormat="1" applyFont="1" applyFill="1" applyAlignment="1">
      <alignment vertical="center"/>
    </xf>
    <xf numFmtId="3" fontId="0" fillId="10" borderId="0" xfId="0" applyNumberFormat="1" applyFill="1" applyAlignment="1">
      <alignment vertical="center"/>
    </xf>
    <xf numFmtId="0" fontId="30" fillId="10" borderId="0" xfId="0" applyFont="1" applyFill="1" applyAlignment="1">
      <alignment horizontal="center" vertical="center"/>
    </xf>
    <xf numFmtId="164" fontId="32" fillId="0" borderId="22" xfId="0" applyNumberFormat="1" applyFont="1" applyBorder="1" applyAlignment="1">
      <alignment horizontal="center" vertical="center"/>
    </xf>
    <xf numFmtId="0" fontId="40" fillId="0" borderId="22" xfId="0" applyFont="1" applyBorder="1"/>
    <xf numFmtId="0" fontId="66" fillId="4" borderId="22" xfId="0" applyFont="1" applyFill="1" applyBorder="1" applyAlignment="1">
      <alignment horizontal="center" vertical="center"/>
    </xf>
    <xf numFmtId="164" fontId="39" fillId="4" borderId="22" xfId="0" applyNumberFormat="1" applyFont="1" applyFill="1" applyBorder="1" applyAlignment="1">
      <alignment horizontal="center" vertical="center"/>
    </xf>
    <xf numFmtId="3" fontId="106" fillId="0" borderId="22" xfId="0" applyNumberFormat="1" applyFont="1" applyBorder="1" applyAlignment="1">
      <alignment horizontal="center" vertical="center"/>
    </xf>
    <xf numFmtId="0" fontId="39" fillId="4" borderId="22" xfId="0" applyFont="1" applyFill="1" applyBorder="1" applyAlignment="1">
      <alignment horizontal="center" vertical="center"/>
    </xf>
    <xf numFmtId="164" fontId="32" fillId="4" borderId="22" xfId="0" applyNumberFormat="1" applyFont="1" applyFill="1" applyBorder="1" applyAlignment="1">
      <alignment horizontal="center" vertical="center"/>
    </xf>
    <xf numFmtId="0" fontId="31" fillId="4" borderId="22" xfId="0" applyFont="1" applyFill="1" applyBorder="1" applyAlignment="1">
      <alignment horizontal="center" vertical="center"/>
    </xf>
    <xf numFmtId="1" fontId="39" fillId="4" borderId="22" xfId="0" applyNumberFormat="1" applyFont="1" applyFill="1" applyBorder="1" applyAlignment="1">
      <alignment horizontal="center" vertical="center"/>
    </xf>
    <xf numFmtId="1" fontId="32" fillId="0" borderId="22" xfId="0" applyNumberFormat="1" applyFont="1" applyBorder="1" applyAlignment="1">
      <alignment horizontal="center" vertical="center"/>
    </xf>
    <xf numFmtId="1" fontId="32" fillId="4" borderId="22" xfId="0" applyNumberFormat="1" applyFont="1" applyFill="1" applyBorder="1" applyAlignment="1">
      <alignment horizontal="center" vertical="center"/>
    </xf>
    <xf numFmtId="0" fontId="39" fillId="0" borderId="22" xfId="0" applyFont="1" applyBorder="1" applyAlignment="1">
      <alignment vertical="center"/>
    </xf>
    <xf numFmtId="3" fontId="39" fillId="0" borderId="22" xfId="0" applyNumberFormat="1" applyFont="1" applyBorder="1" applyAlignment="1">
      <alignment vertical="center"/>
    </xf>
    <xf numFmtId="0" fontId="31" fillId="0" borderId="22" xfId="0" applyFont="1" applyBorder="1" applyAlignment="1">
      <alignment vertical="center"/>
    </xf>
    <xf numFmtId="3" fontId="31" fillId="0" borderId="22" xfId="0" applyNumberFormat="1" applyFont="1" applyBorder="1" applyAlignment="1">
      <alignment vertical="center"/>
    </xf>
    <xf numFmtId="165" fontId="32" fillId="0" borderId="22" xfId="0" applyNumberFormat="1" applyFont="1" applyBorder="1" applyAlignment="1">
      <alignment horizontal="right"/>
    </xf>
    <xf numFmtId="165" fontId="31" fillId="0" borderId="22" xfId="0" applyNumberFormat="1" applyFont="1" applyBorder="1" applyAlignment="1">
      <alignment horizontal="right"/>
    </xf>
    <xf numFmtId="0" fontId="66" fillId="4" borderId="22" xfId="0" applyFont="1" applyFill="1" applyBorder="1" applyAlignment="1">
      <alignment vertical="center" wrapText="1"/>
    </xf>
    <xf numFmtId="164" fontId="37" fillId="4" borderId="7" xfId="0" applyNumberFormat="1" applyFont="1" applyFill="1" applyBorder="1" applyAlignment="1">
      <alignment horizontal="left" vertical="center"/>
    </xf>
    <xf numFmtId="0" fontId="39" fillId="0" borderId="0" xfId="0" applyFont="1" applyAlignment="1">
      <alignment horizontal="left" vertical="center" wrapText="1"/>
    </xf>
    <xf numFmtId="0" fontId="30" fillId="0" borderId="32" xfId="0" applyFont="1" applyBorder="1"/>
    <xf numFmtId="0" fontId="30" fillId="4" borderId="0" xfId="0" applyFont="1" applyFill="1" applyAlignment="1">
      <alignment horizontal="right"/>
    </xf>
    <xf numFmtId="0" fontId="30" fillId="0" borderId="22" xfId="0" applyFont="1" applyBorder="1" applyAlignment="1">
      <alignment horizontal="left" vertical="center"/>
    </xf>
    <xf numFmtId="0" fontId="31" fillId="0" borderId="33" xfId="0" applyFont="1" applyBorder="1" applyAlignment="1">
      <alignment horizontal="center" vertical="center"/>
    </xf>
    <xf numFmtId="0" fontId="27" fillId="0" borderId="33" xfId="0" applyFont="1" applyBorder="1" applyAlignment="1">
      <alignment horizontal="center" vertical="center"/>
    </xf>
    <xf numFmtId="0" fontId="0" fillId="0" borderId="33" xfId="0" applyBorder="1" applyAlignment="1">
      <alignment vertical="center"/>
    </xf>
    <xf numFmtId="0" fontId="0" fillId="0" borderId="10" xfId="0" applyBorder="1" applyAlignment="1">
      <alignment vertical="center"/>
    </xf>
    <xf numFmtId="3" fontId="0" fillId="0" borderId="11" xfId="0" applyNumberFormat="1" applyBorder="1" applyAlignment="1">
      <alignment vertical="center"/>
    </xf>
    <xf numFmtId="3" fontId="0" fillId="0" borderId="5" xfId="0" applyNumberFormat="1" applyBorder="1" applyAlignment="1">
      <alignment vertical="center"/>
    </xf>
    <xf numFmtId="3" fontId="27" fillId="0" borderId="5" xfId="0" applyNumberFormat="1" applyFont="1" applyBorder="1" applyAlignment="1">
      <alignment vertical="center"/>
    </xf>
    <xf numFmtId="3" fontId="27" fillId="0" borderId="0" xfId="0" applyNumberFormat="1" applyFont="1" applyAlignment="1">
      <alignment vertical="center"/>
    </xf>
    <xf numFmtId="0" fontId="0" fillId="0" borderId="35" xfId="0" applyBorder="1" applyAlignment="1">
      <alignment vertical="center"/>
    </xf>
    <xf numFmtId="0" fontId="27" fillId="0" borderId="3" xfId="0" applyFont="1" applyBorder="1" applyAlignment="1">
      <alignment vertical="center"/>
    </xf>
    <xf numFmtId="3" fontId="27" fillId="0" borderId="6" xfId="0" applyNumberFormat="1" applyFont="1" applyBorder="1" applyAlignment="1">
      <alignment vertical="center"/>
    </xf>
    <xf numFmtId="0" fontId="0" fillId="0" borderId="5" xfId="0" applyBorder="1" applyAlignment="1">
      <alignment vertical="center"/>
    </xf>
    <xf numFmtId="0" fontId="27" fillId="0" borderId="5" xfId="0" applyFont="1" applyBorder="1" applyAlignment="1">
      <alignment vertical="center"/>
    </xf>
    <xf numFmtId="0" fontId="0" fillId="0" borderId="37" xfId="0" applyBorder="1" applyAlignment="1">
      <alignment vertical="center"/>
    </xf>
    <xf numFmtId="0" fontId="0" fillId="0" borderId="34" xfId="0" applyBorder="1" applyAlignment="1">
      <alignment vertical="center"/>
    </xf>
    <xf numFmtId="3" fontId="0" fillId="0" borderId="10" xfId="0" applyNumberFormat="1" applyBorder="1" applyAlignment="1">
      <alignment vertical="center"/>
    </xf>
    <xf numFmtId="0" fontId="27" fillId="12" borderId="0" xfId="0" applyFont="1" applyFill="1" applyAlignment="1">
      <alignment vertical="center"/>
    </xf>
    <xf numFmtId="0" fontId="0" fillId="12" borderId="0" xfId="0" applyFill="1" applyAlignment="1">
      <alignment vertical="center"/>
    </xf>
    <xf numFmtId="0" fontId="138" fillId="12" borderId="4" xfId="0" applyFont="1" applyFill="1" applyBorder="1" applyAlignment="1">
      <alignment vertical="center"/>
    </xf>
    <xf numFmtId="1" fontId="31" fillId="0" borderId="0" xfId="0" quotePrefix="1" applyNumberFormat="1" applyFont="1" applyAlignment="1">
      <alignment horizontal="center" vertical="center"/>
    </xf>
    <xf numFmtId="1" fontId="31" fillId="0" borderId="0" xfId="0" quotePrefix="1" applyNumberFormat="1" applyFont="1" applyAlignment="1">
      <alignment horizontal="left" vertical="center"/>
    </xf>
    <xf numFmtId="0" fontId="44" fillId="0" borderId="0" xfId="0" applyFont="1" applyAlignment="1">
      <alignment horizontal="left" vertical="center"/>
    </xf>
    <xf numFmtId="164" fontId="30" fillId="0" borderId="0" xfId="0" applyNumberFormat="1" applyFont="1" applyAlignment="1">
      <alignment horizontal="center" vertical="center"/>
    </xf>
    <xf numFmtId="17" fontId="71" fillId="0" borderId="0" xfId="0" applyNumberFormat="1" applyFont="1" applyAlignment="1">
      <alignment horizontal="center" vertical="center"/>
    </xf>
    <xf numFmtId="2" fontId="30" fillId="0" borderId="0" xfId="0" applyNumberFormat="1" applyFont="1" applyAlignment="1">
      <alignment horizontal="center" vertical="center"/>
    </xf>
    <xf numFmtId="164" fontId="39" fillId="0" borderId="21" xfId="0" applyNumberFormat="1" applyFont="1" applyBorder="1" applyAlignment="1">
      <alignment horizontal="right" vertical="center"/>
    </xf>
    <xf numFmtId="164" fontId="39" fillId="0" borderId="10" xfId="0" applyNumberFormat="1" applyFont="1" applyBorder="1" applyAlignment="1">
      <alignment horizontal="right" vertical="center"/>
    </xf>
    <xf numFmtId="2" fontId="39" fillId="0" borderId="22" xfId="0" applyNumberFormat="1" applyFont="1" applyBorder="1" applyAlignment="1">
      <alignment horizontal="center" vertical="center"/>
    </xf>
    <xf numFmtId="2" fontId="39" fillId="0" borderId="39" xfId="0" applyNumberFormat="1" applyFont="1" applyBorder="1" applyAlignment="1">
      <alignment horizontal="center" vertical="center"/>
    </xf>
    <xf numFmtId="17" fontId="27" fillId="4" borderId="0" xfId="0" quotePrefix="1" applyNumberFormat="1" applyFont="1" applyFill="1" applyAlignment="1">
      <alignment horizontal="center" vertical="center" wrapText="1"/>
    </xf>
    <xf numFmtId="3" fontId="40" fillId="4" borderId="0" xfId="0" applyNumberFormat="1" applyFont="1" applyFill="1" applyAlignment="1">
      <alignment vertical="center"/>
    </xf>
    <xf numFmtId="3" fontId="0" fillId="4" borderId="0" xfId="0" applyNumberFormat="1" applyFill="1" applyAlignment="1">
      <alignment vertical="center"/>
    </xf>
    <xf numFmtId="2" fontId="39" fillId="0" borderId="40" xfId="0" applyNumberFormat="1" applyFont="1" applyBorder="1" applyAlignment="1">
      <alignment horizontal="center" vertical="center"/>
    </xf>
    <xf numFmtId="0" fontId="31" fillId="0" borderId="24" xfId="0" applyFont="1" applyBorder="1" applyAlignment="1">
      <alignment horizontal="left" vertical="center"/>
    </xf>
    <xf numFmtId="2" fontId="32" fillId="0" borderId="24" xfId="0" applyNumberFormat="1" applyFont="1" applyBorder="1" applyAlignment="1">
      <alignment horizontal="center" vertical="center"/>
    </xf>
    <xf numFmtId="2" fontId="39" fillId="0" borderId="41" xfId="0" applyNumberFormat="1" applyFont="1" applyBorder="1" applyAlignment="1">
      <alignment horizontal="center" vertical="center"/>
    </xf>
    <xf numFmtId="2" fontId="39" fillId="0" borderId="42" xfId="0" applyNumberFormat="1" applyFont="1" applyBorder="1" applyAlignment="1">
      <alignment horizontal="center" vertical="center"/>
    </xf>
    <xf numFmtId="164" fontId="39" fillId="0" borderId="41" xfId="0" applyNumberFormat="1" applyFont="1" applyBorder="1" applyAlignment="1">
      <alignment horizontal="center" vertical="center"/>
    </xf>
    <xf numFmtId="164" fontId="39" fillId="0" borderId="24" xfId="0" applyNumberFormat="1" applyFont="1" applyBorder="1" applyAlignment="1">
      <alignment horizontal="center" vertical="center"/>
    </xf>
    <xf numFmtId="164" fontId="39" fillId="0" borderId="40" xfId="0" applyNumberFormat="1" applyFont="1" applyBorder="1" applyAlignment="1">
      <alignment horizontal="center" vertical="center"/>
    </xf>
    <xf numFmtId="0" fontId="31" fillId="0" borderId="25" xfId="0" applyFont="1" applyBorder="1" applyAlignment="1">
      <alignment horizontal="left" vertical="center"/>
    </xf>
    <xf numFmtId="2" fontId="39" fillId="0" borderId="43" xfId="0" applyNumberFormat="1" applyFont="1" applyBorder="1" applyAlignment="1">
      <alignment horizontal="center" vertical="center"/>
    </xf>
    <xf numFmtId="2" fontId="39" fillId="0" borderId="44" xfId="0" applyNumberFormat="1" applyFont="1" applyBorder="1" applyAlignment="1">
      <alignment horizontal="center" vertical="center"/>
    </xf>
    <xf numFmtId="164" fontId="39" fillId="0" borderId="43" xfId="0" applyNumberFormat="1" applyFont="1" applyBorder="1" applyAlignment="1">
      <alignment horizontal="center" vertical="center"/>
    </xf>
    <xf numFmtId="164" fontId="39" fillId="0" borderId="25" xfId="0" applyNumberFormat="1" applyFont="1" applyBorder="1" applyAlignment="1">
      <alignment horizontal="center" vertical="center"/>
    </xf>
    <xf numFmtId="164" fontId="39" fillId="0" borderId="41" xfId="0" applyNumberFormat="1" applyFont="1" applyBorder="1" applyAlignment="1">
      <alignment horizontal="right" vertical="center"/>
    </xf>
    <xf numFmtId="164" fontId="39" fillId="0" borderId="24" xfId="0" applyNumberFormat="1" applyFont="1" applyBorder="1" applyAlignment="1">
      <alignment horizontal="right" vertical="center"/>
    </xf>
    <xf numFmtId="164" fontId="39" fillId="0" borderId="40" xfId="0" applyNumberFormat="1" applyFont="1" applyBorder="1" applyAlignment="1">
      <alignment horizontal="right" vertical="center"/>
    </xf>
    <xf numFmtId="164" fontId="39" fillId="0" borderId="43" xfId="0" applyNumberFormat="1" applyFont="1" applyBorder="1" applyAlignment="1">
      <alignment horizontal="right" vertical="center"/>
    </xf>
    <xf numFmtId="164" fontId="39" fillId="0" borderId="25" xfId="0" applyNumberFormat="1" applyFont="1" applyBorder="1" applyAlignment="1">
      <alignment horizontal="right" vertical="center"/>
    </xf>
    <xf numFmtId="164" fontId="32" fillId="0" borderId="24" xfId="0" applyNumberFormat="1" applyFont="1" applyBorder="1" applyAlignment="1">
      <alignment horizontal="center" vertical="center"/>
    </xf>
    <xf numFmtId="2" fontId="39" fillId="0" borderId="45" xfId="0" applyNumberFormat="1" applyFont="1" applyBorder="1" applyAlignment="1">
      <alignment horizontal="center" vertical="center"/>
    </xf>
    <xf numFmtId="2" fontId="39" fillId="0" borderId="46" xfId="0" applyNumberFormat="1" applyFont="1" applyBorder="1" applyAlignment="1">
      <alignment horizontal="center" vertical="center"/>
    </xf>
    <xf numFmtId="164" fontId="39" fillId="0" borderId="45" xfId="0" applyNumberFormat="1" applyFont="1" applyBorder="1" applyAlignment="1">
      <alignment horizontal="center" vertical="center"/>
    </xf>
    <xf numFmtId="164" fontId="39" fillId="0" borderId="0" xfId="0" applyNumberFormat="1" applyFont="1" applyAlignment="1">
      <alignment horizontal="center" vertical="center"/>
    </xf>
    <xf numFmtId="164" fontId="39" fillId="0" borderId="45" xfId="0" applyNumberFormat="1" applyFont="1" applyBorder="1" applyAlignment="1">
      <alignment horizontal="right" vertical="center"/>
    </xf>
    <xf numFmtId="164" fontId="39" fillId="0" borderId="0" xfId="0" applyNumberFormat="1" applyFont="1" applyAlignment="1">
      <alignment horizontal="right" vertical="center"/>
    </xf>
    <xf numFmtId="0" fontId="31" fillId="0" borderId="23" xfId="0" applyFont="1" applyBorder="1" applyAlignment="1">
      <alignment horizontal="left" vertical="center"/>
    </xf>
    <xf numFmtId="2" fontId="39" fillId="0" borderId="47" xfId="0" applyNumberFormat="1" applyFont="1" applyBorder="1" applyAlignment="1">
      <alignment horizontal="center" vertical="center"/>
    </xf>
    <xf numFmtId="2" fontId="39" fillId="0" borderId="48" xfId="0" applyNumberFormat="1" applyFont="1" applyBorder="1" applyAlignment="1">
      <alignment horizontal="center" vertical="center"/>
    </xf>
    <xf numFmtId="164" fontId="39" fillId="0" borderId="47" xfId="0" applyNumberFormat="1" applyFont="1" applyBorder="1" applyAlignment="1">
      <alignment horizontal="center" vertical="center"/>
    </xf>
    <xf numFmtId="164" fontId="39" fillId="0" borderId="23" xfId="0" applyNumberFormat="1" applyFont="1" applyBorder="1" applyAlignment="1">
      <alignment horizontal="center" vertical="center"/>
    </xf>
    <xf numFmtId="2" fontId="31" fillId="0" borderId="23" xfId="0" applyNumberFormat="1" applyFont="1" applyBorder="1" applyAlignment="1">
      <alignment horizontal="center"/>
    </xf>
    <xf numFmtId="164" fontId="39" fillId="0" borderId="47" xfId="0" applyNumberFormat="1" applyFont="1" applyBorder="1" applyAlignment="1">
      <alignment horizontal="right" vertical="center"/>
    </xf>
    <xf numFmtId="164" fontId="39" fillId="0" borderId="23" xfId="0" applyNumberFormat="1" applyFont="1" applyBorder="1" applyAlignment="1">
      <alignment horizontal="right" vertical="center"/>
    </xf>
    <xf numFmtId="164" fontId="32" fillId="0" borderId="23" xfId="0" applyNumberFormat="1" applyFont="1" applyBorder="1" applyAlignment="1">
      <alignment horizontal="center" vertical="center"/>
    </xf>
    <xf numFmtId="1" fontId="30" fillId="0" borderId="0" xfId="0" applyNumberFormat="1" applyFont="1" applyAlignment="1">
      <alignment horizontal="right" vertical="center"/>
    </xf>
    <xf numFmtId="0" fontId="0" fillId="2" borderId="0" xfId="0" applyFill="1" applyAlignment="1">
      <alignment horizontal="center" vertical="center"/>
    </xf>
    <xf numFmtId="0" fontId="119" fillId="0" borderId="0" xfId="0" applyFont="1" applyAlignment="1">
      <alignment horizontal="left" vertical="center"/>
    </xf>
    <xf numFmtId="0" fontId="31" fillId="4" borderId="0" xfId="0" applyFont="1" applyFill="1" applyAlignment="1">
      <alignment horizontal="left" vertical="center"/>
    </xf>
    <xf numFmtId="0" fontId="140" fillId="5" borderId="0" xfId="1" applyFont="1" applyFill="1" applyAlignment="1">
      <alignment vertical="center"/>
    </xf>
    <xf numFmtId="0" fontId="133" fillId="2" borderId="0" xfId="0" applyFont="1" applyFill="1" applyAlignment="1">
      <alignment vertical="center"/>
    </xf>
    <xf numFmtId="0" fontId="58" fillId="4" borderId="0" xfId="0" applyFont="1" applyFill="1" applyAlignment="1">
      <alignment vertical="center"/>
    </xf>
    <xf numFmtId="0" fontId="133" fillId="4" borderId="0" xfId="0" applyFont="1" applyFill="1" applyAlignment="1">
      <alignment vertical="center"/>
    </xf>
    <xf numFmtId="0" fontId="30" fillId="0" borderId="10" xfId="0" applyFont="1" applyBorder="1" applyAlignment="1">
      <alignment vertical="center"/>
    </xf>
    <xf numFmtId="164" fontId="31" fillId="0" borderId="0" xfId="0" applyNumberFormat="1" applyFont="1"/>
    <xf numFmtId="3" fontId="27" fillId="0" borderId="12" xfId="0" applyNumberFormat="1" applyFont="1" applyBorder="1" applyAlignment="1">
      <alignment vertical="center"/>
    </xf>
    <xf numFmtId="3" fontId="0" fillId="0" borderId="0" xfId="0" applyNumberFormat="1" applyAlignment="1">
      <alignment vertical="center"/>
    </xf>
    <xf numFmtId="0" fontId="27" fillId="0" borderId="38" xfId="0" applyFont="1" applyBorder="1" applyAlignment="1">
      <alignment vertical="center"/>
    </xf>
    <xf numFmtId="2" fontId="27" fillId="0" borderId="11" xfId="0" applyNumberFormat="1" applyFont="1" applyBorder="1" applyAlignment="1">
      <alignment vertical="center"/>
    </xf>
    <xf numFmtId="1" fontId="31" fillId="0" borderId="22" xfId="0" applyNumberFormat="1" applyFont="1" applyBorder="1" applyAlignment="1">
      <alignment horizontal="right"/>
    </xf>
    <xf numFmtId="164" fontId="31" fillId="0" borderId="22" xfId="0" applyNumberFormat="1" applyFont="1" applyBorder="1" applyAlignment="1">
      <alignment horizontal="right"/>
    </xf>
    <xf numFmtId="3" fontId="31" fillId="0" borderId="22" xfId="0" applyNumberFormat="1" applyFont="1" applyBorder="1" applyAlignment="1">
      <alignment horizontal="right"/>
    </xf>
    <xf numFmtId="0" fontId="69" fillId="0" borderId="0" xfId="0" applyFont="1" applyAlignment="1">
      <alignment horizontal="right" vertical="center"/>
    </xf>
    <xf numFmtId="3" fontId="66" fillId="0" borderId="0" xfId="0" applyNumberFormat="1" applyFont="1" applyAlignment="1">
      <alignment horizontal="right" vertical="center"/>
    </xf>
    <xf numFmtId="165" fontId="68" fillId="0" borderId="22" xfId="0" applyNumberFormat="1" applyFont="1" applyBorder="1" applyAlignment="1">
      <alignment vertical="center"/>
    </xf>
    <xf numFmtId="165" fontId="32" fillId="0" borderId="10" xfId="0" applyNumberFormat="1" applyFont="1" applyBorder="1" applyAlignment="1">
      <alignment vertical="center"/>
    </xf>
    <xf numFmtId="165" fontId="32" fillId="0" borderId="6" xfId="0" applyNumberFormat="1" applyFont="1" applyBorder="1" applyAlignment="1">
      <alignment vertical="center"/>
    </xf>
    <xf numFmtId="1" fontId="31" fillId="0" borderId="22" xfId="0" applyNumberFormat="1" applyFont="1" applyBorder="1" applyAlignment="1">
      <alignment horizontal="right" vertical="center"/>
    </xf>
    <xf numFmtId="164" fontId="31" fillId="0" borderId="22" xfId="0" applyNumberFormat="1" applyFont="1" applyBorder="1" applyAlignment="1">
      <alignment horizontal="right" vertical="center"/>
    </xf>
    <xf numFmtId="2" fontId="30" fillId="0" borderId="22" xfId="0" applyNumberFormat="1" applyFont="1" applyBorder="1" applyAlignment="1">
      <alignment vertical="center"/>
    </xf>
    <xf numFmtId="4" fontId="30" fillId="0" borderId="0" xfId="0" applyNumberFormat="1" applyFont="1" applyAlignment="1">
      <alignment vertical="center"/>
    </xf>
    <xf numFmtId="3" fontId="1" fillId="0" borderId="0" xfId="13" applyNumberFormat="1"/>
    <xf numFmtId="168" fontId="141" fillId="0" borderId="0" xfId="2" applyNumberFormat="1" applyFont="1" applyBorder="1"/>
    <xf numFmtId="0" fontId="30" fillId="0" borderId="10" xfId="12" applyFont="1" applyBorder="1" applyAlignment="1">
      <alignment horizontal="left"/>
    </xf>
    <xf numFmtId="1" fontId="31" fillId="0" borderId="22" xfId="0" applyNumberFormat="1" applyFont="1" applyBorder="1" applyAlignment="1">
      <alignment horizontal="center" vertical="center"/>
    </xf>
    <xf numFmtId="0" fontId="31" fillId="0" borderId="22" xfId="0" applyFont="1" applyBorder="1" applyAlignment="1">
      <alignment horizontal="right"/>
    </xf>
    <xf numFmtId="1" fontId="32" fillId="0" borderId="22" xfId="0" applyNumberFormat="1" applyFont="1" applyBorder="1" applyAlignment="1">
      <alignment horizontal="right"/>
    </xf>
    <xf numFmtId="164" fontId="39" fillId="0" borderId="22" xfId="0" applyNumberFormat="1" applyFont="1" applyBorder="1" applyAlignment="1">
      <alignment horizontal="right"/>
    </xf>
    <xf numFmtId="169" fontId="46" fillId="0" borderId="30" xfId="12" applyNumberFormat="1" applyFont="1" applyBorder="1" applyAlignment="1">
      <alignment horizontal="right"/>
    </xf>
    <xf numFmtId="169" fontId="46" fillId="0" borderId="22" xfId="12" applyNumberFormat="1" applyFont="1" applyBorder="1" applyAlignment="1">
      <alignment horizontal="right"/>
    </xf>
    <xf numFmtId="169" fontId="46" fillId="0" borderId="31" xfId="12" applyNumberFormat="1" applyFont="1" applyBorder="1" applyAlignment="1">
      <alignment horizontal="right"/>
    </xf>
    <xf numFmtId="169" fontId="46" fillId="0" borderId="3" xfId="12" applyNumberFormat="1" applyFont="1" applyBorder="1" applyAlignment="1">
      <alignment horizontal="right"/>
    </xf>
    <xf numFmtId="169" fontId="46" fillId="0" borderId="10" xfId="12" applyNumberFormat="1" applyFont="1" applyBorder="1" applyAlignment="1">
      <alignment horizontal="right"/>
    </xf>
    <xf numFmtId="169" fontId="46" fillId="4" borderId="22" xfId="12" applyNumberFormat="1" applyFont="1" applyFill="1" applyBorder="1" applyAlignment="1">
      <alignment horizontal="right"/>
    </xf>
    <xf numFmtId="169" fontId="32" fillId="0" borderId="30" xfId="12" applyNumberFormat="1" applyFont="1" applyBorder="1" applyAlignment="1">
      <alignment horizontal="right"/>
    </xf>
    <xf numFmtId="169" fontId="32" fillId="0" borderId="22" xfId="12" applyNumberFormat="1" applyFont="1" applyBorder="1" applyAlignment="1">
      <alignment horizontal="right"/>
    </xf>
    <xf numFmtId="169" fontId="32" fillId="0" borderId="31" xfId="12" applyNumberFormat="1" applyFont="1" applyBorder="1" applyAlignment="1">
      <alignment horizontal="right"/>
    </xf>
    <xf numFmtId="169" fontId="32" fillId="0" borderId="10" xfId="12" applyNumberFormat="1" applyFont="1" applyBorder="1" applyAlignment="1">
      <alignment horizontal="right"/>
    </xf>
    <xf numFmtId="165" fontId="32" fillId="4" borderId="22" xfId="0" applyNumberFormat="1" applyFont="1" applyFill="1" applyBorder="1" applyAlignment="1">
      <alignment horizontal="center" vertical="center"/>
    </xf>
    <xf numFmtId="165" fontId="106" fillId="0" borderId="22" xfId="0" applyNumberFormat="1" applyFont="1" applyBorder="1" applyAlignment="1">
      <alignment horizontal="center" vertical="center"/>
    </xf>
    <xf numFmtId="164" fontId="40" fillId="0" borderId="22" xfId="0" applyNumberFormat="1" applyFont="1" applyBorder="1" applyAlignment="1">
      <alignment horizontal="center"/>
    </xf>
    <xf numFmtId="165" fontId="39" fillId="4" borderId="22" xfId="0" applyNumberFormat="1" applyFont="1" applyFill="1" applyBorder="1" applyAlignment="1">
      <alignment horizontal="center" vertical="center"/>
    </xf>
    <xf numFmtId="165" fontId="37" fillId="0" borderId="0" xfId="0" applyNumberFormat="1" applyFont="1" applyAlignment="1">
      <alignment vertical="center"/>
    </xf>
    <xf numFmtId="165" fontId="37" fillId="0" borderId="0" xfId="0" applyNumberFormat="1" applyFont="1" applyAlignment="1">
      <alignment horizontal="center" vertical="center"/>
    </xf>
    <xf numFmtId="165" fontId="32" fillId="0" borderId="22" xfId="0" applyNumberFormat="1" applyFont="1" applyBorder="1" applyAlignment="1">
      <alignment horizontal="center" vertical="center"/>
    </xf>
    <xf numFmtId="164" fontId="32" fillId="0" borderId="10" xfId="0" applyNumberFormat="1" applyFont="1" applyBorder="1" applyAlignment="1">
      <alignment horizontal="center" vertical="center"/>
    </xf>
    <xf numFmtId="165" fontId="39" fillId="0" borderId="22" xfId="0" applyNumberFormat="1" applyFont="1" applyBorder="1" applyAlignment="1">
      <alignment horizontal="center" vertical="center"/>
    </xf>
    <xf numFmtId="3" fontId="66" fillId="8" borderId="0" xfId="0" applyNumberFormat="1" applyFont="1" applyFill="1" applyAlignment="1">
      <alignment horizontal="right" vertical="center"/>
    </xf>
    <xf numFmtId="165" fontId="67" fillId="0" borderId="0" xfId="0" applyNumberFormat="1" applyFont="1" applyAlignment="1">
      <alignment vertical="center"/>
    </xf>
    <xf numFmtId="165" fontId="67" fillId="8" borderId="0" xfId="0" applyNumberFormat="1" applyFont="1" applyFill="1" applyAlignment="1">
      <alignment vertical="center"/>
    </xf>
    <xf numFmtId="0" fontId="66" fillId="4" borderId="0" xfId="0" applyFont="1" applyFill="1"/>
    <xf numFmtId="0" fontId="39" fillId="4" borderId="0" xfId="0" applyFont="1" applyFill="1" applyAlignment="1">
      <alignment horizontal="center" vertical="center" wrapText="1"/>
    </xf>
    <xf numFmtId="1" fontId="39" fillId="4" borderId="0" xfId="0" applyNumberFormat="1" applyFont="1" applyFill="1" applyAlignment="1">
      <alignment horizontal="center"/>
    </xf>
    <xf numFmtId="3" fontId="39" fillId="4" borderId="0" xfId="0" applyNumberFormat="1" applyFont="1" applyFill="1" applyAlignment="1">
      <alignment horizontal="center"/>
    </xf>
    <xf numFmtId="0" fontId="56" fillId="4" borderId="0" xfId="0" applyFont="1" applyFill="1" applyAlignment="1">
      <alignment horizontal="left"/>
    </xf>
    <xf numFmtId="164" fontId="30" fillId="4" borderId="0" xfId="0" applyNumberFormat="1" applyFont="1" applyFill="1" applyAlignment="1">
      <alignment horizontal="center"/>
    </xf>
    <xf numFmtId="2" fontId="30" fillId="4" borderId="0" xfId="0" applyNumberFormat="1" applyFont="1" applyFill="1" applyAlignment="1">
      <alignment horizontal="center"/>
    </xf>
    <xf numFmtId="0" fontId="31" fillId="0" borderId="10" xfId="0" applyFont="1" applyBorder="1" applyAlignment="1">
      <alignment horizontal="right" vertical="center"/>
    </xf>
    <xf numFmtId="0" fontId="31" fillId="0" borderId="3" xfId="0" applyFont="1" applyBorder="1" applyAlignment="1">
      <alignment horizontal="right" vertical="center"/>
    </xf>
    <xf numFmtId="0" fontId="31" fillId="0" borderId="54" xfId="0" applyFont="1" applyBorder="1" applyAlignment="1">
      <alignment horizontal="left" vertical="center"/>
    </xf>
    <xf numFmtId="0" fontId="30" fillId="0" borderId="0" xfId="0" applyFont="1" applyAlignment="1">
      <alignment horizontal="right" vertical="center"/>
    </xf>
    <xf numFmtId="0" fontId="30" fillId="4" borderId="0" xfId="0" applyFont="1" applyFill="1" applyAlignment="1">
      <alignment horizontal="right" vertical="center"/>
    </xf>
    <xf numFmtId="0" fontId="31" fillId="4" borderId="3" xfId="0" applyFont="1" applyFill="1" applyBorder="1" applyAlignment="1">
      <alignment horizontal="right" vertical="center"/>
    </xf>
    <xf numFmtId="0" fontId="31" fillId="4" borderId="10" xfId="0" applyFont="1" applyFill="1" applyBorder="1" applyAlignment="1">
      <alignment horizontal="right" vertical="center"/>
    </xf>
    <xf numFmtId="3" fontId="38" fillId="0" borderId="22" xfId="0" applyNumberFormat="1" applyFont="1" applyBorder="1" applyAlignment="1">
      <alignment horizontal="right" vertical="center"/>
    </xf>
    <xf numFmtId="169" fontId="142" fillId="13" borderId="22" xfId="0" applyNumberFormat="1" applyFont="1" applyFill="1" applyBorder="1" applyAlignment="1" applyProtection="1">
      <alignment vertical="center" wrapText="1"/>
      <protection locked="0"/>
    </xf>
    <xf numFmtId="169" fontId="46" fillId="13" borderId="22" xfId="0" applyNumberFormat="1" applyFont="1" applyFill="1" applyBorder="1" applyAlignment="1" applyProtection="1">
      <alignment vertical="center" wrapText="1"/>
      <protection locked="0"/>
    </xf>
    <xf numFmtId="0" fontId="53" fillId="0" borderId="0" xfId="0" applyFont="1" applyAlignment="1">
      <alignment horizontal="left" vertical="center"/>
    </xf>
    <xf numFmtId="0" fontId="55" fillId="0" borderId="56" xfId="0" applyFont="1" applyBorder="1" applyAlignment="1">
      <alignment horizontal="left" vertical="center"/>
    </xf>
    <xf numFmtId="2" fontId="31" fillId="4" borderId="22" xfId="0" applyNumberFormat="1" applyFont="1" applyFill="1" applyBorder="1" applyAlignment="1">
      <alignment horizontal="center" vertical="center"/>
    </xf>
    <xf numFmtId="0" fontId="30" fillId="0" borderId="36" xfId="0" applyFont="1" applyBorder="1" applyAlignment="1">
      <alignment vertical="center"/>
    </xf>
    <xf numFmtId="0" fontId="30" fillId="0" borderId="37" xfId="0" applyFont="1" applyBorder="1" applyAlignment="1">
      <alignment vertical="center"/>
    </xf>
    <xf numFmtId="2" fontId="0" fillId="0" borderId="5" xfId="0" applyNumberFormat="1" applyBorder="1" applyAlignment="1">
      <alignment vertical="center"/>
    </xf>
    <xf numFmtId="2" fontId="0" fillId="0" borderId="6" xfId="0" applyNumberFormat="1" applyBorder="1" applyAlignment="1">
      <alignment vertical="center"/>
    </xf>
    <xf numFmtId="2" fontId="0" fillId="0" borderId="4" xfId="0" applyNumberFormat="1" applyBorder="1" applyAlignment="1">
      <alignment vertical="center"/>
    </xf>
    <xf numFmtId="2" fontId="27" fillId="0" borderId="10" xfId="0" applyNumberFormat="1" applyFont="1" applyBorder="1" applyAlignment="1">
      <alignment vertical="center"/>
    </xf>
    <xf numFmtId="17" fontId="31" fillId="4" borderId="22" xfId="0" applyNumberFormat="1" applyFont="1" applyFill="1" applyBorder="1" applyAlignment="1">
      <alignment horizontal="left" vertical="center"/>
    </xf>
    <xf numFmtId="164" fontId="32" fillId="4" borderId="22" xfId="0" applyNumberFormat="1" applyFont="1" applyFill="1" applyBorder="1"/>
    <xf numFmtId="164" fontId="31" fillId="4" borderId="22" xfId="0" applyNumberFormat="1" applyFont="1" applyFill="1" applyBorder="1" applyAlignment="1">
      <alignment horizontal="center" vertical="center"/>
    </xf>
    <xf numFmtId="0" fontId="71" fillId="0" borderId="51" xfId="0" applyFont="1" applyBorder="1" applyAlignment="1">
      <alignment horizontal="left" vertical="center"/>
    </xf>
    <xf numFmtId="0" fontId="28" fillId="2" borderId="0" xfId="0" applyFont="1" applyFill="1" applyAlignment="1">
      <alignment vertical="center"/>
    </xf>
    <xf numFmtId="0" fontId="143" fillId="3" borderId="0" xfId="1" applyFont="1" applyFill="1" applyAlignment="1">
      <alignment vertical="center"/>
    </xf>
    <xf numFmtId="0" fontId="27" fillId="0" borderId="33" xfId="0" applyFont="1" applyBorder="1" applyAlignment="1">
      <alignment vertical="center"/>
    </xf>
    <xf numFmtId="0" fontId="61" fillId="0" borderId="2" xfId="0" applyFont="1" applyBorder="1" applyAlignment="1">
      <alignment vertical="center"/>
    </xf>
    <xf numFmtId="0" fontId="61" fillId="0" borderId="3" xfId="0" applyFont="1" applyBorder="1" applyAlignment="1">
      <alignment vertical="center"/>
    </xf>
    <xf numFmtId="0" fontId="32" fillId="0" borderId="0" xfId="0" applyFont="1" applyAlignment="1">
      <alignment horizontal="left" vertical="center" readingOrder="1"/>
    </xf>
    <xf numFmtId="164" fontId="32" fillId="0" borderId="22" xfId="0" applyNumberFormat="1" applyFont="1" applyBorder="1" applyAlignment="1">
      <alignment horizontal="center"/>
    </xf>
    <xf numFmtId="0" fontId="30" fillId="0" borderId="12" xfId="0" applyFont="1" applyBorder="1"/>
    <xf numFmtId="164" fontId="32" fillId="0" borderId="12" xfId="0" applyNumberFormat="1" applyFont="1" applyBorder="1" applyAlignment="1">
      <alignment horizontal="center"/>
    </xf>
    <xf numFmtId="0" fontId="31" fillId="0" borderId="19" xfId="0" applyFont="1" applyBorder="1" applyAlignment="1">
      <alignment vertical="center"/>
    </xf>
    <xf numFmtId="0" fontId="119" fillId="4" borderId="0" xfId="0" applyFont="1" applyFill="1" applyAlignment="1">
      <alignment horizontal="left" vertical="center"/>
    </xf>
    <xf numFmtId="0" fontId="127" fillId="0" borderId="60" xfId="12" applyFont="1" applyBorder="1"/>
    <xf numFmtId="0" fontId="127" fillId="0" borderId="61" xfId="12" applyFont="1" applyBorder="1"/>
    <xf numFmtId="0" fontId="127" fillId="0" borderId="62" xfId="12" applyFont="1" applyBorder="1"/>
    <xf numFmtId="0" fontId="126" fillId="0" borderId="61" xfId="12" applyFont="1" applyBorder="1"/>
    <xf numFmtId="0" fontId="126" fillId="0" borderId="62" xfId="12" applyFont="1" applyBorder="1"/>
    <xf numFmtId="0" fontId="126" fillId="0" borderId="59" xfId="12" applyFont="1" applyBorder="1"/>
    <xf numFmtId="0" fontId="126" fillId="0" borderId="70" xfId="12" applyFont="1" applyBorder="1"/>
    <xf numFmtId="0" fontId="30" fillId="0" borderId="60" xfId="12" applyFont="1" applyBorder="1"/>
    <xf numFmtId="0" fontId="30" fillId="0" borderId="61" xfId="12" applyFont="1" applyBorder="1"/>
    <xf numFmtId="0" fontId="30" fillId="0" borderId="62" xfId="12" applyFont="1" applyBorder="1"/>
    <xf numFmtId="0" fontId="25" fillId="0" borderId="61" xfId="12" applyFont="1" applyBorder="1"/>
    <xf numFmtId="0" fontId="25" fillId="0" borderId="71" xfId="12" applyFont="1" applyBorder="1"/>
    <xf numFmtId="169" fontId="46" fillId="13" borderId="10" xfId="0" applyNumberFormat="1" applyFont="1" applyFill="1" applyBorder="1" applyAlignment="1" applyProtection="1">
      <alignment vertical="center" wrapText="1"/>
      <protection locked="0"/>
    </xf>
    <xf numFmtId="0" fontId="30" fillId="0" borderId="63" xfId="0" applyFont="1" applyBorder="1" applyAlignment="1">
      <alignment horizontal="left" vertical="center"/>
    </xf>
    <xf numFmtId="169" fontId="46" fillId="4" borderId="30" xfId="12" applyNumberFormat="1" applyFont="1" applyFill="1" applyBorder="1" applyAlignment="1">
      <alignment horizontal="right"/>
    </xf>
    <xf numFmtId="0" fontId="30" fillId="0" borderId="30" xfId="0" applyFont="1" applyBorder="1" applyAlignment="1">
      <alignment horizontal="left" vertical="center"/>
    </xf>
    <xf numFmtId="169" fontId="142" fillId="13" borderId="31" xfId="0" applyNumberFormat="1" applyFont="1" applyFill="1" applyBorder="1" applyAlignment="1" applyProtection="1">
      <alignment vertical="center" wrapText="1"/>
      <protection locked="0"/>
    </xf>
    <xf numFmtId="0" fontId="122" fillId="3" borderId="0" xfId="1" applyFont="1" applyFill="1"/>
    <xf numFmtId="0" fontId="39" fillId="4" borderId="72" xfId="0" applyFont="1" applyFill="1" applyBorder="1" applyAlignment="1">
      <alignment vertical="center"/>
    </xf>
    <xf numFmtId="4" fontId="32" fillId="4" borderId="72" xfId="0" applyNumberFormat="1" applyFont="1" applyFill="1" applyBorder="1" applyAlignment="1">
      <alignment vertical="center"/>
    </xf>
    <xf numFmtId="0" fontId="52" fillId="0" borderId="18" xfId="0" applyFont="1" applyBorder="1" applyAlignment="1">
      <alignment vertical="center" wrapText="1"/>
    </xf>
    <xf numFmtId="0" fontId="39" fillId="0" borderId="5" xfId="0" applyFont="1" applyBorder="1" applyAlignment="1">
      <alignment vertical="center"/>
    </xf>
    <xf numFmtId="4" fontId="32" fillId="4" borderId="5" xfId="0" applyNumberFormat="1" applyFont="1" applyFill="1" applyBorder="1" applyAlignment="1">
      <alignment vertical="center"/>
    </xf>
    <xf numFmtId="0" fontId="30" fillId="0" borderId="5" xfId="0" applyFont="1" applyBorder="1" applyAlignment="1">
      <alignment vertical="center"/>
    </xf>
    <xf numFmtId="3" fontId="32" fillId="0" borderId="5" xfId="0" applyNumberFormat="1" applyFont="1" applyBorder="1" applyAlignment="1">
      <alignment vertical="center"/>
    </xf>
    <xf numFmtId="0" fontId="30" fillId="0" borderId="3" xfId="0" applyFont="1" applyBorder="1" applyAlignment="1">
      <alignment vertical="center"/>
    </xf>
    <xf numFmtId="3" fontId="32" fillId="0" borderId="3" xfId="0" applyNumberFormat="1" applyFont="1" applyBorder="1" applyAlignment="1">
      <alignment vertical="center"/>
    </xf>
    <xf numFmtId="3" fontId="32" fillId="0" borderId="3" xfId="0" applyNumberFormat="1" applyFont="1" applyBorder="1" applyAlignment="1">
      <alignment horizontal="right"/>
    </xf>
    <xf numFmtId="0" fontId="31" fillId="0" borderId="4" xfId="0" applyFont="1" applyBorder="1"/>
    <xf numFmtId="2" fontId="32" fillId="0" borderId="4" xfId="0" applyNumberFormat="1" applyFont="1" applyBorder="1" applyAlignment="1">
      <alignment horizontal="center" vertical="center"/>
    </xf>
    <xf numFmtId="164" fontId="31" fillId="0" borderId="4" xfId="0" applyNumberFormat="1" applyFont="1" applyBorder="1" applyAlignment="1">
      <alignment horizontal="center"/>
    </xf>
    <xf numFmtId="165" fontId="32" fillId="0" borderId="5" xfId="0" applyNumberFormat="1" applyFont="1" applyBorder="1" applyAlignment="1">
      <alignment vertical="center"/>
    </xf>
    <xf numFmtId="165" fontId="32" fillId="8" borderId="5" xfId="0" applyNumberFormat="1" applyFont="1" applyFill="1" applyBorder="1" applyAlignment="1">
      <alignment vertical="center"/>
    </xf>
    <xf numFmtId="0" fontId="31" fillId="0" borderId="73" xfId="0" applyFont="1" applyBorder="1" applyAlignment="1">
      <alignment horizontal="left" vertical="center"/>
    </xf>
    <xf numFmtId="0" fontId="55" fillId="0" borderId="55" xfId="0" applyFont="1" applyBorder="1" applyAlignment="1">
      <alignment vertical="center"/>
    </xf>
    <xf numFmtId="164" fontId="55" fillId="0" borderId="25" xfId="0" applyNumberFormat="1" applyFont="1" applyBorder="1" applyAlignment="1">
      <alignment horizontal="right" vertical="center"/>
    </xf>
    <xf numFmtId="164" fontId="55" fillId="0" borderId="57" xfId="0" applyNumberFormat="1" applyFont="1" applyBorder="1" applyAlignment="1">
      <alignment horizontal="right" vertical="center"/>
    </xf>
    <xf numFmtId="1" fontId="32" fillId="0" borderId="3" xfId="0" applyNumberFormat="1" applyFont="1" applyBorder="1" applyAlignment="1">
      <alignment horizontal="center" vertical="center"/>
    </xf>
    <xf numFmtId="165" fontId="32" fillId="0" borderId="3" xfId="0" applyNumberFormat="1" applyFont="1" applyBorder="1" applyAlignment="1">
      <alignment horizontal="center" vertical="center"/>
    </xf>
    <xf numFmtId="2" fontId="27" fillId="0" borderId="0" xfId="0" applyNumberFormat="1" applyFont="1" applyAlignment="1">
      <alignment vertical="center"/>
    </xf>
    <xf numFmtId="2" fontId="27" fillId="0" borderId="3" xfId="0" applyNumberFormat="1" applyFont="1" applyBorder="1" applyAlignment="1">
      <alignment vertical="center"/>
    </xf>
    <xf numFmtId="2" fontId="27" fillId="0" borderId="5" xfId="0" applyNumberFormat="1" applyFont="1" applyBorder="1" applyAlignment="1">
      <alignment vertical="center"/>
    </xf>
    <xf numFmtId="0" fontId="27" fillId="0" borderId="35" xfId="0" applyFont="1" applyBorder="1" applyAlignment="1">
      <alignment vertical="center"/>
    </xf>
    <xf numFmtId="3" fontId="39" fillId="0" borderId="24" xfId="0" applyNumberFormat="1" applyFont="1" applyBorder="1" applyAlignment="1">
      <alignment horizontal="center"/>
    </xf>
    <xf numFmtId="3" fontId="39" fillId="0" borderId="22" xfId="0" applyNumberFormat="1" applyFont="1" applyBorder="1" applyAlignment="1">
      <alignment horizontal="center"/>
    </xf>
    <xf numFmtId="3" fontId="39" fillId="0" borderId="25" xfId="0" applyNumberFormat="1" applyFont="1" applyBorder="1" applyAlignment="1">
      <alignment horizontal="center"/>
    </xf>
    <xf numFmtId="3" fontId="116" fillId="0" borderId="26" xfId="0" applyNumberFormat="1" applyFont="1" applyBorder="1" applyAlignment="1">
      <alignment horizontal="right" vertical="center"/>
    </xf>
    <xf numFmtId="0" fontId="50" fillId="0" borderId="51" xfId="0" applyFont="1" applyBorder="1" applyAlignment="1">
      <alignment horizontal="left" vertical="center"/>
    </xf>
    <xf numFmtId="164" fontId="50" fillId="0" borderId="24" xfId="0" applyNumberFormat="1" applyFont="1" applyBorder="1" applyAlignment="1">
      <alignment horizontal="right" vertical="center"/>
    </xf>
    <xf numFmtId="164" fontId="50" fillId="0" borderId="52" xfId="0" applyNumberFormat="1" applyFont="1" applyBorder="1" applyAlignment="1">
      <alignment horizontal="right" vertical="center"/>
    </xf>
    <xf numFmtId="0" fontId="50" fillId="0" borderId="56" xfId="0" applyFont="1" applyBorder="1" applyAlignment="1">
      <alignment horizontal="left" vertical="center"/>
    </xf>
    <xf numFmtId="164" fontId="50" fillId="0" borderId="25" xfId="0" applyNumberFormat="1" applyFont="1" applyBorder="1" applyAlignment="1">
      <alignment horizontal="right" vertical="center"/>
    </xf>
    <xf numFmtId="164" fontId="50" fillId="0" borderId="57" xfId="0" applyNumberFormat="1" applyFont="1" applyBorder="1" applyAlignment="1">
      <alignment horizontal="right" vertical="center"/>
    </xf>
    <xf numFmtId="0" fontId="0" fillId="0" borderId="50" xfId="0" applyBorder="1" applyAlignment="1">
      <alignment horizontal="center" vertical="center"/>
    </xf>
    <xf numFmtId="0" fontId="31" fillId="0" borderId="53" xfId="0" applyFont="1" applyBorder="1" applyAlignment="1">
      <alignment horizontal="center" vertical="center"/>
    </xf>
    <xf numFmtId="0" fontId="40" fillId="0" borderId="53" xfId="0" applyFont="1" applyBorder="1" applyAlignment="1">
      <alignment horizontal="center" vertical="center"/>
    </xf>
    <xf numFmtId="0" fontId="28" fillId="2" borderId="0" xfId="0" applyFont="1" applyFill="1" applyAlignment="1">
      <alignment horizontal="left" vertical="center"/>
    </xf>
    <xf numFmtId="0" fontId="96" fillId="2" borderId="0" xfId="0" applyFont="1" applyFill="1" applyAlignment="1">
      <alignment vertical="center"/>
    </xf>
    <xf numFmtId="0" fontId="96" fillId="0" borderId="0" xfId="0" applyFont="1" applyAlignment="1">
      <alignment vertical="center"/>
    </xf>
    <xf numFmtId="1" fontId="31" fillId="0" borderId="0" xfId="0" applyNumberFormat="1" applyFont="1" applyAlignment="1">
      <alignment horizontal="right" vertical="center" wrapText="1"/>
    </xf>
    <xf numFmtId="0" fontId="0" fillId="0" borderId="49" xfId="0" applyBorder="1" applyAlignment="1">
      <alignment horizontal="center" vertical="center"/>
    </xf>
    <xf numFmtId="0" fontId="0" fillId="0" borderId="49" xfId="0" applyBorder="1" applyAlignment="1">
      <alignment vertical="center"/>
    </xf>
    <xf numFmtId="4" fontId="130" fillId="0" borderId="49" xfId="0" applyNumberFormat="1" applyFont="1" applyBorder="1" applyAlignment="1">
      <alignment vertical="center"/>
    </xf>
    <xf numFmtId="0" fontId="0" fillId="0" borderId="22" xfId="0" applyBorder="1" applyAlignment="1">
      <alignment horizontal="center" vertical="center"/>
    </xf>
    <xf numFmtId="0" fontId="0" fillId="0" borderId="22" xfId="0" applyBorder="1" applyAlignment="1">
      <alignment vertical="center"/>
    </xf>
    <xf numFmtId="4" fontId="130" fillId="0" borderId="22" xfId="0" applyNumberFormat="1" applyFont="1" applyBorder="1" applyAlignment="1">
      <alignment vertical="center"/>
    </xf>
    <xf numFmtId="4" fontId="130" fillId="0" borderId="14" xfId="0" applyNumberFormat="1" applyFont="1" applyBorder="1" applyAlignment="1">
      <alignment vertical="center"/>
    </xf>
    <xf numFmtId="0" fontId="131" fillId="0" borderId="0" xfId="0" applyFont="1" applyAlignment="1">
      <alignment vertical="center"/>
    </xf>
    <xf numFmtId="4" fontId="0" fillId="0" borderId="0" xfId="0" applyNumberFormat="1" applyAlignment="1">
      <alignment vertical="center"/>
    </xf>
    <xf numFmtId="0" fontId="30" fillId="0" borderId="10" xfId="0" applyFont="1" applyBorder="1" applyAlignment="1">
      <alignment horizontal="left" vertical="center"/>
    </xf>
    <xf numFmtId="169" fontId="46" fillId="4" borderId="10" xfId="12" applyNumberFormat="1" applyFont="1" applyFill="1" applyBorder="1" applyAlignment="1">
      <alignment horizontal="right"/>
    </xf>
    <xf numFmtId="169" fontId="142" fillId="13" borderId="3" xfId="0" applyNumberFormat="1" applyFont="1" applyFill="1" applyBorder="1" applyAlignment="1" applyProtection="1">
      <alignment vertical="center" wrapText="1"/>
      <protection locked="0"/>
    </xf>
    <xf numFmtId="0" fontId="30" fillId="0" borderId="75" xfId="0" applyFont="1" applyBorder="1" applyAlignment="1">
      <alignment horizontal="left" vertical="center"/>
    </xf>
    <xf numFmtId="0" fontId="30" fillId="0" borderId="67" xfId="0" applyFont="1" applyBorder="1" applyAlignment="1">
      <alignment horizontal="left" vertical="center"/>
    </xf>
    <xf numFmtId="0" fontId="130" fillId="3" borderId="0" xfId="12" applyFont="1" applyFill="1"/>
    <xf numFmtId="165" fontId="116" fillId="4" borderId="10" xfId="0" applyNumberFormat="1" applyFont="1" applyFill="1" applyBorder="1" applyAlignment="1">
      <alignment vertical="center"/>
    </xf>
    <xf numFmtId="3" fontId="27" fillId="0" borderId="3" xfId="0" applyNumberFormat="1" applyFont="1" applyBorder="1" applyAlignment="1">
      <alignment vertical="center"/>
    </xf>
    <xf numFmtId="2" fontId="27" fillId="0" borderId="6" xfId="0" applyNumberFormat="1" applyFont="1" applyBorder="1" applyAlignment="1">
      <alignment vertical="center"/>
    </xf>
    <xf numFmtId="0" fontId="29" fillId="3" borderId="0" xfId="0" applyFont="1" applyFill="1" applyAlignment="1">
      <alignment vertical="center"/>
    </xf>
    <xf numFmtId="17" fontId="31" fillId="0" borderId="0" xfId="0" applyNumberFormat="1" applyFont="1" applyAlignment="1">
      <alignment vertical="center"/>
    </xf>
    <xf numFmtId="17" fontId="32" fillId="0" borderId="11" xfId="0" applyNumberFormat="1" applyFont="1" applyBorder="1" applyAlignment="1">
      <alignment horizontal="center" vertical="center"/>
    </xf>
    <xf numFmtId="49" fontId="32" fillId="0" borderId="0" xfId="0" applyNumberFormat="1" applyFont="1" applyAlignment="1">
      <alignment horizontal="center" vertical="center"/>
    </xf>
    <xf numFmtId="0" fontId="38" fillId="0" borderId="0" xfId="0" applyFont="1" applyAlignment="1">
      <alignment vertical="center"/>
    </xf>
    <xf numFmtId="49" fontId="48" fillId="0" borderId="0" xfId="0" applyNumberFormat="1" applyFont="1" applyAlignment="1">
      <alignment horizontal="center" vertical="center"/>
    </xf>
    <xf numFmtId="0" fontId="32" fillId="0" borderId="0" xfId="0" applyFont="1" applyAlignment="1">
      <alignment vertical="center"/>
    </xf>
    <xf numFmtId="0" fontId="48" fillId="0" borderId="0" xfId="0" applyFont="1" applyAlignment="1">
      <alignment horizontal="center" vertical="center"/>
    </xf>
    <xf numFmtId="17" fontId="31" fillId="0" borderId="0" xfId="0" applyNumberFormat="1" applyFont="1" applyAlignment="1">
      <alignment horizontal="center" vertical="center"/>
    </xf>
    <xf numFmtId="164" fontId="32" fillId="0" borderId="0" xfId="0" applyNumberFormat="1" applyFont="1" applyAlignment="1">
      <alignment vertical="center"/>
    </xf>
    <xf numFmtId="164" fontId="31" fillId="0" borderId="1" xfId="0" applyNumberFormat="1" applyFont="1" applyBorder="1" applyAlignment="1">
      <alignment vertical="center"/>
    </xf>
    <xf numFmtId="165" fontId="40" fillId="0" borderId="3" xfId="1" applyNumberFormat="1" applyFont="1" applyBorder="1" applyAlignment="1">
      <alignment horizontal="center" vertical="top"/>
    </xf>
    <xf numFmtId="0" fontId="147" fillId="0" borderId="0" xfId="0" applyFont="1" applyAlignment="1">
      <alignment horizontal="left" vertical="center"/>
    </xf>
    <xf numFmtId="164" fontId="32" fillId="8" borderId="15" xfId="0" applyNumberFormat="1" applyFont="1" applyFill="1" applyBorder="1" applyAlignment="1">
      <alignment horizontal="center"/>
    </xf>
    <xf numFmtId="166" fontId="31" fillId="8" borderId="15" xfId="0" applyNumberFormat="1" applyFont="1" applyFill="1" applyBorder="1" applyAlignment="1">
      <alignment horizontal="center"/>
    </xf>
    <xf numFmtId="0" fontId="31" fillId="0" borderId="22" xfId="0" applyFont="1" applyBorder="1" applyAlignment="1">
      <alignment horizontal="left"/>
    </xf>
    <xf numFmtId="165" fontId="32" fillId="0" borderId="22" xfId="0" applyNumberFormat="1" applyFont="1" applyBorder="1" applyAlignment="1">
      <alignment horizontal="center"/>
    </xf>
    <xf numFmtId="164" fontId="32" fillId="8" borderId="22" xfId="0" applyNumberFormat="1" applyFont="1" applyFill="1" applyBorder="1" applyAlignment="1">
      <alignment horizontal="center" vertical="center"/>
    </xf>
    <xf numFmtId="0" fontId="148" fillId="0" borderId="0" xfId="0" applyFont="1" applyAlignment="1">
      <alignment vertical="center"/>
    </xf>
    <xf numFmtId="3" fontId="31" fillId="0" borderId="22" xfId="0" quotePrefix="1" applyNumberFormat="1" applyFont="1" applyBorder="1" applyAlignment="1">
      <alignment vertical="center"/>
    </xf>
    <xf numFmtId="0" fontId="119" fillId="0" borderId="0" xfId="0" applyFont="1"/>
    <xf numFmtId="0" fontId="150" fillId="0" borderId="0" xfId="0" applyFont="1" applyAlignment="1">
      <alignment vertical="center"/>
    </xf>
    <xf numFmtId="166" fontId="31" fillId="4" borderId="22" xfId="0" applyNumberFormat="1" applyFont="1" applyFill="1" applyBorder="1" applyAlignment="1">
      <alignment horizontal="center" vertical="center"/>
    </xf>
    <xf numFmtId="17" fontId="31" fillId="4" borderId="22" xfId="0" applyNumberFormat="1" applyFont="1" applyFill="1" applyBorder="1" applyAlignment="1">
      <alignment horizontal="center" vertical="center"/>
    </xf>
    <xf numFmtId="0" fontId="127" fillId="0" borderId="76" xfId="12" applyFont="1" applyBorder="1" applyAlignment="1">
      <alignment horizontal="left"/>
    </xf>
    <xf numFmtId="169" fontId="142" fillId="13" borderId="14" xfId="0" applyNumberFormat="1" applyFont="1" applyFill="1" applyBorder="1" applyAlignment="1" applyProtection="1">
      <alignment vertical="center" wrapText="1"/>
      <protection locked="0"/>
    </xf>
    <xf numFmtId="165" fontId="32" fillId="0" borderId="0" xfId="0" applyNumberFormat="1" applyFont="1" applyAlignment="1">
      <alignment horizontal="center"/>
    </xf>
    <xf numFmtId="3" fontId="32" fillId="0" borderId="0" xfId="0" applyNumberFormat="1" applyFont="1" applyAlignment="1">
      <alignment horizontal="center"/>
    </xf>
    <xf numFmtId="3" fontId="32" fillId="0" borderId="22" xfId="0" applyNumberFormat="1" applyFont="1" applyBorder="1" applyAlignment="1">
      <alignment horizontal="center"/>
    </xf>
    <xf numFmtId="0" fontId="70" fillId="6" borderId="0" xfId="0" applyFont="1" applyFill="1" applyAlignment="1">
      <alignment vertical="center"/>
    </xf>
    <xf numFmtId="170" fontId="30" fillId="0" borderId="0" xfId="0" applyNumberFormat="1" applyFont="1"/>
    <xf numFmtId="170" fontId="30" fillId="0" borderId="0" xfId="0" applyNumberFormat="1" applyFont="1" applyAlignment="1">
      <alignment vertical="center"/>
    </xf>
    <xf numFmtId="164" fontId="31" fillId="0" borderId="77" xfId="0" applyNumberFormat="1" applyFont="1" applyBorder="1" applyAlignment="1">
      <alignment horizontal="center"/>
    </xf>
    <xf numFmtId="164" fontId="31" fillId="0" borderId="78" xfId="0" applyNumberFormat="1" applyFont="1" applyBorder="1" applyAlignment="1">
      <alignment horizontal="center"/>
    </xf>
    <xf numFmtId="164" fontId="31" fillId="0" borderId="79" xfId="0" applyNumberFormat="1" applyFont="1" applyBorder="1" applyAlignment="1">
      <alignment horizontal="center"/>
    </xf>
    <xf numFmtId="0" fontId="0" fillId="8" borderId="0" xfId="0" applyFill="1" applyAlignment="1">
      <alignment vertical="center"/>
    </xf>
    <xf numFmtId="164" fontId="32" fillId="0" borderId="22" xfId="5" applyNumberFormat="1" applyFont="1" applyBorder="1" applyAlignment="1">
      <alignment vertical="center"/>
    </xf>
    <xf numFmtId="49" fontId="151" fillId="0" borderId="0" xfId="0" applyNumberFormat="1" applyFont="1" applyAlignment="1">
      <alignment horizontal="left" vertical="center"/>
    </xf>
    <xf numFmtId="0" fontId="127" fillId="0" borderId="80" xfId="12" applyFont="1" applyBorder="1"/>
    <xf numFmtId="0" fontId="127" fillId="0" borderId="81" xfId="12" applyFont="1" applyBorder="1"/>
    <xf numFmtId="0" fontId="126" fillId="0" borderId="81" xfId="12" applyFont="1" applyBorder="1"/>
    <xf numFmtId="0" fontId="126" fillId="0" borderId="83" xfId="12" applyFont="1" applyBorder="1"/>
    <xf numFmtId="0" fontId="127" fillId="0" borderId="85" xfId="12" applyFont="1" applyBorder="1" applyAlignment="1">
      <alignment horizontal="left"/>
    </xf>
    <xf numFmtId="0" fontId="127" fillId="0" borderId="86" xfId="12" applyFont="1" applyBorder="1" applyAlignment="1">
      <alignment horizontal="left"/>
    </xf>
    <xf numFmtId="0" fontId="127" fillId="0" borderId="75" xfId="12" applyFont="1" applyBorder="1" applyAlignment="1">
      <alignment horizontal="left"/>
    </xf>
    <xf numFmtId="0" fontId="152" fillId="0" borderId="0" xfId="0" applyFont="1" applyAlignment="1">
      <alignment horizontal="left" vertical="center" readingOrder="1"/>
    </xf>
    <xf numFmtId="0" fontId="125" fillId="3" borderId="0" xfId="12" applyFont="1" applyFill="1"/>
    <xf numFmtId="169" fontId="142" fillId="13" borderId="10" xfId="0" applyNumberFormat="1" applyFont="1" applyFill="1" applyBorder="1" applyAlignment="1" applyProtection="1">
      <alignment vertical="center" wrapText="1"/>
      <protection locked="0"/>
    </xf>
    <xf numFmtId="0" fontId="127" fillId="0" borderId="87" xfId="12" applyFont="1" applyBorder="1" applyAlignment="1">
      <alignment horizontal="left"/>
    </xf>
    <xf numFmtId="0" fontId="25" fillId="0" borderId="81" xfId="12" applyFont="1" applyBorder="1"/>
    <xf numFmtId="0" fontId="127" fillId="0" borderId="67" xfId="12" applyFont="1" applyBorder="1" applyAlignment="1">
      <alignment horizontal="left"/>
    </xf>
    <xf numFmtId="0" fontId="127" fillId="0" borderId="28" xfId="12" applyFont="1" applyBorder="1" applyAlignment="1">
      <alignment horizontal="left"/>
    </xf>
    <xf numFmtId="0" fontId="127" fillId="0" borderId="88" xfId="12" applyFont="1" applyBorder="1" applyAlignment="1">
      <alignment horizontal="left"/>
    </xf>
    <xf numFmtId="0" fontId="127" fillId="0" borderId="89" xfId="12" applyFont="1" applyBorder="1" applyAlignment="1">
      <alignment horizontal="left"/>
    </xf>
    <xf numFmtId="0" fontId="149" fillId="0" borderId="0" xfId="0" applyFont="1" applyAlignment="1">
      <alignment horizontal="left" vertical="center" readingOrder="1"/>
    </xf>
    <xf numFmtId="165" fontId="32" fillId="4" borderId="22" xfId="0" applyNumberFormat="1" applyFont="1" applyFill="1" applyBorder="1" applyAlignment="1">
      <alignment vertical="center"/>
    </xf>
    <xf numFmtId="173" fontId="30" fillId="0" borderId="0" xfId="0" applyNumberFormat="1" applyFont="1" applyAlignment="1">
      <alignment vertical="center"/>
    </xf>
    <xf numFmtId="0" fontId="30" fillId="0" borderId="0" xfId="0" applyFont="1" applyAlignment="1">
      <alignment horizontal="left" wrapText="1"/>
    </xf>
    <xf numFmtId="0" fontId="31" fillId="0" borderId="0" xfId="0" applyFont="1" applyAlignment="1">
      <alignment horizontal="center" wrapText="1"/>
    </xf>
    <xf numFmtId="164" fontId="32" fillId="4" borderId="22" xfId="0" applyNumberFormat="1" applyFont="1" applyFill="1" applyBorder="1" applyAlignment="1">
      <alignment vertical="center"/>
    </xf>
    <xf numFmtId="17" fontId="31" fillId="8" borderId="22" xfId="0" applyNumberFormat="1" applyFont="1" applyFill="1" applyBorder="1" applyAlignment="1">
      <alignment horizontal="left" vertical="center"/>
    </xf>
    <xf numFmtId="164" fontId="32" fillId="8" borderId="22" xfId="0" applyNumberFormat="1" applyFont="1" applyFill="1" applyBorder="1" applyAlignment="1">
      <alignment vertical="center"/>
    </xf>
    <xf numFmtId="17" fontId="31" fillId="0" borderId="22" xfId="0" applyNumberFormat="1" applyFont="1" applyBorder="1" applyAlignment="1">
      <alignment horizontal="left" vertical="center"/>
    </xf>
    <xf numFmtId="164" fontId="32" fillId="0" borderId="22" xfId="0" applyNumberFormat="1" applyFont="1" applyBorder="1" applyAlignment="1">
      <alignment vertical="center"/>
    </xf>
    <xf numFmtId="0" fontId="32" fillId="0" borderId="0" xfId="0" applyFont="1" applyAlignment="1">
      <alignment horizontal="right" vertical="center" wrapText="1"/>
    </xf>
    <xf numFmtId="0" fontId="35" fillId="0" borderId="0" xfId="0" applyFont="1" applyAlignment="1">
      <alignment vertical="center"/>
    </xf>
    <xf numFmtId="2" fontId="32" fillId="0" borderId="22" xfId="0" applyNumberFormat="1" applyFont="1" applyBorder="1" applyAlignment="1">
      <alignment vertical="center"/>
    </xf>
    <xf numFmtId="0" fontId="110" fillId="0" borderId="0" xfId="0" applyFont="1" applyAlignment="1">
      <alignment vertical="center"/>
    </xf>
    <xf numFmtId="0" fontId="155" fillId="0" borderId="0" xfId="0" applyFont="1" applyAlignment="1">
      <alignment vertical="center"/>
    </xf>
    <xf numFmtId="0" fontId="40" fillId="0" borderId="0" xfId="0" applyFont="1" applyAlignment="1">
      <alignment horizontal="left" vertical="top" wrapText="1"/>
    </xf>
    <xf numFmtId="0" fontId="39" fillId="0" borderId="22" xfId="0" applyFont="1" applyBorder="1" applyAlignment="1">
      <alignment horizontal="center" vertical="center" wrapText="1"/>
    </xf>
    <xf numFmtId="0" fontId="31" fillId="0" borderId="40" xfId="0" quotePrefix="1" applyFont="1" applyBorder="1" applyAlignment="1">
      <alignment horizontal="center" vertical="center" wrapText="1"/>
    </xf>
    <xf numFmtId="0" fontId="32" fillId="0" borderId="22" xfId="0" applyFont="1" applyBorder="1" applyAlignment="1">
      <alignment horizontal="center" vertical="center" wrapText="1"/>
    </xf>
    <xf numFmtId="2" fontId="31" fillId="0" borderId="22" xfId="0" applyNumberFormat="1" applyFont="1" applyBorder="1" applyAlignment="1">
      <alignment horizontal="center" vertical="center"/>
    </xf>
    <xf numFmtId="0" fontId="110" fillId="0" borderId="0" xfId="0" applyFont="1" applyAlignment="1">
      <alignment horizontal="left" vertical="center"/>
    </xf>
    <xf numFmtId="164" fontId="39" fillId="0" borderId="22" xfId="0" applyNumberFormat="1" applyFont="1" applyBorder="1" applyAlignment="1">
      <alignment horizontal="right" vertical="center"/>
    </xf>
    <xf numFmtId="0" fontId="110" fillId="0" borderId="0" xfId="0" applyFont="1"/>
    <xf numFmtId="0" fontId="155" fillId="0" borderId="0" xfId="0" applyFont="1"/>
    <xf numFmtId="0" fontId="40" fillId="0" borderId="0" xfId="0" applyFont="1" applyAlignment="1">
      <alignment horizontal="left" wrapText="1"/>
    </xf>
    <xf numFmtId="0" fontId="110" fillId="0" borderId="0" xfId="0" applyFont="1" applyAlignment="1">
      <alignment horizontal="left"/>
    </xf>
    <xf numFmtId="0" fontId="30" fillId="0" borderId="0" xfId="0" applyFont="1" applyAlignment="1">
      <alignment horizontal="left" vertical="center" wrapText="1"/>
    </xf>
    <xf numFmtId="0" fontId="31" fillId="4" borderId="0" xfId="0" applyFont="1" applyFill="1" applyAlignment="1">
      <alignment horizontal="center" vertical="center" wrapText="1"/>
    </xf>
    <xf numFmtId="0" fontId="35" fillId="4" borderId="0" xfId="0" applyFont="1" applyFill="1" applyAlignment="1">
      <alignment vertical="center"/>
    </xf>
    <xf numFmtId="0" fontId="39" fillId="4" borderId="22" xfId="0" applyFont="1" applyFill="1" applyBorder="1" applyAlignment="1">
      <alignment vertical="center"/>
    </xf>
    <xf numFmtId="0" fontId="30" fillId="4" borderId="22" xfId="0" applyFont="1" applyFill="1" applyBorder="1" applyAlignment="1">
      <alignment vertical="center"/>
    </xf>
    <xf numFmtId="0" fontId="30" fillId="4" borderId="22" xfId="0" applyFont="1" applyFill="1" applyBorder="1" applyAlignment="1">
      <alignment horizontal="center" vertical="center"/>
    </xf>
    <xf numFmtId="1" fontId="39" fillId="0" borderId="0" xfId="0" quotePrefix="1" applyNumberFormat="1" applyFont="1" applyAlignment="1">
      <alignment horizontal="center" vertical="center" wrapText="1"/>
    </xf>
    <xf numFmtId="0" fontId="66" fillId="0" borderId="0" xfId="0" applyFont="1" applyAlignment="1">
      <alignment wrapText="1"/>
    </xf>
    <xf numFmtId="0" fontId="145" fillId="0" borderId="0" xfId="0" applyFont="1" applyAlignment="1">
      <alignment vertical="center" wrapText="1"/>
    </xf>
    <xf numFmtId="4" fontId="32" fillId="0" borderId="22" xfId="0" applyNumberFormat="1" applyFont="1" applyBorder="1" applyAlignment="1">
      <alignment horizontal="center"/>
    </xf>
    <xf numFmtId="0" fontId="31" fillId="0" borderId="22" xfId="0" applyFont="1" applyBorder="1" applyAlignment="1">
      <alignment vertical="center" wrapText="1"/>
    </xf>
    <xf numFmtId="3" fontId="39" fillId="0" borderId="22" xfId="0" applyNumberFormat="1" applyFont="1" applyBorder="1" applyAlignment="1">
      <alignment horizontal="right" vertical="center"/>
    </xf>
    <xf numFmtId="0" fontId="157" fillId="0" borderId="0" xfId="0" applyFont="1" applyAlignment="1">
      <alignment horizontal="center" wrapText="1"/>
    </xf>
    <xf numFmtId="1" fontId="31" fillId="0" borderId="0" xfId="0" quotePrefix="1" applyNumberFormat="1" applyFont="1" applyAlignment="1">
      <alignment horizontal="center" wrapText="1"/>
    </xf>
    <xf numFmtId="164" fontId="32" fillId="4" borderId="22" xfId="0" applyNumberFormat="1" applyFont="1" applyFill="1" applyBorder="1" applyAlignment="1">
      <alignment horizontal="center"/>
    </xf>
    <xf numFmtId="0" fontId="47" fillId="4" borderId="0" xfId="0" applyFont="1" applyFill="1" applyAlignment="1">
      <alignment horizontal="center" vertical="center" wrapText="1"/>
    </xf>
    <xf numFmtId="0" fontId="159" fillId="0" borderId="0" xfId="0" applyFont="1" applyAlignment="1">
      <alignment vertical="center"/>
    </xf>
    <xf numFmtId="0" fontId="59" fillId="0" borderId="0" xfId="0" applyFont="1" applyAlignment="1">
      <alignment vertical="center"/>
    </xf>
    <xf numFmtId="0" fontId="55" fillId="0" borderId="0" xfId="0" applyFont="1" applyAlignment="1">
      <alignment vertical="center"/>
    </xf>
    <xf numFmtId="4" fontId="134" fillId="4" borderId="49" xfId="0" applyNumberFormat="1" applyFont="1" applyFill="1" applyBorder="1" applyAlignment="1">
      <alignment vertical="center"/>
    </xf>
    <xf numFmtId="4" fontId="134" fillId="4" borderId="22" xfId="0" applyNumberFormat="1" applyFont="1" applyFill="1" applyBorder="1" applyAlignment="1">
      <alignment vertical="center"/>
    </xf>
    <xf numFmtId="165" fontId="134" fillId="4" borderId="22" xfId="0" applyNumberFormat="1" applyFont="1" applyFill="1" applyBorder="1" applyAlignment="1">
      <alignment vertical="center"/>
    </xf>
    <xf numFmtId="4" fontId="134" fillId="4" borderId="14" xfId="0" applyNumberFormat="1" applyFont="1" applyFill="1" applyBorder="1" applyAlignment="1">
      <alignment vertical="center"/>
    </xf>
    <xf numFmtId="0" fontId="118" fillId="0" borderId="0" xfId="0" applyFont="1" applyAlignment="1">
      <alignment vertical="center"/>
    </xf>
    <xf numFmtId="165" fontId="118" fillId="0" borderId="0" xfId="0" applyNumberFormat="1" applyFont="1" applyAlignment="1">
      <alignment horizontal="right" vertical="center"/>
    </xf>
    <xf numFmtId="166" fontId="31" fillId="0" borderId="15" xfId="0" applyNumberFormat="1" applyFont="1" applyBorder="1" applyAlignment="1">
      <alignment horizontal="center"/>
    </xf>
    <xf numFmtId="164" fontId="32" fillId="0" borderId="15" xfId="0" applyNumberFormat="1" applyFont="1" applyBorder="1" applyAlignment="1">
      <alignment horizontal="center"/>
    </xf>
    <xf numFmtId="164" fontId="32" fillId="0" borderId="14" xfId="0" applyNumberFormat="1" applyFont="1" applyBorder="1" applyAlignment="1">
      <alignment horizontal="center"/>
    </xf>
    <xf numFmtId="164" fontId="32" fillId="0" borderId="15" xfId="0" applyNumberFormat="1" applyFont="1" applyBorder="1" applyAlignment="1">
      <alignment horizontal="center" vertical="center"/>
    </xf>
    <xf numFmtId="17" fontId="31" fillId="0" borderId="22" xfId="0" applyNumberFormat="1" applyFont="1" applyBorder="1" applyAlignment="1">
      <alignment horizontal="center" vertical="center"/>
    </xf>
    <xf numFmtId="166" fontId="31" fillId="0" borderId="15" xfId="0" applyNumberFormat="1" applyFont="1" applyBorder="1" applyAlignment="1">
      <alignment horizontal="center" vertical="center"/>
    </xf>
    <xf numFmtId="166" fontId="31"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6" fontId="31" fillId="0" borderId="14" xfId="0" applyNumberFormat="1" applyFont="1" applyBorder="1" applyAlignment="1">
      <alignment horizontal="center"/>
    </xf>
    <xf numFmtId="166" fontId="31" fillId="0" borderId="22" xfId="0" applyNumberFormat="1" applyFont="1" applyBorder="1" applyAlignment="1">
      <alignment horizontal="center" vertical="center"/>
    </xf>
    <xf numFmtId="164" fontId="40" fillId="0" borderId="0" xfId="0" applyNumberFormat="1" applyFont="1" applyAlignment="1">
      <alignment horizontal="center" vertical="center"/>
    </xf>
    <xf numFmtId="166" fontId="31" fillId="0" borderId="0" xfId="0" applyNumberFormat="1" applyFont="1" applyAlignment="1">
      <alignment horizontal="center" vertical="center" wrapText="1"/>
    </xf>
    <xf numFmtId="1" fontId="32" fillId="0" borderId="15" xfId="0" applyNumberFormat="1" applyFont="1" applyBorder="1" applyAlignment="1">
      <alignment horizontal="center" vertical="center"/>
    </xf>
    <xf numFmtId="1" fontId="32" fillId="0" borderId="15" xfId="0" applyNumberFormat="1" applyFont="1" applyBorder="1" applyAlignment="1">
      <alignment horizontal="center"/>
    </xf>
    <xf numFmtId="1" fontId="32" fillId="0" borderId="14" xfId="0" applyNumberFormat="1" applyFont="1" applyBorder="1" applyAlignment="1">
      <alignment horizontal="center"/>
    </xf>
    <xf numFmtId="166" fontId="39" fillId="0" borderId="0" xfId="0" applyNumberFormat="1" applyFont="1" applyAlignment="1">
      <alignment horizontal="center" vertical="center" wrapText="1"/>
    </xf>
    <xf numFmtId="3" fontId="32" fillId="8" borderId="15" xfId="0" applyNumberFormat="1" applyFont="1" applyFill="1" applyBorder="1" applyAlignment="1">
      <alignment horizontal="center"/>
    </xf>
    <xf numFmtId="0" fontId="149" fillId="0" borderId="0" xfId="0" applyFont="1" applyAlignment="1">
      <alignment horizontal="left" vertical="center"/>
    </xf>
    <xf numFmtId="3" fontId="32" fillId="0" borderId="22" xfId="14" applyNumberFormat="1" applyFont="1" applyFill="1" applyBorder="1" applyAlignment="1">
      <alignment horizontal="center" vertical="center"/>
    </xf>
    <xf numFmtId="3" fontId="32" fillId="0" borderId="15" xfId="14" applyNumberFormat="1" applyFont="1" applyFill="1" applyBorder="1" applyAlignment="1">
      <alignment horizontal="center" vertical="center"/>
    </xf>
    <xf numFmtId="3" fontId="32" fillId="0" borderId="15" xfId="14" applyNumberFormat="1" applyFont="1" applyFill="1" applyBorder="1" applyAlignment="1">
      <alignment horizontal="center"/>
    </xf>
    <xf numFmtId="3" fontId="32" fillId="0" borderId="14" xfId="14" applyNumberFormat="1" applyFont="1" applyFill="1" applyBorder="1" applyAlignment="1">
      <alignment horizontal="center"/>
    </xf>
    <xf numFmtId="0" fontId="35" fillId="0" borderId="33" xfId="0" applyFont="1" applyBorder="1" applyAlignment="1">
      <alignment horizontal="center" vertical="center"/>
    </xf>
    <xf numFmtId="3" fontId="27" fillId="0" borderId="4" xfId="0" applyNumberFormat="1" applyFont="1" applyBorder="1" applyAlignment="1">
      <alignment vertical="center"/>
    </xf>
    <xf numFmtId="2" fontId="27" fillId="0" borderId="4" xfId="0" applyNumberFormat="1" applyFont="1" applyBorder="1" applyAlignment="1">
      <alignment vertical="center"/>
    </xf>
    <xf numFmtId="2" fontId="27" fillId="0" borderId="12" xfId="0" applyNumberFormat="1" applyFont="1" applyBorder="1" applyAlignment="1">
      <alignment vertical="center"/>
    </xf>
    <xf numFmtId="164" fontId="32" fillId="0" borderId="48" xfId="0" applyNumberFormat="1" applyFont="1" applyBorder="1" applyAlignment="1">
      <alignment horizontal="center" vertical="center"/>
    </xf>
    <xf numFmtId="3" fontId="30" fillId="0" borderId="0" xfId="0" applyNumberFormat="1" applyFont="1"/>
    <xf numFmtId="170" fontId="30" fillId="0" borderId="0" xfId="0" quotePrefix="1" applyNumberFormat="1" applyFont="1" applyAlignment="1">
      <alignment vertical="center"/>
    </xf>
    <xf numFmtId="2" fontId="31" fillId="0" borderId="0" xfId="0" applyNumberFormat="1" applyFont="1" applyAlignment="1">
      <alignment horizontal="center"/>
    </xf>
    <xf numFmtId="0" fontId="158" fillId="0" borderId="3" xfId="0" applyFont="1" applyBorder="1" applyAlignment="1">
      <alignment horizontal="center" vertical="center"/>
    </xf>
    <xf numFmtId="49" fontId="31" fillId="0" borderId="22" xfId="0" applyNumberFormat="1" applyFont="1" applyBorder="1"/>
    <xf numFmtId="49" fontId="39" fillId="0" borderId="10" xfId="0" applyNumberFormat="1" applyFont="1" applyBorder="1"/>
    <xf numFmtId="0" fontId="0" fillId="0" borderId="5" xfId="0" applyBorder="1"/>
    <xf numFmtId="2" fontId="158" fillId="14" borderId="5" xfId="0" applyNumberFormat="1" applyFont="1" applyFill="1" applyBorder="1" applyAlignment="1">
      <alignment horizontal="center" vertical="center"/>
    </xf>
    <xf numFmtId="0" fontId="0" fillId="0" borderId="3" xfId="0" applyBorder="1"/>
    <xf numFmtId="2" fontId="158" fillId="14" borderId="3" xfId="0" applyNumberFormat="1" applyFont="1" applyFill="1" applyBorder="1" applyAlignment="1">
      <alignment horizontal="center" vertical="center"/>
    </xf>
    <xf numFmtId="2" fontId="32" fillId="14" borderId="5" xfId="0" applyNumberFormat="1" applyFont="1" applyFill="1" applyBorder="1" applyAlignment="1">
      <alignment horizontal="center" vertical="center"/>
    </xf>
    <xf numFmtId="2" fontId="32" fillId="14" borderId="3" xfId="0" applyNumberFormat="1" applyFont="1" applyFill="1" applyBorder="1" applyAlignment="1">
      <alignment horizontal="center" vertical="center"/>
    </xf>
    <xf numFmtId="0" fontId="162" fillId="0" borderId="0" xfId="0" applyFont="1"/>
    <xf numFmtId="0" fontId="163" fillId="0" borderId="0" xfId="0" applyFont="1"/>
    <xf numFmtId="17" fontId="35" fillId="0" borderId="11" xfId="0" applyNumberFormat="1" applyFont="1" applyBorder="1" applyAlignment="1">
      <alignment horizontal="right"/>
    </xf>
    <xf numFmtId="4" fontId="30" fillId="0" borderId="0" xfId="0" applyNumberFormat="1" applyFont="1"/>
    <xf numFmtId="4" fontId="32" fillId="0" borderId="22" xfId="0" applyNumberFormat="1" applyFont="1" applyBorder="1"/>
    <xf numFmtId="0" fontId="71" fillId="0" borderId="0" xfId="0" applyFont="1"/>
    <xf numFmtId="0" fontId="37" fillId="0" borderId="22" xfId="1" applyFont="1" applyBorder="1" applyAlignment="1">
      <alignment vertical="center"/>
    </xf>
    <xf numFmtId="164" fontId="32" fillId="0" borderId="22" xfId="0" applyNumberFormat="1" applyFont="1" applyBorder="1"/>
    <xf numFmtId="174" fontId="30" fillId="0" borderId="0" xfId="0" applyNumberFormat="1" applyFont="1"/>
    <xf numFmtId="175" fontId="30" fillId="0" borderId="0" xfId="0" applyNumberFormat="1" applyFont="1"/>
    <xf numFmtId="3" fontId="166" fillId="0" borderId="0" xfId="0" applyNumberFormat="1" applyFont="1"/>
    <xf numFmtId="1" fontId="30" fillId="0" borderId="0" xfId="0" applyNumberFormat="1" applyFont="1"/>
    <xf numFmtId="0" fontId="127" fillId="0" borderId="90" xfId="12" applyFont="1" applyBorder="1" applyAlignment="1">
      <alignment horizontal="left"/>
    </xf>
    <xf numFmtId="4" fontId="32" fillId="0" borderId="9" xfId="0" applyNumberFormat="1" applyFont="1" applyBorder="1" applyAlignment="1">
      <alignment horizontal="center" vertical="center"/>
    </xf>
    <xf numFmtId="0" fontId="72" fillId="0" borderId="0" xfId="1" applyFont="1" applyAlignment="1">
      <alignment vertical="center"/>
    </xf>
    <xf numFmtId="0" fontId="66" fillId="0" borderId="0" xfId="0" applyFont="1" applyAlignment="1">
      <alignment horizontal="left" vertical="center"/>
    </xf>
    <xf numFmtId="3" fontId="71" fillId="0" borderId="11" xfId="0" applyNumberFormat="1" applyFont="1" applyBorder="1" applyAlignment="1">
      <alignment horizontal="center" vertical="center"/>
    </xf>
    <xf numFmtId="3" fontId="71" fillId="0" borderId="0" xfId="0" applyNumberFormat="1" applyFont="1" applyAlignment="1">
      <alignment horizontal="center" vertical="center"/>
    </xf>
    <xf numFmtId="3" fontId="132" fillId="0" borderId="6" xfId="0" applyNumberFormat="1" applyFont="1" applyBorder="1" applyAlignment="1">
      <alignment horizontal="center" vertical="center"/>
    </xf>
    <xf numFmtId="3" fontId="132" fillId="0" borderId="0" xfId="0" applyNumberFormat="1" applyFont="1" applyAlignment="1">
      <alignment horizontal="center" vertical="center"/>
    </xf>
    <xf numFmtId="3" fontId="71" fillId="0" borderId="0" xfId="0" applyNumberFormat="1" applyFont="1" applyAlignment="1">
      <alignment horizontal="center" vertical="center" wrapText="1"/>
    </xf>
    <xf numFmtId="0" fontId="97" fillId="0" borderId="0" xfId="0" applyFont="1" applyAlignment="1">
      <alignment horizontal="left" vertical="center"/>
    </xf>
    <xf numFmtId="0" fontId="44" fillId="0" borderId="1" xfId="0" applyFont="1" applyBorder="1" applyAlignment="1">
      <alignment horizontal="left" vertical="center"/>
    </xf>
    <xf numFmtId="4" fontId="71" fillId="0" borderId="22" xfId="0" applyNumberFormat="1" applyFont="1" applyBorder="1" applyAlignment="1">
      <alignment horizontal="center" vertical="center"/>
    </xf>
    <xf numFmtId="0" fontId="31" fillId="0" borderId="1" xfId="0" applyFont="1" applyBorder="1" applyAlignment="1">
      <alignment horizontal="left" vertical="center"/>
    </xf>
    <xf numFmtId="0" fontId="39" fillId="0" borderId="9" xfId="0" applyFont="1" applyBorder="1" applyAlignment="1">
      <alignment horizontal="left" vertical="center"/>
    </xf>
    <xf numFmtId="0" fontId="39" fillId="0" borderId="0" xfId="0" applyFont="1" applyAlignment="1">
      <alignment horizontal="left" vertical="center"/>
    </xf>
    <xf numFmtId="0" fontId="37" fillId="0" borderId="12" xfId="0" applyFont="1" applyBorder="1" applyAlignment="1">
      <alignment vertical="center"/>
    </xf>
    <xf numFmtId="0" fontId="144" fillId="0" borderId="12" xfId="0" applyFont="1" applyBorder="1" applyAlignment="1">
      <alignment vertical="center"/>
    </xf>
    <xf numFmtId="0" fontId="121" fillId="0" borderId="5" xfId="0" applyFont="1" applyBorder="1" applyAlignment="1">
      <alignment horizontal="left" vertical="center"/>
    </xf>
    <xf numFmtId="165" fontId="50" fillId="0" borderId="5" xfId="0" applyNumberFormat="1" applyFont="1" applyBorder="1" applyAlignment="1">
      <alignment horizontal="center" vertical="center"/>
    </xf>
    <xf numFmtId="165" fontId="121" fillId="0" borderId="5" xfId="0" applyNumberFormat="1" applyFont="1" applyBorder="1" applyAlignment="1">
      <alignment horizontal="center" vertical="center"/>
    </xf>
    <xf numFmtId="0" fontId="83" fillId="0" borderId="0" xfId="0" applyFont="1" applyAlignment="1">
      <alignment vertical="center"/>
    </xf>
    <xf numFmtId="0" fontId="139" fillId="0" borderId="0" xfId="0" applyFont="1" applyAlignment="1">
      <alignment horizontal="left" vertical="center"/>
    </xf>
    <xf numFmtId="164" fontId="106" fillId="0" borderId="1" xfId="0" applyNumberFormat="1" applyFont="1" applyBorder="1" applyAlignment="1">
      <alignment horizontal="center" vertical="center"/>
    </xf>
    <xf numFmtId="165" fontId="39" fillId="0" borderId="0" xfId="0" applyNumberFormat="1" applyFont="1" applyAlignment="1">
      <alignment horizontal="center" vertical="center"/>
    </xf>
    <xf numFmtId="0" fontId="144" fillId="0" borderId="0" xfId="0" applyFont="1" applyAlignment="1">
      <alignment horizontal="center" vertical="center"/>
    </xf>
    <xf numFmtId="0" fontId="73" fillId="0" borderId="0" xfId="0" applyFont="1"/>
    <xf numFmtId="0" fontId="73" fillId="0" borderId="0" xfId="0" applyFont="1" applyAlignment="1">
      <alignment horizontal="center" vertical="center"/>
    </xf>
    <xf numFmtId="2" fontId="32" fillId="0" borderId="1" xfId="0" applyNumberFormat="1" applyFont="1" applyBorder="1" applyAlignment="1">
      <alignment horizontal="center" vertical="center"/>
    </xf>
    <xf numFmtId="4" fontId="106" fillId="0" borderId="1" xfId="0" applyNumberFormat="1" applyFont="1" applyBorder="1" applyAlignment="1">
      <alignment horizontal="center"/>
    </xf>
    <xf numFmtId="0" fontId="153" fillId="0" borderId="0" xfId="0" applyFont="1" applyAlignment="1">
      <alignment horizontal="left" vertical="center" readingOrder="1"/>
    </xf>
    <xf numFmtId="4" fontId="32" fillId="0" borderId="0" xfId="0" applyNumberFormat="1" applyFont="1" applyAlignment="1">
      <alignment horizontal="center" vertical="center"/>
    </xf>
    <xf numFmtId="165" fontId="50" fillId="0" borderId="0" xfId="0" applyNumberFormat="1" applyFont="1" applyAlignment="1">
      <alignment horizontal="center" vertical="center"/>
    </xf>
    <xf numFmtId="165" fontId="121" fillId="0" borderId="0" xfId="0" applyNumberFormat="1" applyFont="1" applyAlignment="1">
      <alignment horizontal="center" vertical="center"/>
    </xf>
    <xf numFmtId="165" fontId="59" fillId="0" borderId="13" xfId="0" applyNumberFormat="1" applyFont="1" applyBorder="1" applyAlignment="1">
      <alignment horizontal="center" vertical="center"/>
    </xf>
    <xf numFmtId="165" fontId="32" fillId="0" borderId="1" xfId="0" applyNumberFormat="1" applyFont="1" applyBorder="1" applyAlignment="1">
      <alignment horizontal="center" vertical="center"/>
    </xf>
    <xf numFmtId="165" fontId="55" fillId="0" borderId="0" xfId="0" applyNumberFormat="1" applyFont="1" applyAlignment="1">
      <alignment horizontal="center" vertical="center"/>
    </xf>
    <xf numFmtId="165" fontId="48" fillId="0" borderId="1" xfId="0" applyNumberFormat="1" applyFont="1" applyBorder="1" applyAlignment="1">
      <alignment horizontal="center"/>
    </xf>
    <xf numFmtId="165" fontId="48" fillId="0" borderId="22" xfId="0" applyNumberFormat="1" applyFont="1" applyBorder="1" applyAlignment="1">
      <alignment horizontal="center"/>
    </xf>
    <xf numFmtId="0" fontId="149" fillId="0" borderId="0" xfId="0" applyFont="1"/>
    <xf numFmtId="2" fontId="27" fillId="0" borderId="22" xfId="0" applyNumberFormat="1" applyFont="1" applyBorder="1"/>
    <xf numFmtId="170" fontId="32" fillId="0" borderId="24" xfId="0" applyNumberFormat="1" applyFont="1" applyBorder="1" applyAlignment="1">
      <alignment horizontal="center" vertical="center"/>
    </xf>
    <xf numFmtId="3" fontId="32" fillId="0" borderId="22" xfId="0" applyNumberFormat="1" applyFont="1" applyBorder="1" applyAlignment="1">
      <alignment horizontal="right" vertical="center"/>
    </xf>
    <xf numFmtId="165" fontId="134" fillId="4" borderId="49" xfId="0" applyNumberFormat="1" applyFont="1" applyFill="1" applyBorder="1" applyAlignment="1">
      <alignment vertical="center"/>
    </xf>
    <xf numFmtId="165" fontId="134" fillId="4" borderId="14" xfId="0" applyNumberFormat="1" applyFont="1" applyFill="1" applyBorder="1" applyAlignment="1">
      <alignment vertical="center"/>
    </xf>
    <xf numFmtId="169" fontId="30" fillId="0" borderId="0" xfId="15" applyNumberFormat="1" applyFont="1" applyAlignment="1">
      <alignment horizontal="center" vertical="center"/>
    </xf>
    <xf numFmtId="167" fontId="30" fillId="0" borderId="0" xfId="0" applyNumberFormat="1" applyFont="1" applyAlignment="1">
      <alignment horizontal="center" vertical="center"/>
    </xf>
    <xf numFmtId="166" fontId="31" fillId="8" borderId="22" xfId="0" applyNumberFormat="1" applyFont="1" applyFill="1" applyBorder="1" applyAlignment="1">
      <alignment horizontal="center" vertical="center"/>
    </xf>
    <xf numFmtId="165" fontId="30" fillId="0" borderId="0" xfId="0" applyNumberFormat="1" applyFont="1" applyAlignment="1">
      <alignment horizontal="center" vertical="center"/>
    </xf>
    <xf numFmtId="1" fontId="32" fillId="8" borderId="22" xfId="0" applyNumberFormat="1" applyFont="1" applyFill="1" applyBorder="1" applyAlignment="1">
      <alignment horizontal="center" vertical="center"/>
    </xf>
    <xf numFmtId="1" fontId="30" fillId="0" borderId="0" xfId="0" applyNumberFormat="1" applyFont="1" applyAlignment="1">
      <alignment horizontal="center" vertical="center"/>
    </xf>
    <xf numFmtId="170" fontId="30" fillId="0" borderId="0" xfId="0" applyNumberFormat="1" applyFont="1" applyAlignment="1">
      <alignment horizontal="center" vertical="center"/>
    </xf>
    <xf numFmtId="0" fontId="72" fillId="3" borderId="0" xfId="1" applyFont="1" applyFill="1" applyAlignment="1">
      <alignment vertical="center"/>
    </xf>
    <xf numFmtId="0" fontId="146" fillId="3" borderId="0" xfId="1" applyFont="1" applyFill="1" applyAlignment="1">
      <alignment vertical="center"/>
    </xf>
    <xf numFmtId="0" fontId="30" fillId="3" borderId="0" xfId="0" applyFont="1" applyFill="1" applyAlignment="1">
      <alignment vertical="center"/>
    </xf>
    <xf numFmtId="0" fontId="72" fillId="3" borderId="0" xfId="1" applyFont="1" applyFill="1"/>
    <xf numFmtId="171" fontId="30" fillId="0" borderId="0" xfId="0" applyNumberFormat="1" applyFont="1"/>
    <xf numFmtId="176" fontId="30" fillId="0" borderId="0" xfId="0" applyNumberFormat="1" applyFont="1"/>
    <xf numFmtId="0" fontId="33" fillId="0" borderId="0" xfId="1" applyFont="1"/>
    <xf numFmtId="172" fontId="66" fillId="4" borderId="0" xfId="0" applyNumberFormat="1" applyFont="1" applyFill="1" applyAlignment="1">
      <alignment horizontal="right" vertical="center"/>
    </xf>
    <xf numFmtId="177" fontId="30" fillId="0" borderId="0" xfId="0" applyNumberFormat="1" applyFont="1" applyAlignment="1">
      <alignment vertical="center"/>
    </xf>
    <xf numFmtId="4" fontId="36" fillId="0" borderId="0" xfId="0" applyNumberFormat="1" applyFont="1" applyAlignment="1">
      <alignment vertical="center"/>
    </xf>
    <xf numFmtId="177" fontId="36" fillId="0" borderId="0" xfId="0" applyNumberFormat="1" applyFont="1" applyAlignment="1">
      <alignment vertical="center"/>
    </xf>
    <xf numFmtId="167" fontId="48" fillId="4" borderId="5" xfId="0" applyNumberFormat="1" applyFont="1" applyFill="1" applyBorder="1" applyAlignment="1">
      <alignment vertical="center"/>
    </xf>
    <xf numFmtId="178" fontId="48" fillId="4" borderId="5" xfId="0" applyNumberFormat="1" applyFont="1" applyFill="1" applyBorder="1" applyAlignment="1">
      <alignment vertical="center"/>
    </xf>
    <xf numFmtId="177" fontId="48" fillId="4" borderId="5" xfId="0" applyNumberFormat="1" applyFont="1" applyFill="1" applyBorder="1" applyAlignment="1">
      <alignment vertical="center"/>
    </xf>
    <xf numFmtId="178" fontId="48" fillId="4" borderId="18" xfId="0" applyNumberFormat="1" applyFont="1" applyFill="1" applyBorder="1" applyAlignment="1">
      <alignment vertical="center"/>
    </xf>
    <xf numFmtId="167" fontId="48" fillId="4" borderId="19" xfId="0" applyNumberFormat="1" applyFont="1" applyFill="1" applyBorder="1" applyAlignment="1">
      <alignment vertical="center"/>
    </xf>
    <xf numFmtId="2" fontId="32" fillId="0" borderId="22" xfId="0" applyNumberFormat="1" applyFont="1" applyBorder="1" applyAlignment="1">
      <alignment horizontal="center"/>
    </xf>
    <xf numFmtId="2" fontId="32" fillId="0" borderId="91" xfId="0" applyNumberFormat="1" applyFont="1" applyBorder="1" applyAlignment="1">
      <alignment horizontal="center" vertical="center"/>
    </xf>
    <xf numFmtId="2" fontId="32" fillId="0" borderId="92" xfId="0" applyNumberFormat="1" applyFont="1" applyBorder="1" applyAlignment="1">
      <alignment horizontal="center" vertical="center"/>
    </xf>
    <xf numFmtId="2" fontId="32" fillId="0" borderId="15" xfId="0" applyNumberFormat="1" applyFont="1" applyBorder="1" applyAlignment="1">
      <alignment horizontal="center" vertical="center"/>
    </xf>
    <xf numFmtId="2" fontId="32" fillId="0" borderId="93" xfId="0" applyNumberFormat="1" applyFont="1" applyBorder="1" applyAlignment="1">
      <alignment horizontal="center" vertical="center"/>
    </xf>
    <xf numFmtId="2" fontId="32" fillId="0" borderId="27" xfId="0" applyNumberFormat="1" applyFont="1" applyBorder="1" applyAlignment="1">
      <alignment horizontal="center" vertical="center"/>
    </xf>
    <xf numFmtId="2" fontId="32" fillId="0" borderId="94" xfId="0" applyNumberFormat="1" applyFont="1" applyBorder="1" applyAlignment="1">
      <alignment horizontal="center" vertical="center"/>
    </xf>
    <xf numFmtId="167" fontId="32" fillId="0" borderId="0" xfId="0" applyNumberFormat="1" applyFont="1" applyAlignment="1">
      <alignment horizontal="right" vertical="center"/>
    </xf>
    <xf numFmtId="4" fontId="32" fillId="0" borderId="22" xfId="0" applyNumberFormat="1" applyFont="1" applyBorder="1" applyAlignment="1">
      <alignment horizontal="right" vertical="center"/>
    </xf>
    <xf numFmtId="176" fontId="30" fillId="0" borderId="0" xfId="0" applyNumberFormat="1" applyFont="1" applyAlignment="1">
      <alignment vertical="center"/>
    </xf>
    <xf numFmtId="176" fontId="32" fillId="0" borderId="0" xfId="0" applyNumberFormat="1" applyFont="1" applyAlignment="1">
      <alignment horizontal="center"/>
    </xf>
    <xf numFmtId="176" fontId="38" fillId="0" borderId="0" xfId="0" applyNumberFormat="1" applyFont="1" applyAlignment="1">
      <alignment horizontal="center"/>
    </xf>
    <xf numFmtId="175" fontId="38" fillId="0" borderId="0" xfId="0" applyNumberFormat="1" applyFont="1" applyAlignment="1">
      <alignment horizontal="center"/>
    </xf>
    <xf numFmtId="0" fontId="135" fillId="11" borderId="0" xfId="0" applyFont="1" applyFill="1" applyAlignment="1">
      <alignment horizontal="center" vertical="center"/>
    </xf>
    <xf numFmtId="49" fontId="137" fillId="11" borderId="0" xfId="0" applyNumberFormat="1" applyFont="1" applyFill="1" applyAlignment="1">
      <alignment horizontal="center" vertical="center"/>
    </xf>
    <xf numFmtId="0" fontId="84" fillId="0" borderId="10" xfId="0" applyFont="1" applyBorder="1" applyAlignment="1">
      <alignment horizontal="center" vertical="center" wrapText="1"/>
    </xf>
    <xf numFmtId="0" fontId="84" fillId="0" borderId="3" xfId="0" applyFont="1" applyBorder="1" applyAlignment="1">
      <alignment horizontal="center" vertical="center"/>
    </xf>
    <xf numFmtId="0" fontId="0" fillId="0" borderId="0" xfId="0" applyAlignment="1">
      <alignment horizontal="center" vertical="center"/>
    </xf>
    <xf numFmtId="0" fontId="0" fillId="0" borderId="28" xfId="0" applyBorder="1" applyAlignment="1">
      <alignment horizontal="center" vertical="center"/>
    </xf>
    <xf numFmtId="0" fontId="129" fillId="0" borderId="60" xfId="12" applyFont="1" applyBorder="1" applyAlignment="1">
      <alignment horizontal="center" vertical="center"/>
    </xf>
    <xf numFmtId="0" fontId="129" fillId="0" borderId="61" xfId="12" applyFont="1" applyBorder="1" applyAlignment="1">
      <alignment horizontal="center" vertical="center"/>
    </xf>
    <xf numFmtId="0" fontId="129" fillId="0" borderId="62" xfId="12" applyFont="1" applyBorder="1" applyAlignment="1">
      <alignment horizontal="center" vertical="center"/>
    </xf>
    <xf numFmtId="0" fontId="129" fillId="0" borderId="64" xfId="12" applyFont="1" applyBorder="1" applyAlignment="1">
      <alignment horizontal="center" vertical="center"/>
    </xf>
    <xf numFmtId="0" fontId="129" fillId="0" borderId="65" xfId="12" applyFont="1" applyBorder="1" applyAlignment="1">
      <alignment horizontal="center" vertical="center"/>
    </xf>
    <xf numFmtId="0" fontId="129" fillId="0" borderId="66" xfId="12" applyFont="1" applyBorder="1" applyAlignment="1">
      <alignment horizontal="center" vertical="center"/>
    </xf>
    <xf numFmtId="0" fontId="129" fillId="0" borderId="63" xfId="12" applyFont="1" applyBorder="1" applyAlignment="1">
      <alignment horizontal="center" vertical="center"/>
    </xf>
    <xf numFmtId="0" fontId="129" fillId="0" borderId="67" xfId="12" applyFont="1" applyBorder="1" applyAlignment="1">
      <alignment horizontal="center" vertical="center"/>
    </xf>
    <xf numFmtId="0" fontId="129" fillId="0" borderId="68" xfId="12" applyFont="1" applyBorder="1" applyAlignment="1">
      <alignment horizontal="center" vertical="center"/>
    </xf>
    <xf numFmtId="0" fontId="129" fillId="0" borderId="69" xfId="12" applyFont="1" applyBorder="1" applyAlignment="1">
      <alignment horizontal="center" vertical="center"/>
    </xf>
    <xf numFmtId="0" fontId="129" fillId="0" borderId="80" xfId="12" applyFont="1" applyBorder="1" applyAlignment="1">
      <alignment horizontal="center" vertical="center"/>
    </xf>
    <xf numFmtId="0" fontId="129" fillId="0" borderId="81" xfId="12" applyFont="1" applyBorder="1" applyAlignment="1">
      <alignment horizontal="center" vertical="center"/>
    </xf>
    <xf numFmtId="0" fontId="129" fillId="0" borderId="82" xfId="12" applyFont="1" applyBorder="1" applyAlignment="1">
      <alignment horizontal="center" vertical="center"/>
    </xf>
    <xf numFmtId="0" fontId="0" fillId="0" borderId="59"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31" fillId="0" borderId="11" xfId="0" applyFont="1" applyBorder="1" applyAlignment="1">
      <alignment horizontal="center"/>
    </xf>
    <xf numFmtId="0" fontId="31" fillId="0" borderId="6" xfId="0" applyFont="1" applyBorder="1" applyAlignment="1">
      <alignment horizontal="center"/>
    </xf>
    <xf numFmtId="0" fontId="84" fillId="0" borderId="3" xfId="0" applyFont="1" applyBorder="1" applyAlignment="1">
      <alignment horizontal="center" vertical="center" wrapText="1"/>
    </xf>
    <xf numFmtId="0" fontId="0" fillId="0" borderId="65" xfId="0" applyBorder="1" applyAlignment="1">
      <alignment horizontal="center" vertical="center"/>
    </xf>
    <xf numFmtId="0" fontId="0" fillId="0" borderId="66" xfId="0" applyBorder="1" applyAlignment="1">
      <alignment horizontal="center" vertical="center"/>
    </xf>
    <xf numFmtId="0" fontId="31" fillId="0" borderId="60" xfId="12" applyFont="1" applyBorder="1" applyAlignment="1">
      <alignment horizontal="center" vertical="center"/>
    </xf>
    <xf numFmtId="0" fontId="31" fillId="0" borderId="61" xfId="12" applyFont="1" applyBorder="1" applyAlignment="1">
      <alignment horizontal="center" vertical="center"/>
    </xf>
    <xf numFmtId="0" fontId="31" fillId="0" borderId="62" xfId="12" applyFont="1"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31" fillId="0" borderId="40" xfId="0" applyFont="1" applyBorder="1" applyAlignment="1">
      <alignment horizontal="center" vertical="center"/>
    </xf>
    <xf numFmtId="0" fontId="31" fillId="0" borderId="22" xfId="0" applyFont="1" applyBorder="1" applyAlignment="1">
      <alignment horizontal="center" vertical="center"/>
    </xf>
    <xf numFmtId="0" fontId="31" fillId="0" borderId="39" xfId="0" applyFont="1" applyBorder="1" applyAlignment="1">
      <alignment horizontal="center" vertical="center"/>
    </xf>
    <xf numFmtId="0" fontId="31" fillId="0" borderId="40" xfId="0" applyFont="1" applyBorder="1" applyAlignment="1">
      <alignment horizontal="center"/>
    </xf>
    <xf numFmtId="0" fontId="31" fillId="0" borderId="22" xfId="0" applyFont="1" applyBorder="1" applyAlignment="1">
      <alignment horizontal="center"/>
    </xf>
    <xf numFmtId="164" fontId="31" fillId="0" borderId="0" xfId="0" applyNumberFormat="1" applyFont="1" applyAlignment="1">
      <alignment horizontal="center" vertical="center" wrapText="1"/>
    </xf>
    <xf numFmtId="0" fontId="31" fillId="0" borderId="0" xfId="0" applyFont="1" applyAlignment="1">
      <alignment horizontal="center"/>
    </xf>
    <xf numFmtId="0" fontId="31" fillId="4" borderId="0" xfId="0" applyFont="1" applyFill="1" applyAlignment="1">
      <alignment horizontal="center"/>
    </xf>
    <xf numFmtId="0" fontId="50" fillId="0" borderId="74" xfId="0" applyFont="1" applyBorder="1" applyAlignment="1">
      <alignment horizontal="center" vertical="center"/>
    </xf>
    <xf numFmtId="0" fontId="50" fillId="0" borderId="58" xfId="0" applyFont="1" applyBorder="1" applyAlignment="1">
      <alignment horizontal="center" vertical="center"/>
    </xf>
    <xf numFmtId="0" fontId="158" fillId="0" borderId="0" xfId="0" applyFont="1" applyAlignment="1">
      <alignment horizontal="center" vertical="top" wrapText="1"/>
    </xf>
    <xf numFmtId="0" fontId="40" fillId="0" borderId="22" xfId="0" applyFont="1" applyBorder="1" applyAlignment="1">
      <alignment horizontal="center" vertical="center"/>
    </xf>
    <xf numFmtId="0" fontId="160" fillId="0" borderId="22" xfId="0" applyFont="1" applyBorder="1" applyAlignment="1">
      <alignment horizontal="center" vertical="center"/>
    </xf>
    <xf numFmtId="0" fontId="31" fillId="0" borderId="3" xfId="0" applyFont="1" applyBorder="1" applyAlignment="1">
      <alignment horizontal="center" vertical="center" wrapText="1"/>
    </xf>
    <xf numFmtId="0" fontId="44" fillId="0" borderId="34" xfId="0" applyFont="1" applyBorder="1" applyAlignment="1">
      <alignment horizontal="center" vertical="center" wrapText="1"/>
    </xf>
    <xf numFmtId="0" fontId="44" fillId="0" borderId="33" xfId="0" applyFont="1" applyBorder="1" applyAlignment="1">
      <alignment horizontal="center" vertical="center"/>
    </xf>
    <xf numFmtId="0" fontId="44" fillId="0" borderId="35" xfId="0" applyFont="1" applyBorder="1" applyAlignment="1">
      <alignment horizontal="center" vertical="center"/>
    </xf>
    <xf numFmtId="0" fontId="44" fillId="0" borderId="33" xfId="0" applyFont="1" applyBorder="1" applyAlignment="1">
      <alignment horizontal="center" vertical="center" wrapText="1"/>
    </xf>
    <xf numFmtId="0" fontId="44" fillId="0" borderId="35"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33" xfId="0" applyFont="1" applyBorder="1" applyAlignment="1">
      <alignment horizontal="center" vertical="center"/>
    </xf>
    <xf numFmtId="0" fontId="27" fillId="0" borderId="35" xfId="0" applyFont="1" applyBorder="1" applyAlignment="1">
      <alignment horizontal="center" vertical="center"/>
    </xf>
    <xf numFmtId="0" fontId="27" fillId="0" borderId="33" xfId="0" applyFont="1" applyBorder="1" applyAlignment="1">
      <alignment horizontal="center" vertical="center" wrapText="1"/>
    </xf>
    <xf numFmtId="0" fontId="27" fillId="0" borderId="35" xfId="0" applyFont="1" applyBorder="1" applyAlignment="1">
      <alignment horizontal="center" vertical="center" wrapText="1"/>
    </xf>
    <xf numFmtId="0" fontId="31" fillId="0" borderId="0" xfId="0" applyFont="1" applyAlignment="1">
      <alignment horizontal="center" vertical="center" wrapText="1"/>
    </xf>
    <xf numFmtId="0" fontId="31" fillId="0" borderId="0" xfId="0" applyFont="1" applyAlignment="1">
      <alignment horizontal="center" vertical="center"/>
    </xf>
    <xf numFmtId="0" fontId="31" fillId="6" borderId="0" xfId="0" applyFont="1" applyFill="1" applyAlignment="1">
      <alignment horizontal="left" vertical="center" wrapText="1"/>
    </xf>
    <xf numFmtId="0" fontId="31" fillId="6" borderId="0" xfId="0" applyFont="1" applyFill="1" applyAlignment="1">
      <alignment horizontal="left" vertical="center"/>
    </xf>
    <xf numFmtId="0" fontId="62" fillId="0" borderId="0" xfId="5" applyFont="1" applyAlignment="1">
      <alignment horizontal="center" vertical="center"/>
    </xf>
    <xf numFmtId="0" fontId="63" fillId="0" borderId="0" xfId="0" applyFont="1" applyAlignment="1">
      <alignment horizontal="left" vertical="center" wrapText="1" readingOrder="1"/>
    </xf>
    <xf numFmtId="0" fontId="64" fillId="0" borderId="0" xfId="0" applyFont="1" applyAlignment="1">
      <alignment horizontal="left" vertical="center" wrapText="1" readingOrder="1"/>
    </xf>
    <xf numFmtId="0" fontId="12" fillId="0" borderId="0" xfId="0" applyFont="1" applyAlignment="1">
      <alignment horizontal="left" vertical="center" wrapText="1" readingOrder="1"/>
    </xf>
    <xf numFmtId="0" fontId="65" fillId="0" borderId="0" xfId="0" applyFont="1" applyAlignment="1">
      <alignment horizontal="left" vertical="center" wrapText="1" readingOrder="1"/>
    </xf>
    <xf numFmtId="0" fontId="31" fillId="0" borderId="1" xfId="0" applyFont="1" applyBorder="1" applyAlignment="1">
      <alignment horizontal="center" vertical="center"/>
    </xf>
    <xf numFmtId="0" fontId="85" fillId="0" borderId="1" xfId="0" applyFont="1" applyBorder="1" applyAlignment="1">
      <alignment horizontal="center" vertical="center" wrapText="1"/>
    </xf>
    <xf numFmtId="0" fontId="44" fillId="0" borderId="1" xfId="0" applyFont="1" applyBorder="1" applyAlignment="1">
      <alignment horizontal="center" vertical="center"/>
    </xf>
    <xf numFmtId="0" fontId="44" fillId="0" borderId="1" xfId="0" applyFont="1" applyBorder="1" applyAlignment="1">
      <alignment horizontal="center" vertical="center" wrapText="1"/>
    </xf>
  </cellXfs>
  <cellStyles count="17">
    <cellStyle name="%" xfId="1" xr:uid="{00000000-0005-0000-0000-000000000000}"/>
    <cellStyle name="Migliaia" xfId="14" builtinId="3"/>
    <cellStyle name="Migliaia 2" xfId="2" xr:uid="{00000000-0005-0000-0000-000001000000}"/>
    <cellStyle name="Normal 2" xfId="3" xr:uid="{00000000-0005-0000-0000-000002000000}"/>
    <cellStyle name="Normal_Mari_Borbala_COICOP_012_02" xfId="4" xr:uid="{00000000-0005-0000-0000-000003000000}"/>
    <cellStyle name="Normale" xfId="0" builtinId="0"/>
    <cellStyle name="Normale 2" xfId="5" xr:uid="{00000000-0005-0000-0000-000005000000}"/>
    <cellStyle name="Normale 2 2" xfId="16" xr:uid="{2D265D70-DE76-41AD-88EB-5B02F4EA1568}"/>
    <cellStyle name="Normale 2 2 2" xfId="13" xr:uid="{8E30A193-52A9-4A5B-86F4-66CABC1F8B9F}"/>
    <cellStyle name="Normale 2 3" xfId="6" xr:uid="{00000000-0005-0000-0000-000006000000}"/>
    <cellStyle name="Normale 3" xfId="7" xr:uid="{00000000-0005-0000-0000-000007000000}"/>
    <cellStyle name="Normale 4" xfId="8" xr:uid="{00000000-0005-0000-0000-000008000000}"/>
    <cellStyle name="Normale 5" xfId="9" xr:uid="{00000000-0005-0000-0000-000009000000}"/>
    <cellStyle name="Normale 6" xfId="10" xr:uid="{00000000-0005-0000-0000-00000A000000}"/>
    <cellStyle name="Normale 7" xfId="12" xr:uid="{E34058D1-9357-4677-9EC5-BD1E274E98D9}"/>
    <cellStyle name="Percentuale" xfId="15" builtinId="5"/>
    <cellStyle name="Percentuale 2" xfId="11" xr:uid="{00000000-0005-0000-0000-00000B000000}"/>
  </cellStyles>
  <dxfs count="0"/>
  <tableStyles count="0" defaultTableStyle="TableStyleMedium2" defaultPivotStyle="PivotStyleLight16"/>
  <colors>
    <mruColors>
      <color rgb="FF0000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4.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8" Type="http://schemas.openxmlformats.org/officeDocument/2006/relationships/externalLink" Target="externalLinks/externalLink7.xml"/><Relationship Id="rId66"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5.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3.xml"/><Relationship Id="rId62"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60" Type="http://schemas.openxmlformats.org/officeDocument/2006/relationships/styles" Target="styles.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69850</xdr:rowOff>
    </xdr:from>
    <xdr:to>
      <xdr:col>12</xdr:col>
      <xdr:colOff>400050</xdr:colOff>
      <xdr:row>36</xdr:row>
      <xdr:rowOff>55449</xdr:rowOff>
    </xdr:to>
    <xdr:sp macro="" textlink="">
      <xdr:nvSpPr>
        <xdr:cNvPr id="2" name="object 33">
          <a:extLst>
            <a:ext uri="{FF2B5EF4-FFF2-40B4-BE49-F238E27FC236}">
              <a16:creationId xmlns:a16="http://schemas.microsoft.com/office/drawing/2014/main" id="{8849048A-6F1B-423A-9839-60002FA46998}"/>
            </a:ext>
          </a:extLst>
        </xdr:cNvPr>
        <xdr:cNvSpPr txBox="1"/>
      </xdr:nvSpPr>
      <xdr:spPr>
        <a:xfrm>
          <a:off x="0" y="7016750"/>
          <a:ext cx="9099550" cy="391999"/>
        </a:xfrm>
        <a:prstGeom prst="rect">
          <a:avLst/>
        </a:prstGeom>
      </xdr:spPr>
      <xdr:txBody>
        <a:bodyPr vert="horz" wrap="square" lIns="0" tIns="12700" rIns="0" bIns="0"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a:lnSpc>
              <a:spcPct val="100000"/>
            </a:lnSpc>
            <a:spcBef>
              <a:spcPts val="100"/>
            </a:spcBef>
          </a:pPr>
          <a:r>
            <a:rPr lang="it-IT" sz="1000" b="1">
              <a:solidFill>
                <a:srgbClr val="231F20"/>
              </a:solidFill>
              <a:latin typeface="Century Gothic" panose="020B0502020202020204" pitchFamily="34" charset="0"/>
              <a:cs typeface="Segoe UI Semilight" panose="020B0402040204020203" pitchFamily="34" charset="0"/>
            </a:rPr>
            <a:t>n.b. - I dati illustrati nella sezione "Comunicazioni</a:t>
          </a:r>
          <a:r>
            <a:rPr lang="it-IT" sz="1000" b="1" baseline="0">
              <a:solidFill>
                <a:srgbClr val="231F20"/>
              </a:solidFill>
              <a:latin typeface="Century Gothic" panose="020B0502020202020204" pitchFamily="34" charset="0"/>
              <a:cs typeface="Segoe UI Semilight" panose="020B0402040204020203" pitchFamily="34" charset="0"/>
            </a:rPr>
            <a:t> Elettroniche" </a:t>
          </a:r>
          <a:r>
            <a:rPr lang="it-IT" sz="1000" b="1">
              <a:solidFill>
                <a:srgbClr val="231F20"/>
              </a:solidFill>
              <a:latin typeface="Century Gothic" panose="020B0502020202020204" pitchFamily="34" charset="0"/>
              <a:cs typeface="Segoe UI Semilight" panose="020B0402040204020203" pitchFamily="34" charset="0"/>
            </a:rPr>
            <a:t>includono anche una stima della "altre imprese" presenti sul mercato. -</a:t>
          </a:r>
        </a:p>
        <a:p>
          <a:pPr marL="12700">
            <a:lnSpc>
              <a:spcPct val="100000"/>
            </a:lnSpc>
            <a:spcBef>
              <a:spcPts val="100"/>
            </a:spcBef>
          </a:pPr>
          <a:r>
            <a:rPr lang="it-IT" sz="1000" b="1">
              <a:solidFill>
                <a:srgbClr val="231F20"/>
              </a:solidFill>
              <a:latin typeface="Century Gothic" panose="020B0502020202020204" pitchFamily="34" charset="0"/>
              <a:cs typeface="Segoe UI Semilight" panose="020B0402040204020203" pitchFamily="34" charset="0"/>
            </a:rPr>
            <a:t>          </a:t>
          </a:r>
          <a:r>
            <a:rPr lang="it-IT" sz="1000" b="1" i="1">
              <a:solidFill>
                <a:srgbClr val="231F20"/>
              </a:solidFill>
              <a:latin typeface="Century Gothic" panose="020B0502020202020204" pitchFamily="34" charset="0"/>
              <a:cs typeface="Segoe UI Semilight" panose="020B0402040204020203" pitchFamily="34" charset="0"/>
            </a:rPr>
            <a:t>The data presented in the "Electronic Communications" section also include an estimate of the "other companies" present in the market </a:t>
          </a:r>
          <a:endParaRPr lang="it-IT" sz="1000" i="1">
            <a:latin typeface="Century Gothic" panose="020B0502020202020204" pitchFamily="34" charset="0"/>
            <a:cs typeface="Segoe UI Semilight" panose="020B0402040204020203" pitchFamily="34" charset="0"/>
          </a:endParaRPr>
        </a:p>
      </xdr:txBody>
    </xdr:sp>
    <xdr:clientData/>
  </xdr:twoCellAnchor>
  <xdr:twoCellAnchor>
    <xdr:from>
      <xdr:col>0</xdr:col>
      <xdr:colOff>15875</xdr:colOff>
      <xdr:row>36</xdr:row>
      <xdr:rowOff>60325</xdr:rowOff>
    </xdr:from>
    <xdr:to>
      <xdr:col>12</xdr:col>
      <xdr:colOff>14627</xdr:colOff>
      <xdr:row>48</xdr:row>
      <xdr:rowOff>177800</xdr:rowOff>
    </xdr:to>
    <xdr:sp macro="" textlink="">
      <xdr:nvSpPr>
        <xdr:cNvPr id="3" name="object 33">
          <a:extLst>
            <a:ext uri="{FF2B5EF4-FFF2-40B4-BE49-F238E27FC236}">
              <a16:creationId xmlns:a16="http://schemas.microsoft.com/office/drawing/2014/main" id="{C346D8ED-1EED-48E3-9B56-275E90E34408}"/>
            </a:ext>
          </a:extLst>
        </xdr:cNvPr>
        <xdr:cNvSpPr txBox="1"/>
      </xdr:nvSpPr>
      <xdr:spPr>
        <a:xfrm>
          <a:off x="15875" y="7413625"/>
          <a:ext cx="8698252" cy="2555875"/>
        </a:xfrm>
        <a:prstGeom prst="rect">
          <a:avLst/>
        </a:prstGeom>
        <a:noFill/>
      </xdr:spPr>
      <xdr:txBody>
        <a:bodyPr wrap="square">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lnSpc>
              <a:spcPct val="100000"/>
            </a:lnSpc>
            <a:spcBef>
              <a:spcPts val="100"/>
            </a:spcBef>
          </a:pPr>
          <a:r>
            <a:rPr lang="it-IT" sz="800" b="1" kern="1200">
              <a:solidFill>
                <a:srgbClr val="231F20"/>
              </a:solidFill>
              <a:latin typeface="Segoe UI Semilight" panose="020B0402040204020203" pitchFamily="34" charset="0"/>
              <a:ea typeface="+mn-ea"/>
              <a:cs typeface="Segoe UI Semilight" panose="020B0402040204020203" pitchFamily="34" charset="0"/>
            </a:rPr>
            <a:t>Nota</a:t>
          </a:r>
        </a:p>
        <a:p>
          <a:pPr marL="0" indent="0" algn="l" defTabSz="914400" rtl="0" eaLnBrk="1" latinLnBrk="0" hangingPunct="1">
            <a:lnSpc>
              <a:spcPct val="100000"/>
            </a:lnSpc>
            <a:spcBef>
              <a:spcPts val="100"/>
            </a:spcBef>
          </a:pPr>
          <a:r>
            <a:rPr lang="it-IT" sz="800" b="0" kern="1200">
              <a:solidFill>
                <a:srgbClr val="231F20"/>
              </a:solidFill>
              <a:latin typeface="Segoe UI Semilight" panose="020B0402040204020203" pitchFamily="34" charset="0"/>
              <a:ea typeface="+mn-ea"/>
              <a:cs typeface="Segoe UI Semilight" panose="020B0402040204020203" pitchFamily="34" charset="0"/>
            </a:rPr>
            <a:t>In seguito a riclassificazioni effettuate dalle imprese e di affinamenti metodologici predisposti dall’Autorità nella determinazione del complessivo numero di linee su rete fissa, i valori esposti non sono confrontabili con quanto corrispondentemente riportato nelle precedenti versioni dell’Osservatorio. In particolare, a partire dal 2024 i dati sono stati aggiornati per tenere conto di una riallocazione delle linee attuata dall'operatore Fastweb+Vodafone in seguito al nuovo assetto organizzativo.</a:t>
          </a:r>
        </a:p>
        <a:p>
          <a:pPr marL="0" indent="0" algn="l" defTabSz="914400" rtl="0" eaLnBrk="1" latinLnBrk="0" hangingPunct="1">
            <a:lnSpc>
              <a:spcPct val="100000"/>
            </a:lnSpc>
            <a:spcBef>
              <a:spcPts val="100"/>
            </a:spcBef>
          </a:pPr>
          <a:endParaRPr lang="it-IT" sz="800" b="0" kern="1200">
            <a:solidFill>
              <a:srgbClr val="231F20"/>
            </a:solidFill>
            <a:latin typeface="Segoe UI Semilight" panose="020B0402040204020203" pitchFamily="34" charset="0"/>
            <a:ea typeface="+mn-ea"/>
            <a:cs typeface="Segoe UI Semilight" panose="020B0402040204020203" pitchFamily="34" charset="0"/>
          </a:endParaRPr>
        </a:p>
        <a:p>
          <a:pPr marL="0" indent="0" algn="l" defTabSz="914400" rtl="0" eaLnBrk="1" latinLnBrk="0" hangingPunct="1">
            <a:lnSpc>
              <a:spcPct val="100000"/>
            </a:lnSpc>
            <a:spcBef>
              <a:spcPts val="100"/>
            </a:spcBef>
          </a:pPr>
          <a:r>
            <a:rPr lang="it-IT" sz="800" b="0" kern="1200">
              <a:solidFill>
                <a:srgbClr val="231F20"/>
              </a:solidFill>
              <a:latin typeface="Segoe UI Semilight" panose="020B0402040204020203" pitchFamily="34" charset="0"/>
              <a:ea typeface="+mn-ea"/>
              <a:cs typeface="Segoe UI Semilight" panose="020B0402040204020203" pitchFamily="34" charset="0"/>
            </a:rPr>
            <a:t>Il totale linee, coerentemente con quanto previsto dalla reportistica europea, comprende anche le linee indicate nelle categorie «other NGA», «other not NGA» e «Satellite» (incluse in Altro). A giugno 2025, le linee satellitari sono stimate in 67 mila unità, le linee «other not NGA» in poco meno di 180 mila unità linee e il resto (poco più di 8 mila linee) nella categoria «othe NGA».  </a:t>
          </a:r>
        </a:p>
        <a:p>
          <a:pPr marL="0" indent="0" algn="l" defTabSz="914400" rtl="0" eaLnBrk="1" latinLnBrk="0" hangingPunct="1">
            <a:lnSpc>
              <a:spcPct val="100000"/>
            </a:lnSpc>
            <a:spcBef>
              <a:spcPts val="100"/>
            </a:spcBef>
          </a:pPr>
          <a:endParaRPr lang="it-IT" sz="800" b="0" kern="1200">
            <a:solidFill>
              <a:srgbClr val="231F20"/>
            </a:solidFill>
            <a:latin typeface="Segoe UI Semilight" panose="020B0402040204020203" pitchFamily="34" charset="0"/>
            <a:ea typeface="+mn-ea"/>
            <a:cs typeface="Segoe UI Semilight" panose="020B0402040204020203" pitchFamily="34" charset="0"/>
          </a:endParaRPr>
        </a:p>
        <a:p>
          <a:pPr marL="0" indent="0" algn="l" defTabSz="914400" rtl="0" eaLnBrk="1" latinLnBrk="0" hangingPunct="1">
            <a:lnSpc>
              <a:spcPct val="100000"/>
            </a:lnSpc>
            <a:spcBef>
              <a:spcPts val="100"/>
            </a:spcBef>
          </a:pPr>
          <a:endParaRPr lang="it-IT" sz="800" b="1" kern="1200">
            <a:solidFill>
              <a:srgbClr val="231F20"/>
            </a:solidFill>
            <a:latin typeface="Segoe UI Semilight" panose="020B0402040204020203" pitchFamily="34" charset="0"/>
            <a:ea typeface="+mn-ea"/>
            <a:cs typeface="Segoe UI Semilight" panose="020B0402040204020203" pitchFamily="34" charset="0"/>
          </a:endParaRPr>
        </a:p>
        <a:p>
          <a:pPr marL="0" indent="0" algn="l" defTabSz="914400" rtl="0" eaLnBrk="1" latinLnBrk="0" hangingPunct="1">
            <a:lnSpc>
              <a:spcPct val="100000"/>
            </a:lnSpc>
            <a:spcBef>
              <a:spcPts val="100"/>
            </a:spcBef>
          </a:pPr>
          <a:r>
            <a:rPr lang="it-IT" sz="800" b="1" i="1" kern="1200">
              <a:solidFill>
                <a:srgbClr val="231F20"/>
              </a:solidFill>
              <a:latin typeface="Segoe UI Semilight" panose="020B0402040204020203" pitchFamily="34" charset="0"/>
              <a:ea typeface="+mn-ea"/>
              <a:cs typeface="Segoe UI Semilight" panose="020B0402040204020203" pitchFamily="34" charset="0"/>
            </a:rPr>
            <a:t>Note</a:t>
          </a:r>
        </a:p>
        <a:p>
          <a:pPr marL="0" indent="0" algn="l" defTabSz="914400" rtl="0" eaLnBrk="1" latinLnBrk="0" hangingPunct="1">
            <a:lnSpc>
              <a:spcPct val="100000"/>
            </a:lnSpc>
            <a:spcBef>
              <a:spcPts val="100"/>
            </a:spcBef>
          </a:pPr>
          <a:r>
            <a:rPr lang="it-IT" sz="800" b="0" i="1" kern="1200">
              <a:solidFill>
                <a:srgbClr val="231F20"/>
              </a:solidFill>
              <a:latin typeface="Segoe UI Semilight" panose="020B0402040204020203" pitchFamily="34" charset="0"/>
              <a:ea typeface="+mn-ea"/>
              <a:cs typeface="Segoe UI Semilight" panose="020B0402040204020203" pitchFamily="34" charset="0"/>
            </a:rPr>
            <a:t>As a result of reclassifications carried out by companies and methodological refinements made by the Authority, the data presented are not comparable with those reported in previous editions. In particular, from 2024 onwards, the data have been updated to take into account a reallocation of lines implemented by Fastweb+Vodafone following the new organisational structure.</a:t>
          </a:r>
        </a:p>
        <a:p>
          <a:pPr marL="0" indent="0" algn="l" defTabSz="914400" rtl="0" eaLnBrk="1" latinLnBrk="0" hangingPunct="1">
            <a:lnSpc>
              <a:spcPct val="100000"/>
            </a:lnSpc>
            <a:spcBef>
              <a:spcPts val="100"/>
            </a:spcBef>
          </a:pPr>
          <a:endParaRPr lang="it-IT" sz="800" b="0" i="1" kern="1200">
            <a:solidFill>
              <a:srgbClr val="231F20"/>
            </a:solidFill>
            <a:latin typeface="Segoe UI Semilight" panose="020B0402040204020203" pitchFamily="34" charset="0"/>
            <a:ea typeface="+mn-ea"/>
            <a:cs typeface="Segoe UI Semilight" panose="020B0402040204020203" pitchFamily="34" charset="0"/>
          </a:endParaRPr>
        </a:p>
        <a:p>
          <a:pPr marL="0" marR="0" lvl="0" indent="0" algn="l" defTabSz="914400" rtl="0" eaLnBrk="1" fontAlgn="auto" latinLnBrk="0" hangingPunct="1">
            <a:lnSpc>
              <a:spcPct val="100000"/>
            </a:lnSpc>
            <a:spcBef>
              <a:spcPts val="100"/>
            </a:spcBef>
            <a:spcAft>
              <a:spcPts val="0"/>
            </a:spcAft>
            <a:buClrTx/>
            <a:buSzTx/>
            <a:buFontTx/>
            <a:buNone/>
            <a:tabLst/>
            <a:defRPr/>
          </a:pPr>
          <a:r>
            <a:rPr lang="en-GB" sz="800" b="0" i="1" kern="1200">
              <a:solidFill>
                <a:srgbClr val="231F20"/>
              </a:solidFill>
              <a:latin typeface="Segoe UI Semilight" panose="020B0402040204020203" pitchFamily="34" charset="0"/>
              <a:ea typeface="+mn-ea"/>
              <a:cs typeface="Segoe UI Semilight" panose="020B0402040204020203" pitchFamily="34" charset="0"/>
            </a:rPr>
            <a:t>The total number of lines, in line with European reporting requirements, also includes the lines indicated in the categories "other NGA", "other not NGA" and "Satellite" (included in Others). As of June 2025, satellite lines are estimated at 67,000 units, "other not NGA" lines at just under 180,000 units, and the remainder (just over 8,000 lines) in the "other NGA" category.</a:t>
          </a:r>
          <a:endParaRPr lang="it-IT" sz="800" b="0" i="1" kern="1200">
            <a:solidFill>
              <a:srgbClr val="231F20"/>
            </a:solidFill>
            <a:latin typeface="Segoe UI Semilight" panose="020B0402040204020203" pitchFamily="34" charset="0"/>
            <a:ea typeface="+mn-ea"/>
            <a:cs typeface="Segoe UI Semilight" panose="020B0402040204020203" pitchFamily="34" charset="0"/>
          </a:endParaRPr>
        </a:p>
        <a:p>
          <a:pPr marL="0" indent="0" algn="l" defTabSz="914400" rtl="0" eaLnBrk="1" latinLnBrk="0" hangingPunct="1">
            <a:lnSpc>
              <a:spcPct val="100000"/>
            </a:lnSpc>
            <a:spcBef>
              <a:spcPts val="100"/>
            </a:spcBef>
          </a:pPr>
          <a:endParaRPr lang="it-IT" sz="800" b="1" kern="1200">
            <a:solidFill>
              <a:srgbClr val="231F20"/>
            </a:solidFill>
            <a:latin typeface="Segoe UI Semilight" panose="020B0402040204020203" pitchFamily="34" charset="0"/>
            <a:ea typeface="+mn-ea"/>
            <a:cs typeface="Segoe UI Semilight" panose="020B0402040204020203"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15875</xdr:colOff>
      <xdr:row>24</xdr:row>
      <xdr:rowOff>38100</xdr:rowOff>
    </xdr:from>
    <xdr:to>
      <xdr:col>7</xdr:col>
      <xdr:colOff>41763</xdr:colOff>
      <xdr:row>32</xdr:row>
      <xdr:rowOff>49446</xdr:rowOff>
    </xdr:to>
    <xdr:sp macro="" textlink="">
      <xdr:nvSpPr>
        <xdr:cNvPr id="2" name="CasellaDiTesto 24">
          <a:extLst>
            <a:ext uri="{FF2B5EF4-FFF2-40B4-BE49-F238E27FC236}">
              <a16:creationId xmlns:a16="http://schemas.microsoft.com/office/drawing/2014/main" id="{9BA8DAA1-CE73-8C51-71FA-AA5D3399C4A3}"/>
            </a:ext>
          </a:extLst>
        </xdr:cNvPr>
        <xdr:cNvSpPr txBox="1"/>
      </xdr:nvSpPr>
      <xdr:spPr>
        <a:xfrm>
          <a:off x="15875" y="4492869"/>
          <a:ext cx="5674946" cy="1593962"/>
        </a:xfrm>
        <a:prstGeom prst="rect">
          <a:avLst/>
        </a:prstGeom>
        <a:noFill/>
      </xdr:spPr>
      <xdr:txBody>
        <a:bodyPr wrap="square">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800" b="1">
              <a:solidFill>
                <a:srgbClr val="231F20"/>
              </a:solidFill>
              <a:latin typeface="Segoe UI Semilight" panose="020B0402040204020203" pitchFamily="34" charset="0"/>
              <a:cs typeface="Segoe UI Semilight" panose="020B0402040204020203" pitchFamily="34" charset="0"/>
            </a:rPr>
            <a:t>Nota</a:t>
          </a:r>
          <a:r>
            <a:rPr lang="it-IT" sz="800">
              <a:solidFill>
                <a:srgbClr val="231F20"/>
              </a:solidFill>
              <a:latin typeface="Segoe UI Semilight" panose="020B0402040204020203" pitchFamily="34" charset="0"/>
              <a:cs typeface="Segoe UI Semilight" panose="020B0402040204020203" pitchFamily="34" charset="0"/>
            </a:rPr>
            <a:t>: l’andamento delle linee broadband e ultrabroadband nel corso 2024 è in parte attribuibile alla rimodulazione dei perimetri merceologici operati da alcuni operatori. In particolare, i dati sono stati aggiornati, da ultimo, per tenere conto di una riallocazione delle linee attuata dall'operatore Fastweb+Vodafone in seguito al nuovo assetto organizzativo. Inoltre, si veda anche la nota riportata nella slide 1.2 dell’ Osservatorio 1/2025.</a:t>
          </a:r>
        </a:p>
        <a:p>
          <a:endParaRPr lang="it-IT" sz="800">
            <a:solidFill>
              <a:srgbClr val="231F20"/>
            </a:solidFill>
            <a:latin typeface="Segoe UI Semilight" panose="020B0402040204020203" pitchFamily="34" charset="0"/>
            <a:cs typeface="Segoe UI Semilight" panose="020B04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GB" sz="800" b="1" kern="1200">
              <a:solidFill>
                <a:srgbClr val="231F20"/>
              </a:solidFill>
              <a:latin typeface="Segoe UI Semilight" panose="020B0402040204020203" pitchFamily="34" charset="0"/>
              <a:ea typeface="+mn-ea"/>
              <a:cs typeface="Segoe UI Semilight" panose="020B0402040204020203" pitchFamily="34" charset="0"/>
            </a:rPr>
            <a:t>Note:</a:t>
          </a:r>
          <a:r>
            <a:rPr lang="en-GB" sz="800" kern="1200">
              <a:solidFill>
                <a:srgbClr val="231F20"/>
              </a:solidFill>
              <a:latin typeface="Segoe UI Semilight" panose="020B0402040204020203" pitchFamily="34" charset="0"/>
              <a:ea typeface="+mn-ea"/>
              <a:cs typeface="Segoe UI Semilight" panose="020B0402040204020203" pitchFamily="34" charset="0"/>
            </a:rPr>
            <a:t> the trend in broadband and ultrabroadband lines during 2024 is partly attributable to the redefinition of product boundaries implemented by certain operators. In particular, the data have recently been updated to reflect a reallocation of lines carried out by Fastweb+Vodafone following the new organisational structure. For further details, please also refer to the note on slide 1.2 of Communication markets monitoring system 1/2025.</a:t>
          </a:r>
          <a:endParaRPr lang="it-IT" sz="800" kern="1200">
            <a:solidFill>
              <a:srgbClr val="231F20"/>
            </a:solidFill>
            <a:latin typeface="Segoe UI Semilight" panose="020B0402040204020203" pitchFamily="34" charset="0"/>
            <a:ea typeface="+mn-ea"/>
            <a:cs typeface="Segoe UI Semilight" panose="020B0402040204020203" pitchFamily="34" charset="0"/>
          </a:endParaRPr>
        </a:p>
        <a:p>
          <a:endParaRPr lang="it-IT" sz="800">
            <a:solidFill>
              <a:srgbClr val="231F20"/>
            </a:solidFill>
            <a:latin typeface="Segoe UI Semilight" panose="020B0402040204020203" pitchFamily="34" charset="0"/>
            <a:cs typeface="Segoe UI Semilight" panose="020B0402040204020203" pitchFamily="34" charset="0"/>
          </a:endParaRPr>
        </a:p>
        <a:p>
          <a:endParaRPr lang="it-IT" sz="800">
            <a:solidFill>
              <a:srgbClr val="231F20"/>
            </a:solidFill>
            <a:latin typeface="Segoe UI Semilight" panose="020B0402040204020203" pitchFamily="34" charset="0"/>
            <a:cs typeface="Segoe UI Semilight" panose="020B0402040204020203"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21</xdr:row>
      <xdr:rowOff>0</xdr:rowOff>
    </xdr:from>
    <xdr:to>
      <xdr:col>7</xdr:col>
      <xdr:colOff>104775</xdr:colOff>
      <xdr:row>25</xdr:row>
      <xdr:rowOff>85725</xdr:rowOff>
    </xdr:to>
    <xdr:sp macro="" textlink="">
      <xdr:nvSpPr>
        <xdr:cNvPr id="2" name="CasellaDiTesto 1">
          <a:extLst>
            <a:ext uri="{FF2B5EF4-FFF2-40B4-BE49-F238E27FC236}">
              <a16:creationId xmlns:a16="http://schemas.microsoft.com/office/drawing/2014/main" id="{3FD9D52D-5A04-0EDE-0279-B09279E4950B}"/>
            </a:ext>
          </a:extLst>
        </xdr:cNvPr>
        <xdr:cNvSpPr txBox="1"/>
      </xdr:nvSpPr>
      <xdr:spPr>
        <a:xfrm>
          <a:off x="0" y="4591050"/>
          <a:ext cx="63055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it-IT" sz="800" b="1" kern="1200">
              <a:solidFill>
                <a:srgbClr val="231F20"/>
              </a:solidFill>
              <a:latin typeface="Segoe UI Semilight" panose="020B0402040204020203" pitchFamily="34" charset="0"/>
              <a:ea typeface="+mn-ea"/>
              <a:cs typeface="Segoe UI Semilight" panose="020B0402040204020203" pitchFamily="34" charset="0"/>
            </a:rPr>
            <a:t>Nota</a:t>
          </a:r>
          <a:r>
            <a:rPr lang="it-IT" sz="800" kern="1200">
              <a:solidFill>
                <a:srgbClr val="231F20"/>
              </a:solidFill>
              <a:latin typeface="Segoe UI Semilight" panose="020B0402040204020203" pitchFamily="34" charset="0"/>
              <a:ea typeface="+mn-ea"/>
              <a:cs typeface="Segoe UI Semilight" panose="020B0402040204020203" pitchFamily="34" charset="0"/>
            </a:rPr>
            <a:t>: elaborazioni sulla base dei dati forniti dalle imprese nell’ambito della predisposizione della reportistica europea; sono escluse le linee DSL e quelle ricomprese nella categoria «Altro» della slide 1.1</a:t>
          </a:r>
        </a:p>
        <a:p>
          <a:pPr marL="0" marR="0" lvl="0" indent="0" defTabSz="914400" rtl="0" eaLnBrk="1" fontAlgn="auto" latinLnBrk="0" hangingPunct="1">
            <a:lnSpc>
              <a:spcPct val="100000"/>
            </a:lnSpc>
            <a:spcBef>
              <a:spcPts val="0"/>
            </a:spcBef>
            <a:spcAft>
              <a:spcPts val="0"/>
            </a:spcAft>
            <a:buClrTx/>
            <a:buSzTx/>
            <a:buFontTx/>
            <a:buNone/>
            <a:tabLst/>
            <a:defRPr/>
          </a:pPr>
          <a:endParaRPr lang="it-IT" sz="800" kern="1200">
            <a:solidFill>
              <a:srgbClr val="231F20"/>
            </a:solidFill>
            <a:latin typeface="Segoe UI Semilight" panose="020B0402040204020203" pitchFamily="34" charset="0"/>
            <a:ea typeface="+mn-ea"/>
            <a:cs typeface="Segoe UI Semilight" panose="020B04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800" b="1" kern="1200">
              <a:solidFill>
                <a:srgbClr val="231F20"/>
              </a:solidFill>
              <a:latin typeface="Segoe UI Semilight" panose="020B0402040204020203" pitchFamily="34" charset="0"/>
              <a:ea typeface="+mn-ea"/>
              <a:cs typeface="Segoe UI Semilight" panose="020B0402040204020203" pitchFamily="34" charset="0"/>
            </a:rPr>
            <a:t>Note</a:t>
          </a:r>
          <a:r>
            <a:rPr lang="en-US" sz="800" kern="1200">
              <a:solidFill>
                <a:srgbClr val="231F20"/>
              </a:solidFill>
              <a:latin typeface="Segoe UI Semilight" panose="020B0402040204020203" pitchFamily="34" charset="0"/>
              <a:ea typeface="+mn-ea"/>
              <a:cs typeface="Segoe UI Semilight" panose="020B0402040204020203" pitchFamily="34" charset="0"/>
            </a:rPr>
            <a:t>: the informations reported are based on data provided by companies for European reporting: DLS lines and the categories Satellite, "Other non-NGA" and "Other NGA" are excluded from the analysis. ("Others" in slide 1.1)</a:t>
          </a:r>
          <a:endParaRPr lang="it-IT" sz="800" kern="1200">
            <a:solidFill>
              <a:srgbClr val="231F20"/>
            </a:solidFill>
            <a:latin typeface="Segoe UI Semilight" panose="020B0402040204020203" pitchFamily="34" charset="0"/>
            <a:ea typeface="+mn-ea"/>
            <a:cs typeface="Segoe UI Semilight" panose="020B04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it-IT" sz="800" kern="1200">
            <a:solidFill>
              <a:srgbClr val="231F20"/>
            </a:solidFill>
            <a:latin typeface="Segoe UI Semilight" panose="020B0402040204020203" pitchFamily="34" charset="0"/>
            <a:ea typeface="+mn-ea"/>
            <a:cs typeface="Segoe UI Semilight" panose="020B0402040204020203" pitchFamily="34" charset="0"/>
          </a:endParaRPr>
        </a:p>
        <a:p>
          <a:endParaRPr lang="it-IT"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294065</xdr:colOff>
      <xdr:row>290</xdr:row>
      <xdr:rowOff>150236</xdr:rowOff>
    </xdr:from>
    <xdr:to>
      <xdr:col>21</xdr:col>
      <xdr:colOff>228403</xdr:colOff>
      <xdr:row>294</xdr:row>
      <xdr:rowOff>60069</xdr:rowOff>
    </xdr:to>
    <xdr:sp macro="" textlink="">
      <xdr:nvSpPr>
        <xdr:cNvPr id="6" name="CasellaDiTesto 22">
          <a:extLst>
            <a:ext uri="{FF2B5EF4-FFF2-40B4-BE49-F238E27FC236}">
              <a16:creationId xmlns:a16="http://schemas.microsoft.com/office/drawing/2014/main" id="{00000000-0008-0000-0800-000006000000}"/>
            </a:ext>
          </a:extLst>
        </xdr:cNvPr>
        <xdr:cNvSpPr txBox="1"/>
      </xdr:nvSpPr>
      <xdr:spPr>
        <a:xfrm>
          <a:off x="3684965" y="56195336"/>
          <a:ext cx="10449938" cy="709933"/>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000" b="1"/>
            <a:t>Definizione: </a:t>
          </a:r>
          <a:r>
            <a:rPr lang="it-IT" sz="1000"/>
            <a:t>per Intensità di traffico (Gbps) si intende il picco del volume di traffico dati in ingresso nella rete dell’operatore misurato in un intervallo temporale compreso tra i 5 e i 60 minuti.</a:t>
          </a:r>
        </a:p>
        <a:p>
          <a:r>
            <a:rPr lang="it-IT" sz="1000"/>
            <a:t>* Per ogni settimana l’indicatore dell’intensità è rappresentato dalla variazione percentuale, rispetto alla 7</a:t>
          </a:r>
          <a:r>
            <a:rPr lang="it-IT" sz="1000" baseline="30000"/>
            <a:t>° </a:t>
          </a:r>
          <a:r>
            <a:rPr lang="it-IT" sz="1000"/>
            <a:t>settimana del 2020 (dal 10 al 16 febbraio – punto rosso nel grafico), della media ponderata dei dati di traffico calcolata sui dati degli operatori utilizzando come pesi le quote di mercato broadband di ciascun operatore alla fine dell’anno precedente. Ad esempio, il dato relativo alla settimana 53 dell’anno 2020 indica un incremento del 60,6% dell’intensità del traffico rispetto alla settimana di benchmark, la numero 7 del 2020.</a:t>
          </a:r>
        </a:p>
      </xdr:txBody>
    </xdr:sp>
    <xdr:clientData/>
  </xdr:twoCellAnchor>
  <xdr:twoCellAnchor>
    <xdr:from>
      <xdr:col>5</xdr:col>
      <xdr:colOff>289678</xdr:colOff>
      <xdr:row>294</xdr:row>
      <xdr:rowOff>61535</xdr:rowOff>
    </xdr:from>
    <xdr:to>
      <xdr:col>20</xdr:col>
      <xdr:colOff>575429</xdr:colOff>
      <xdr:row>298</xdr:row>
      <xdr:rowOff>48685</xdr:rowOff>
    </xdr:to>
    <xdr:sp macro="" textlink="">
      <xdr:nvSpPr>
        <xdr:cNvPr id="8" name="CasellaDiTesto 22">
          <a:extLst>
            <a:ext uri="{FF2B5EF4-FFF2-40B4-BE49-F238E27FC236}">
              <a16:creationId xmlns:a16="http://schemas.microsoft.com/office/drawing/2014/main" id="{00000000-0008-0000-0800-000008000000}"/>
            </a:ext>
          </a:extLst>
        </xdr:cNvPr>
        <xdr:cNvSpPr txBox="1"/>
      </xdr:nvSpPr>
      <xdr:spPr>
        <a:xfrm>
          <a:off x="3680578" y="56906735"/>
          <a:ext cx="10144126" cy="796775"/>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it-IT" sz="1000" b="1" i="0" u="none" strike="noStrike" kern="1200" cap="none" spc="0" normalizeH="0" baseline="0">
              <a:ln>
                <a:noFill/>
              </a:ln>
              <a:effectLst/>
              <a:uLnTx/>
              <a:uFillTx/>
              <a:latin typeface="+mn-lt"/>
              <a:ea typeface="+mn-ea"/>
              <a:cs typeface="Segoe UI Semilight" panose="020B0402040204020203" pitchFamily="34" charset="0"/>
            </a:rPr>
            <a:t>Definition: </a:t>
          </a:r>
          <a:r>
            <a:rPr kumimoji="0" lang="it-IT" sz="1000" b="0" i="0" u="none" strike="noStrike" kern="1200" cap="none" spc="0" normalizeH="0" baseline="0">
              <a:ln>
                <a:noFill/>
              </a:ln>
              <a:effectLst/>
              <a:uLnTx/>
              <a:uFillTx/>
              <a:latin typeface="+mn-lt"/>
              <a:ea typeface="+mn-ea"/>
              <a:cs typeface="Segoe UI Semilight" panose="020B0402040204020203" pitchFamily="34" charset="0"/>
            </a:rPr>
            <a:t>data traffic intensity (Gbps)</a:t>
          </a:r>
          <a:r>
            <a:rPr lang="it-IT" sz="1000">
              <a:latin typeface="+mn-lt"/>
            </a:rPr>
            <a:t> represents the peak inbound traffic volume registered in a timespan of 5 to 60 minutes.</a:t>
          </a:r>
          <a:endParaRPr kumimoji="0" lang="it-IT" sz="1000" b="1" i="0" u="none" strike="noStrike" kern="1200" cap="none" spc="0" normalizeH="0" baseline="0">
            <a:ln>
              <a:noFill/>
            </a:ln>
            <a:effectLst/>
            <a:uLnTx/>
            <a:uFillTx/>
            <a:latin typeface="+mn-lt"/>
            <a:ea typeface="+mn-ea"/>
            <a:cs typeface="Segoe UI Semilight" panose="020B04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it-IT" sz="1000" b="0" i="0" u="none" strike="noStrike" kern="1200" cap="none" spc="0" normalizeH="0" baseline="0">
              <a:ln>
                <a:noFill/>
              </a:ln>
              <a:effectLst/>
              <a:uLnTx/>
              <a:uFillTx/>
              <a:latin typeface="+mn-lt"/>
              <a:ea typeface="+mn-ea"/>
              <a:cs typeface="Segoe UI Semilight" panose="020B0402040204020203" pitchFamily="34" charset="0"/>
            </a:rPr>
            <a:t>* </a:t>
          </a:r>
          <a:r>
            <a:rPr kumimoji="0" lang="en-US" sz="1000" b="0" i="0" u="none" strike="noStrike" kern="1200" cap="none" spc="0" normalizeH="0" baseline="0">
              <a:ln>
                <a:noFill/>
              </a:ln>
              <a:effectLst/>
              <a:uLnTx/>
              <a:uFillTx/>
              <a:latin typeface="+mn-lt"/>
              <a:ea typeface="+mn-ea"/>
              <a:cs typeface="Segoe UI Semilight" panose="020B0402040204020203" pitchFamily="34" charset="0"/>
            </a:rPr>
            <a:t>For each week, the intensity indicator is represented by the percentage change, compared to the 7th week of 2020 (10 to 16 February - red dot in the graph), of the weighted average of the traffic data calculated on the operators' data using, as weighting coefficient, the percentual broadband market share of each operator at the end of the previous year. For example, the figure for week 53 of the year 2020 shows a 60.6 per cent increase in traffic intensity compared to benchmark week, week 7 of 2020.</a:t>
          </a:r>
          <a:endParaRPr kumimoji="0" lang="it-IT" sz="1000" b="0" i="0" u="none" strike="noStrike" kern="1200" cap="none" spc="0" normalizeH="0" baseline="0">
            <a:ln>
              <a:noFill/>
            </a:ln>
            <a:effectLst/>
            <a:uLnTx/>
            <a:uFillTx/>
            <a:latin typeface="+mn-lt"/>
            <a:ea typeface="+mn-ea"/>
            <a:cs typeface="Segoe UI Semilight" panose="020B0402040204020203"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39</xdr:row>
      <xdr:rowOff>0</xdr:rowOff>
    </xdr:from>
    <xdr:to>
      <xdr:col>4</xdr:col>
      <xdr:colOff>506268</xdr:colOff>
      <xdr:row>44</xdr:row>
      <xdr:rowOff>0</xdr:rowOff>
    </xdr:to>
    <xdr:sp macro="" textlink="">
      <xdr:nvSpPr>
        <xdr:cNvPr id="2" name="object 6">
          <a:extLst>
            <a:ext uri="{FF2B5EF4-FFF2-40B4-BE49-F238E27FC236}">
              <a16:creationId xmlns:a16="http://schemas.microsoft.com/office/drawing/2014/main" id="{5D598CFC-9BA3-4D13-04BF-C7D849824F50}"/>
            </a:ext>
          </a:extLst>
        </xdr:cNvPr>
        <xdr:cNvSpPr txBox="1"/>
      </xdr:nvSpPr>
      <xdr:spPr>
        <a:xfrm>
          <a:off x="0" y="7708900"/>
          <a:ext cx="5738668" cy="1016000"/>
        </a:xfrm>
        <a:prstGeom prst="rect">
          <a:avLst/>
        </a:prstGeom>
      </xdr:spPr>
      <xdr:txBody>
        <a:bodyPr vert="horz" wrap="square" lIns="0" tIns="12700" rIns="0" bIns="0" rtlCol="0">
          <a:noAutofit/>
        </a:bodyPr>
        <a:lstStyle>
          <a:defPPr>
            <a:defRPr lang="it-IT"/>
          </a:defPPr>
          <a:lvl1pPr marL="12700" algn="l" defTabSz="914400" rtl="0" eaLnBrk="1" latinLnBrk="0" hangingPunct="1">
            <a:lnSpc>
              <a:spcPct val="100000"/>
            </a:lnSpc>
            <a:spcBef>
              <a:spcPts val="100"/>
            </a:spcBef>
            <a:defRPr sz="1200" b="0" kern="1200">
              <a:solidFill>
                <a:srgbClr val="231F20"/>
              </a:solidFill>
              <a:latin typeface="Segoe UI Semilight"/>
              <a:ea typeface="+mn-ea"/>
              <a:cs typeface="Segoe UI Semilight"/>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800" b="1">
              <a:solidFill>
                <a:srgbClr val="231F20"/>
              </a:solidFill>
              <a:effectLst/>
              <a:latin typeface="Segoe UI Semilight" panose="020B0402040204020203" pitchFamily="34" charset="0"/>
            </a:rPr>
            <a:t>Nota:</a:t>
          </a:r>
          <a:r>
            <a:rPr lang="it-IT" sz="800">
              <a:solidFill>
                <a:srgbClr val="231F20"/>
              </a:solidFill>
              <a:effectLst/>
              <a:latin typeface="Segoe UI Semilight" panose="020B0402040204020203" pitchFamily="34" charset="0"/>
            </a:rPr>
            <a:t> </a:t>
          </a:r>
        </a:p>
        <a:p>
          <a:pPr marL="184150" indent="-171450">
            <a:buFontTx/>
            <a:buChar char="-"/>
          </a:pPr>
          <a:r>
            <a:rPr lang="it-IT" sz="800">
              <a:latin typeface="Segoe UI Semilight" panose="020B0402040204020203" pitchFamily="34" charset="0"/>
            </a:rPr>
            <a:t>i dati riportati non sono confrontabili con quelli delle precedenti edizioni dell’Osservatorio per effetto delle riclassificazioni effettuate dalle imprese, tra cui, la riallocazione di linee attuata da Fastweb+Vodafone in seguito al nuovo assetto organizzativo.</a:t>
          </a:r>
        </a:p>
        <a:p>
          <a:pPr marL="184150" indent="-171450">
            <a:buFontTx/>
            <a:buChar char="-"/>
          </a:pPr>
          <a:r>
            <a:rPr lang="it-IT" sz="800">
              <a:latin typeface="Segoe UI Semilight" panose="020B0402040204020203" pitchFamily="34" charset="0"/>
            </a:rPr>
            <a:t>i dati degli operatori TIM e Fastweb+Vodafone comprendono le linee delle società controllate, rispettivamente Kena mobile e VEI (che offre servizi di telefonia mobile denominati ho.)</a:t>
          </a:r>
        </a:p>
      </xdr:txBody>
    </xdr:sp>
    <xdr:clientData/>
  </xdr:twoCellAnchor>
  <xdr:twoCellAnchor>
    <xdr:from>
      <xdr:col>0</xdr:col>
      <xdr:colOff>0</xdr:colOff>
      <xdr:row>44</xdr:row>
      <xdr:rowOff>0</xdr:rowOff>
    </xdr:from>
    <xdr:to>
      <xdr:col>4</xdr:col>
      <xdr:colOff>509443</xdr:colOff>
      <xdr:row>49</xdr:row>
      <xdr:rowOff>0</xdr:rowOff>
    </xdr:to>
    <xdr:sp macro="" textlink="">
      <xdr:nvSpPr>
        <xdr:cNvPr id="3" name="object 6">
          <a:extLst>
            <a:ext uri="{FF2B5EF4-FFF2-40B4-BE49-F238E27FC236}">
              <a16:creationId xmlns:a16="http://schemas.microsoft.com/office/drawing/2014/main" id="{B4E81656-EE71-45B8-94A0-296E1FD09086}"/>
            </a:ext>
          </a:extLst>
        </xdr:cNvPr>
        <xdr:cNvSpPr txBox="1"/>
      </xdr:nvSpPr>
      <xdr:spPr>
        <a:xfrm>
          <a:off x="0" y="8724900"/>
          <a:ext cx="5741843" cy="1016000"/>
        </a:xfrm>
        <a:prstGeom prst="rect">
          <a:avLst/>
        </a:prstGeom>
      </xdr:spPr>
      <xdr:txBody>
        <a:bodyPr vert="horz" wrap="square" lIns="0" tIns="12700" rIns="0" bIns="0" rtlCol="0">
          <a:noAutofit/>
        </a:bodyPr>
        <a:lstStyle>
          <a:defPPr>
            <a:defRPr lang="it-IT"/>
          </a:defPPr>
          <a:lvl1pPr marL="12700" algn="l" defTabSz="914400" rtl="0" eaLnBrk="1" latinLnBrk="0" hangingPunct="1">
            <a:lnSpc>
              <a:spcPct val="100000"/>
            </a:lnSpc>
            <a:spcBef>
              <a:spcPts val="100"/>
            </a:spcBef>
            <a:defRPr sz="1200" b="0" kern="1200">
              <a:solidFill>
                <a:srgbClr val="231F20"/>
              </a:solidFill>
              <a:latin typeface="Segoe UI Semilight"/>
              <a:ea typeface="+mn-ea"/>
              <a:cs typeface="Segoe UI Semilight"/>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800" b="1">
              <a:solidFill>
                <a:srgbClr val="231F20"/>
              </a:solidFill>
              <a:effectLst/>
              <a:latin typeface="Segoe UI Semilight" panose="020B0402040204020203" pitchFamily="34" charset="0"/>
            </a:rPr>
            <a:t>Note:</a:t>
          </a:r>
          <a:r>
            <a:rPr lang="it-IT" sz="800">
              <a:solidFill>
                <a:srgbClr val="231F20"/>
              </a:solidFill>
              <a:effectLst/>
              <a:latin typeface="Segoe UI Semilight" panose="020B0402040204020203" pitchFamily="34" charset="0"/>
            </a:rPr>
            <a:t> </a:t>
          </a:r>
        </a:p>
        <a:p>
          <a:pPr marL="184150" indent="-171450">
            <a:buFontTx/>
            <a:buChar char="-"/>
          </a:pPr>
          <a:r>
            <a:rPr lang="it-IT" sz="800">
              <a:latin typeface="Segoe UI Semilight" panose="020B0402040204020203" pitchFamily="34" charset="0"/>
            </a:rPr>
            <a:t>the data shown are not comparable with those of previous editions, due to reclassifications made by the companies, including the adjustment of Fastweb+Vodafone's client portfolio as a result of the new organisational structure.</a:t>
          </a:r>
          <a:endParaRPr lang="it-IT" sz="800">
            <a:solidFill>
              <a:srgbClr val="231F20"/>
            </a:solidFill>
            <a:effectLst/>
            <a:latin typeface="Segoe UI Semilight" panose="020B0402040204020203" pitchFamily="34" charset="0"/>
          </a:endParaRPr>
        </a:p>
        <a:p>
          <a:pPr marL="184150" indent="-171450">
            <a:buFontTx/>
            <a:buChar char="-"/>
          </a:pPr>
          <a:r>
            <a:rPr lang="it-IT" altLang="it-IT" sz="800">
              <a:solidFill>
                <a:srgbClr val="231F20"/>
              </a:solidFill>
              <a:effectLst/>
              <a:latin typeface="Segoe UI Semilight" panose="020B0402040204020203" pitchFamily="34" charset="0"/>
              <a:cs typeface="Segoe UI Semilight" panose="020B0402040204020203" pitchFamily="34" charset="0"/>
            </a:rPr>
            <a:t>t</a:t>
          </a:r>
          <a:r>
            <a:rPr lang="it-IT" altLang="it-IT" sz="800">
              <a:latin typeface="Segoe UI Semilight" panose="020B0402040204020203" pitchFamily="34" charset="0"/>
              <a:cs typeface="Segoe UI Semilight" panose="020B0402040204020203" pitchFamily="34" charset="0"/>
            </a:rPr>
            <a:t>he data for the operators TIM and Fastweb+Vodafone include the lines of their respective subsidiaries, namely Kena Mobile and VEI (which provides mobile telephony services under the name ho.).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196401</xdr:colOff>
      <xdr:row>140</xdr:row>
      <xdr:rowOff>37944</xdr:rowOff>
    </xdr:from>
    <xdr:to>
      <xdr:col>21</xdr:col>
      <xdr:colOff>72576</xdr:colOff>
      <xdr:row>140</xdr:row>
      <xdr:rowOff>37944</xdr:rowOff>
    </xdr:to>
    <xdr:cxnSp macro="">
      <xdr:nvCxnSpPr>
        <xdr:cNvPr id="2" name="Connettore diritto 1">
          <a:extLst>
            <a:ext uri="{FF2B5EF4-FFF2-40B4-BE49-F238E27FC236}">
              <a16:creationId xmlns:a16="http://schemas.microsoft.com/office/drawing/2014/main" id="{00000000-0008-0000-1000-000002000000}"/>
            </a:ext>
          </a:extLst>
        </xdr:cNvPr>
        <xdr:cNvCxnSpPr/>
      </xdr:nvCxnSpPr>
      <xdr:spPr>
        <a:xfrm>
          <a:off x="6006651" y="28832019"/>
          <a:ext cx="11049000" cy="0"/>
        </a:xfrm>
        <a:prstGeom prst="line">
          <a:avLst/>
        </a:prstGeom>
        <a:ln w="9525">
          <a:solidFill>
            <a:srgbClr val="C00000">
              <a:alpha val="28000"/>
            </a:srgb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111126</xdr:colOff>
      <xdr:row>295</xdr:row>
      <xdr:rowOff>123824</xdr:rowOff>
    </xdr:from>
    <xdr:to>
      <xdr:col>20</xdr:col>
      <xdr:colOff>248710</xdr:colOff>
      <xdr:row>299</xdr:row>
      <xdr:rowOff>7202</xdr:rowOff>
    </xdr:to>
    <xdr:sp macro="" textlink="">
      <xdr:nvSpPr>
        <xdr:cNvPr id="3" name="CasellaDiTesto 22">
          <a:extLst>
            <a:ext uri="{FF2B5EF4-FFF2-40B4-BE49-F238E27FC236}">
              <a16:creationId xmlns:a16="http://schemas.microsoft.com/office/drawing/2014/main" id="{00000000-0008-0000-1000-000003000000}"/>
            </a:ext>
          </a:extLst>
        </xdr:cNvPr>
        <xdr:cNvSpPr txBox="1"/>
      </xdr:nvSpPr>
      <xdr:spPr>
        <a:xfrm>
          <a:off x="3559176" y="57159524"/>
          <a:ext cx="9995959" cy="693003"/>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it-IT" sz="1000" b="1" i="0" u="none" strike="noStrike" kern="1200" cap="none" spc="0" normalizeH="0" baseline="0">
              <a:ln>
                <a:noFill/>
              </a:ln>
              <a:solidFill>
                <a:prstClr val="black"/>
              </a:solidFill>
              <a:effectLst/>
              <a:uLnTx/>
              <a:uFillTx/>
              <a:latin typeface="+mn-lt"/>
              <a:ea typeface="+mn-ea"/>
              <a:cs typeface="Segoe UI Semilight" panose="020B0402040204020203" pitchFamily="34" charset="0"/>
            </a:rPr>
            <a:t>Definition</a:t>
          </a:r>
          <a:r>
            <a:rPr kumimoji="0" lang="it-IT" sz="1000" b="1" i="0" u="none" strike="noStrike" kern="1200" cap="none" spc="0" normalizeH="0" baseline="0">
              <a:ln>
                <a:noFill/>
              </a:ln>
              <a:solidFill>
                <a:schemeClr val="tx1"/>
              </a:solidFill>
              <a:effectLst/>
              <a:uLnTx/>
              <a:uFillTx/>
              <a:latin typeface="+mn-lt"/>
              <a:ea typeface="+mn-ea"/>
              <a:cs typeface="Segoe UI Semilight" panose="020B0402040204020203" pitchFamily="34" charset="0"/>
            </a:rPr>
            <a:t>: </a:t>
          </a:r>
          <a:r>
            <a:rPr kumimoji="0" lang="it-IT" sz="1000" b="0" i="0" u="none" strike="noStrike" kern="1200" cap="none" spc="0" normalizeH="0" baseline="0">
              <a:ln>
                <a:noFill/>
              </a:ln>
              <a:solidFill>
                <a:schemeClr val="tx1"/>
              </a:solidFill>
              <a:effectLst/>
              <a:uLnTx/>
              <a:uFillTx/>
              <a:latin typeface="+mn-lt"/>
              <a:ea typeface="+mn-ea"/>
              <a:cs typeface="Segoe UI Semilight" panose="020B0402040204020203" pitchFamily="34" charset="0"/>
            </a:rPr>
            <a:t>data traffic intensity (Gbps)</a:t>
          </a:r>
          <a:r>
            <a:rPr lang="it-IT" sz="1000">
              <a:solidFill>
                <a:schemeClr val="tx1"/>
              </a:solidFill>
              <a:latin typeface="+mn-lt"/>
            </a:rPr>
            <a:t> represents the peak inbound traffic volume registered in a timespan of 5 to 60 minutes.</a:t>
          </a:r>
          <a:endParaRPr kumimoji="0" lang="it-IT" sz="1000" b="1" i="0" u="none" strike="noStrike" kern="1200" cap="none" spc="0" normalizeH="0" baseline="0">
            <a:ln>
              <a:noFill/>
            </a:ln>
            <a:solidFill>
              <a:schemeClr val="tx1"/>
            </a:solidFill>
            <a:effectLst/>
            <a:uLnTx/>
            <a:uFillTx/>
            <a:latin typeface="+mn-lt"/>
            <a:ea typeface="+mn-ea"/>
            <a:cs typeface="Segoe UI Semilight" panose="020B04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it-IT" sz="1000" b="0" i="0" u="none" strike="noStrike" kern="1200" cap="none" spc="0" normalizeH="0" baseline="0">
              <a:ln>
                <a:noFill/>
              </a:ln>
              <a:solidFill>
                <a:schemeClr val="tx1"/>
              </a:solidFill>
              <a:effectLst/>
              <a:uLnTx/>
              <a:uFillTx/>
              <a:latin typeface="+mn-lt"/>
              <a:ea typeface="+mn-ea"/>
              <a:cs typeface="Segoe UI Semilight" panose="020B0402040204020203" pitchFamily="34" charset="0"/>
            </a:rPr>
            <a:t>* </a:t>
          </a:r>
          <a:r>
            <a:rPr kumimoji="0" lang="en-US" sz="1000" b="0" i="0" u="none" strike="noStrike" kern="1200" cap="none" spc="0" normalizeH="0" baseline="0">
              <a:ln>
                <a:noFill/>
              </a:ln>
              <a:solidFill>
                <a:schemeClr val="tx1"/>
              </a:solidFill>
              <a:effectLst/>
              <a:uLnTx/>
              <a:uFillTx/>
              <a:latin typeface="+mn-lt"/>
              <a:ea typeface="+mn-ea"/>
              <a:cs typeface="Segoe UI Semilight" panose="020B0402040204020203" pitchFamily="34" charset="0"/>
            </a:rPr>
            <a:t>For each week, the intensity indicator is represented by the percentage change, compared to the 7th week of 2020 (10 to 16 February - red dot in the graph), of the weighted average of the traffic data calculated on the operators' data using, as weighting coefficient, the </a:t>
          </a:r>
          <a:r>
            <a:rPr lang="en-US" sz="1000">
              <a:solidFill>
                <a:schemeClr val="tx1"/>
              </a:solidFill>
              <a:latin typeface="+mn-lt"/>
            </a:rPr>
            <a:t>percentual market share </a:t>
          </a:r>
          <a:r>
            <a:rPr kumimoji="0" lang="en-US" sz="1000" b="0" i="0" u="none" strike="noStrike" kern="1200" cap="none" spc="0" normalizeH="0" baseline="0">
              <a:ln>
                <a:noFill/>
              </a:ln>
              <a:solidFill>
                <a:schemeClr val="tx1"/>
              </a:solidFill>
              <a:effectLst/>
              <a:uLnTx/>
              <a:uFillTx/>
              <a:latin typeface="+mn-lt"/>
              <a:ea typeface="+mn-ea"/>
              <a:cs typeface="Segoe UI Semilight" panose="020B0402040204020203" pitchFamily="34" charset="0"/>
            </a:rPr>
            <a:t>of each operator at the end of the previous year. </a:t>
          </a:r>
          <a:r>
            <a:rPr kumimoji="0" lang="en-US" sz="1000" b="0" i="0" u="none" strike="noStrike" kern="1200" cap="none" spc="0" normalizeH="0" baseline="0">
              <a:ln>
                <a:noFill/>
              </a:ln>
              <a:solidFill>
                <a:prstClr val="black"/>
              </a:solidFill>
              <a:effectLst/>
              <a:uLnTx/>
              <a:uFillTx/>
              <a:latin typeface="+mn-lt"/>
              <a:ea typeface="+mn-ea"/>
              <a:cs typeface="Segoe UI Semilight" panose="020B0402040204020203" pitchFamily="34" charset="0"/>
            </a:rPr>
            <a:t>For example, the figure for week 51 of the year 2020 shows a 54.6 per cent increase in traffic intensity compared to benchmark week, week 7 of 2020.</a:t>
          </a:r>
          <a:endParaRPr kumimoji="0" lang="it-IT" sz="1000" b="0" i="0" u="none" strike="noStrike" kern="1200" cap="none" spc="0" normalizeH="0" baseline="0">
            <a:ln>
              <a:noFill/>
            </a:ln>
            <a:solidFill>
              <a:prstClr val="black"/>
            </a:solidFill>
            <a:effectLst/>
            <a:uLnTx/>
            <a:uFillTx/>
            <a:latin typeface="+mn-lt"/>
            <a:ea typeface="+mn-ea"/>
            <a:cs typeface="Segoe UI Semilight" panose="020B0402040204020203" pitchFamily="34" charset="0"/>
          </a:endParaRPr>
        </a:p>
      </xdr:txBody>
    </xdr:sp>
    <xdr:clientData/>
  </xdr:twoCellAnchor>
  <xdr:twoCellAnchor>
    <xdr:from>
      <xdr:col>5</xdr:col>
      <xdr:colOff>114652</xdr:colOff>
      <xdr:row>292</xdr:row>
      <xdr:rowOff>10936</xdr:rowOff>
    </xdr:from>
    <xdr:to>
      <xdr:col>20</xdr:col>
      <xdr:colOff>322087</xdr:colOff>
      <xdr:row>295</xdr:row>
      <xdr:rowOff>126087</xdr:rowOff>
    </xdr:to>
    <xdr:sp macro="" textlink="">
      <xdr:nvSpPr>
        <xdr:cNvPr id="4" name="CasellaDiTesto 22">
          <a:extLst>
            <a:ext uri="{FF2B5EF4-FFF2-40B4-BE49-F238E27FC236}">
              <a16:creationId xmlns:a16="http://schemas.microsoft.com/office/drawing/2014/main" id="{00000000-0008-0000-1000-000004000000}"/>
            </a:ext>
          </a:extLst>
        </xdr:cNvPr>
        <xdr:cNvSpPr txBox="1"/>
      </xdr:nvSpPr>
      <xdr:spPr>
        <a:xfrm>
          <a:off x="3562702" y="56446561"/>
          <a:ext cx="10065810" cy="71522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000" b="1"/>
            <a:t>Definizione: </a:t>
          </a:r>
          <a:r>
            <a:rPr lang="it-IT" sz="1000"/>
            <a:t>per Intensità di traffico (Gbps) si intende il picco del volume di traffico dati in ingresso nella rete dell’operatore misurato in un intervallo temporale compreso tra i 5 e i 60 minuti.</a:t>
          </a:r>
        </a:p>
        <a:p>
          <a:r>
            <a:rPr lang="it-IT" sz="1000"/>
            <a:t>* Per ogni settimana l’indicatore dell’intensità è rappresentato dalla variazione percentuale, rispetto alla 7</a:t>
          </a:r>
          <a:r>
            <a:rPr lang="it-IT" sz="1000" baseline="30000"/>
            <a:t>° </a:t>
          </a:r>
          <a:r>
            <a:rPr lang="it-IT" sz="1000"/>
            <a:t>settimana del 2020 (dal 10 al 16 febbraio – punto rosso nel grafico), della media ponderata dei dati di traffico calcolata sui dati degli operatori utilizzando come pesi le quote di mercato di ciascun operatore alla fine dell’anno precedente. Ad esempio, il dato relativo alla settimana 51 dell’anno 2020 indica un incremento del 54,6% dell’intensità del traffico rispetto alla settimana di benchmark, la numero 7 del 2020.</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40</xdr:row>
      <xdr:rowOff>0</xdr:rowOff>
    </xdr:from>
    <xdr:to>
      <xdr:col>4</xdr:col>
      <xdr:colOff>283063</xdr:colOff>
      <xdr:row>44</xdr:row>
      <xdr:rowOff>149403</xdr:rowOff>
    </xdr:to>
    <xdr:sp macro="" textlink="">
      <xdr:nvSpPr>
        <xdr:cNvPr id="2" name="CasellaDiTesto 24">
          <a:extLst>
            <a:ext uri="{FF2B5EF4-FFF2-40B4-BE49-F238E27FC236}">
              <a16:creationId xmlns:a16="http://schemas.microsoft.com/office/drawing/2014/main" id="{43B993D3-E494-410A-ACD4-15819CB1D501}"/>
            </a:ext>
          </a:extLst>
        </xdr:cNvPr>
        <xdr:cNvSpPr txBox="1"/>
      </xdr:nvSpPr>
      <xdr:spPr>
        <a:xfrm>
          <a:off x="0" y="8963025"/>
          <a:ext cx="5664688" cy="911403"/>
        </a:xfrm>
        <a:prstGeom prst="rect">
          <a:avLst/>
        </a:prstGeom>
        <a:noFill/>
      </xdr:spPr>
      <xdr:txBody>
        <a:bodyPr wrap="square">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800" b="1">
              <a:solidFill>
                <a:srgbClr val="231F20"/>
              </a:solidFill>
              <a:latin typeface="Segoe UI Semilight" panose="020B0402040204020203" pitchFamily="34" charset="0"/>
              <a:cs typeface="Segoe UI Semilight" panose="020B0402040204020203" pitchFamily="34" charset="0"/>
            </a:rPr>
            <a:t>Nota</a:t>
          </a:r>
          <a:r>
            <a:rPr lang="it-IT" sz="800">
              <a:solidFill>
                <a:srgbClr val="231F20"/>
              </a:solidFill>
              <a:latin typeface="Segoe UI Semilight" panose="020B0402040204020203" pitchFamily="34" charset="0"/>
              <a:cs typeface="Segoe UI Semilight" panose="020B0402040204020203" pitchFamily="34" charset="0"/>
            </a:rPr>
            <a:t>: a partire dal 2024 i dati </a:t>
          </a:r>
          <a:r>
            <a:rPr lang="it-IT" sz="800" kern="1200">
              <a:solidFill>
                <a:srgbClr val="231F20"/>
              </a:solidFill>
              <a:latin typeface="Segoe UI Semilight" panose="020B0402040204020203" pitchFamily="34" charset="0"/>
              <a:ea typeface="+mn-ea"/>
              <a:cs typeface="Segoe UI Semilight" panose="020B0402040204020203" pitchFamily="34" charset="0"/>
            </a:rPr>
            <a:t>a partire dal 2024 i dati sono stati aggiornati per tenere conto di una riallocazione delle linee attuata dall'operatore Fastweb+Vodafone in seguito al nuovo assetto organizzativo.</a:t>
          </a:r>
        </a:p>
        <a:p>
          <a:endParaRPr lang="it-IT" sz="800">
            <a:solidFill>
              <a:srgbClr val="231F20"/>
            </a:solidFill>
            <a:latin typeface="Segoe UI Semilight" panose="020B0402040204020203" pitchFamily="34" charset="0"/>
            <a:cs typeface="Segoe UI Semilight" panose="020B04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GB" sz="800" b="1" kern="1200">
              <a:solidFill>
                <a:srgbClr val="231F20"/>
              </a:solidFill>
              <a:latin typeface="Segoe UI Semilight" panose="020B0402040204020203" pitchFamily="34" charset="0"/>
              <a:ea typeface="+mn-ea"/>
              <a:cs typeface="Segoe UI Semilight" panose="020B0402040204020203" pitchFamily="34" charset="0"/>
            </a:rPr>
            <a:t>Note:</a:t>
          </a:r>
          <a:r>
            <a:rPr lang="en-GB" sz="800" kern="1200">
              <a:solidFill>
                <a:srgbClr val="231F20"/>
              </a:solidFill>
              <a:latin typeface="Segoe UI Semilight" panose="020B0402040204020203" pitchFamily="34" charset="0"/>
              <a:ea typeface="+mn-ea"/>
              <a:cs typeface="Segoe UI Semilight" panose="020B0402040204020203" pitchFamily="34" charset="0"/>
            </a:rPr>
            <a:t> from 2024 onwards, the data has been updated to take into account a reallocation of lines implemented by the operator Fastweb+Vodafone as a result of the new organisational structure.</a:t>
          </a:r>
        </a:p>
        <a:p>
          <a:endParaRPr lang="it-IT" sz="800">
            <a:solidFill>
              <a:srgbClr val="231F20"/>
            </a:solidFill>
            <a:latin typeface="Segoe UI Semilight" panose="020B0402040204020203" pitchFamily="34" charset="0"/>
            <a:cs typeface="Segoe UI Semilight" panose="020B0402040204020203"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245268</xdr:colOff>
      <xdr:row>2</xdr:row>
      <xdr:rowOff>153461</xdr:rowOff>
    </xdr:from>
    <xdr:to>
      <xdr:col>16</xdr:col>
      <xdr:colOff>169333</xdr:colOff>
      <xdr:row>15</xdr:row>
      <xdr:rowOff>166688</xdr:rowOff>
    </xdr:to>
    <xdr:sp macro="" textlink="">
      <xdr:nvSpPr>
        <xdr:cNvPr id="2" name="CasellaDiTesto 1">
          <a:extLst>
            <a:ext uri="{FF2B5EF4-FFF2-40B4-BE49-F238E27FC236}">
              <a16:creationId xmlns:a16="http://schemas.microsoft.com/office/drawing/2014/main" id="{4B6F410C-A1E6-4DF5-BF65-8EF32405AE74}"/>
            </a:ext>
          </a:extLst>
        </xdr:cNvPr>
        <xdr:cNvSpPr txBox="1"/>
      </xdr:nvSpPr>
      <xdr:spPr>
        <a:xfrm>
          <a:off x="8417718" y="623361"/>
          <a:ext cx="4559565" cy="5156727"/>
        </a:xfrm>
        <a:prstGeom prst="rect">
          <a:avLst/>
        </a:prstGeom>
        <a:no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it-IT" sz="1100" b="1" i="0" u="none" strike="noStrike" kern="0" cap="none" spc="0" normalizeH="0" baseline="0" noProof="0">
              <a:ln>
                <a:noFill/>
              </a:ln>
              <a:solidFill>
                <a:srgbClr val="FF0000"/>
              </a:solidFill>
              <a:effectLst/>
              <a:uLnTx/>
              <a:uFillTx/>
              <a:latin typeface="+mn-lt"/>
              <a:ea typeface="+mn-ea"/>
              <a:cs typeface="+mn-cs"/>
            </a:rPr>
            <a:t>Nazionali generaliste/</a:t>
          </a:r>
          <a:r>
            <a:rPr kumimoji="0" lang="it-IT" sz="1100" b="1" i="1" u="none" strike="noStrike" kern="0" cap="none" spc="0" normalizeH="0" baseline="0" noProof="0">
              <a:ln>
                <a:noFill/>
              </a:ln>
              <a:solidFill>
                <a:srgbClr val="FF0000"/>
              </a:solidFill>
              <a:effectLst/>
              <a:uLnTx/>
              <a:uFillTx/>
              <a:latin typeface="+mn-lt"/>
              <a:ea typeface="+mn-ea"/>
              <a:cs typeface="+mn-cs"/>
            </a:rPr>
            <a:t>National general press newspapers - </a:t>
          </a:r>
          <a:r>
            <a:rPr kumimoji="0" lang="it-IT" sz="1100" b="1" i="0" u="none" strike="noStrike" kern="0" cap="none" spc="0" normalizeH="0" baseline="0" noProof="0">
              <a:ln>
                <a:noFill/>
              </a:ln>
              <a:solidFill>
                <a:srgbClr val="FF0000"/>
              </a:solidFill>
              <a:effectLst/>
              <a:uLnTx/>
              <a:uFillTx/>
              <a:latin typeface="+mn-lt"/>
              <a:ea typeface="+mn-ea"/>
              <a:cs typeface="+mn-cs"/>
            </a:rPr>
            <a:t>Top 5</a:t>
          </a:r>
          <a:r>
            <a:rPr kumimoji="0" lang="it-IT" sz="1100" b="1" i="1" u="none" strike="noStrike" kern="0" cap="none" spc="0" normalizeH="0" baseline="0" noProof="0">
              <a:ln>
                <a:noFill/>
              </a:ln>
              <a:solidFill>
                <a:srgbClr val="FF0000"/>
              </a:solidFill>
              <a:effectLst/>
              <a:uLnTx/>
              <a:uFillTx/>
              <a:latin typeface="+mn-lt"/>
              <a:ea typeface="+mn-ea"/>
              <a:cs typeface="+mn-cs"/>
            </a:rPr>
            <a:t> </a:t>
          </a:r>
          <a:r>
            <a:rPr kumimoji="0" lang="it-IT" sz="1100" b="1" i="0" u="none" strike="noStrike" kern="0" cap="none" spc="0" normalizeH="0" baseline="0" noProof="0">
              <a:ln>
                <a:noFill/>
              </a:ln>
              <a:solidFill>
                <a:srgbClr val="FF0000"/>
              </a:solidFill>
              <a:effectLst/>
              <a:uLnTx/>
              <a:uFillTx/>
              <a:latin typeface="+mn-lt"/>
              <a:ea typeface="+mn-ea"/>
              <a:cs typeface="+mn-cs"/>
            </a:rPr>
            <a:t>-</a:t>
          </a: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it-IT" sz="1100" b="1" i="0" u="none" strike="noStrike" kern="0" cap="none" spc="0" normalizeH="0" baseline="0" noProof="0">
              <a:ln>
                <a:noFill/>
              </a:ln>
              <a:solidFill>
                <a:sysClr val="windowText" lastClr="000000"/>
              </a:solidFill>
              <a:effectLst/>
              <a:uLnTx/>
              <a:uFillTx/>
              <a:latin typeface="+mn-lt"/>
              <a:ea typeface="+mn-ea"/>
              <a:cs typeface="+mn-cs"/>
            </a:rPr>
            <a:t>Avvenire, Corriere della sera, Messaggero, La Repubblica, La Stampa.</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it-IT" sz="1100" b="1" i="0" u="none" strike="noStrike" kern="0" cap="none" spc="0" normalizeH="0" baseline="0" noProof="0">
              <a:ln>
                <a:noFill/>
              </a:ln>
              <a:solidFill>
                <a:srgbClr val="FF0000"/>
              </a:solidFill>
              <a:effectLst/>
              <a:uLnTx/>
              <a:uFillTx/>
              <a:latin typeface="+mn-lt"/>
              <a:ea typeface="+mn-ea"/>
              <a:cs typeface="+mn-cs"/>
            </a:rPr>
            <a:t>Altre nazionali generaliste/</a:t>
          </a:r>
          <a:r>
            <a:rPr kumimoji="0" lang="it-IT" sz="1100" b="1" i="1" u="none" strike="noStrike" kern="0" cap="none" spc="0" normalizeH="0" baseline="0" noProof="0">
              <a:ln>
                <a:noFill/>
              </a:ln>
              <a:solidFill>
                <a:srgbClr val="FF0000"/>
              </a:solidFill>
              <a:effectLst/>
              <a:uLnTx/>
              <a:uFillTx/>
              <a:latin typeface="+mn-lt"/>
              <a:ea typeface="+mn-ea"/>
              <a:cs typeface="+mn-cs"/>
            </a:rPr>
            <a:t>Other national general press </a:t>
          </a:r>
          <a:r>
            <a:rPr kumimoji="0" lang="it-IT" sz="1100" b="1" i="1" u="none" strike="noStrike" kern="0" cap="none" spc="0" normalizeH="0" baseline="0" noProof="0">
              <a:ln>
                <a:noFill/>
              </a:ln>
              <a:solidFill>
                <a:srgbClr val="FF0000"/>
              </a:solidFill>
              <a:effectLst/>
              <a:uLnTx/>
              <a:uFillTx/>
              <a:latin typeface="Calibri" panose="020F0502020204030204"/>
              <a:ea typeface="+mn-ea"/>
              <a:cs typeface="+mn-cs"/>
            </a:rPr>
            <a:t> </a:t>
          </a:r>
          <a:r>
            <a:rPr kumimoji="0" lang="it-IT" sz="1100" b="1" i="0" u="none" strike="noStrike" kern="0" cap="none" spc="0" normalizeH="0" baseline="0" noProof="0">
              <a:ln>
                <a:noFill/>
              </a:ln>
              <a:solidFill>
                <a:srgbClr val="FF0000"/>
              </a:solidFill>
              <a:effectLst/>
              <a:uLnTx/>
              <a:uFillTx/>
              <a:latin typeface="Calibri" panose="020F0502020204030204"/>
              <a:ea typeface="+mn-ea"/>
              <a:cs typeface="+mn-cs"/>
            </a:rPr>
            <a:t>- </a:t>
          </a: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 Il Fatto quotidiano, Il Giornale, Libero, Il Manifesto, Il Tempo, La Verità.</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it-IT" sz="1100" b="1" i="0" u="none" strike="noStrike" kern="0" cap="none" spc="0" normalizeH="0" baseline="0" noProof="0">
              <a:ln>
                <a:noFill/>
              </a:ln>
              <a:solidFill>
                <a:srgbClr val="FF0000"/>
              </a:solidFill>
              <a:effectLst/>
              <a:uLnTx/>
              <a:uFillTx/>
              <a:latin typeface="+mn-lt"/>
              <a:ea typeface="+mn-ea"/>
              <a:cs typeface="+mn-cs"/>
            </a:rPr>
            <a:t>Nazionali economia/</a:t>
          </a:r>
          <a:r>
            <a:rPr kumimoji="0" lang="it-IT" sz="1100" b="1" i="1" u="none" strike="noStrike" kern="0" cap="none" spc="0" normalizeH="0" baseline="0" noProof="0">
              <a:ln>
                <a:noFill/>
              </a:ln>
              <a:solidFill>
                <a:srgbClr val="FF0000"/>
              </a:solidFill>
              <a:effectLst/>
              <a:uLnTx/>
              <a:uFillTx/>
              <a:latin typeface="+mn-lt"/>
              <a:ea typeface="+mn-ea"/>
              <a:cs typeface="+mn-cs"/>
            </a:rPr>
            <a:t>National business newspapers   </a:t>
          </a:r>
          <a:r>
            <a:rPr kumimoji="0" lang="it-IT" sz="1100" b="1" i="0" u="none" strike="noStrike" kern="0" cap="none" spc="0" normalizeH="0" baseline="0" noProof="0">
              <a:ln>
                <a:noFill/>
              </a:ln>
              <a:solidFill>
                <a:srgbClr val="FF0000"/>
              </a:solidFill>
              <a:effectLst/>
              <a:uLnTx/>
              <a:uFillTx/>
              <a:latin typeface="+mn-lt"/>
              <a:ea typeface="+mn-ea"/>
              <a:cs typeface="+mn-cs"/>
            </a:rPr>
            <a:t>- </a:t>
          </a: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Italia Oggi, Il Sole 24 Ore.</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it-IT" sz="1100" b="1" i="0" baseline="0">
              <a:solidFill>
                <a:srgbClr val="FF0000"/>
              </a:solidFill>
              <a:effectLst/>
              <a:latin typeface="+mn-lt"/>
              <a:ea typeface="+mn-ea"/>
              <a:cs typeface="+mn-cs"/>
            </a:rPr>
            <a:t>Nazionali sport/</a:t>
          </a:r>
          <a:r>
            <a:rPr lang="it-IT" sz="1100" b="1" i="1" baseline="0">
              <a:solidFill>
                <a:srgbClr val="FF0000"/>
              </a:solidFill>
              <a:effectLst/>
              <a:latin typeface="+mn-lt"/>
              <a:ea typeface="+mn-ea"/>
              <a:cs typeface="+mn-cs"/>
            </a:rPr>
            <a:t>National sports newspapers </a:t>
          </a:r>
          <a:r>
            <a:rPr lang="it-IT" sz="1100" b="1" i="0" baseline="0">
              <a:solidFill>
                <a:srgbClr val="FF0000"/>
              </a:solidFill>
              <a:effectLst/>
              <a:latin typeface="+mn-lt"/>
              <a:ea typeface="+mn-ea"/>
              <a:cs typeface="+mn-cs"/>
            </a:rPr>
            <a:t> </a:t>
          </a:r>
          <a:r>
            <a:rPr lang="it-IT" sz="1100" b="1" i="0" baseline="0">
              <a:effectLst/>
              <a:latin typeface="+mn-lt"/>
              <a:ea typeface="+mn-ea"/>
              <a:cs typeface="+mn-cs"/>
            </a:rPr>
            <a:t>- Corriere dello Sport, Gazzetta dello sport, Tuttosport</a:t>
          </a:r>
          <a:r>
            <a:rPr lang="it-IT" sz="1100" b="0" i="0" baseline="0">
              <a:effectLst/>
              <a:latin typeface="+mn-lt"/>
              <a:ea typeface="+mn-ea"/>
              <a:cs typeface="+mn-cs"/>
            </a:rPr>
            <a:t>.</a:t>
          </a:r>
          <a:endParaRPr lang="it-IT">
            <a:effectLst/>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r>
            <a:rPr kumimoji="0" lang="it-IT" sz="1100" b="1" i="0" u="none" strike="noStrike" kern="0" cap="none" spc="0" normalizeH="0" baseline="0" noProof="0">
              <a:ln>
                <a:noFill/>
              </a:ln>
              <a:solidFill>
                <a:srgbClr val="FF0000"/>
              </a:solidFill>
              <a:effectLst/>
              <a:uLnTx/>
              <a:uFillTx/>
              <a:latin typeface="+mn-lt"/>
              <a:ea typeface="+mn-ea"/>
              <a:cs typeface="+mn-cs"/>
            </a:rPr>
            <a:t>Locali/</a:t>
          </a:r>
          <a:r>
            <a:rPr kumimoji="0" lang="it-IT" sz="1100" b="1" i="1" u="none" strike="noStrike" kern="0" cap="none" spc="0" normalizeH="0" baseline="0" noProof="0">
              <a:ln>
                <a:noFill/>
              </a:ln>
              <a:solidFill>
                <a:srgbClr val="FF0000"/>
              </a:solidFill>
              <a:effectLst/>
              <a:uLnTx/>
              <a:uFillTx/>
              <a:latin typeface="+mn-lt"/>
              <a:ea typeface="+mn-ea"/>
              <a:cs typeface="+mn-cs"/>
            </a:rPr>
            <a:t>Local newspapers </a:t>
          </a:r>
          <a:r>
            <a:rPr kumimoji="0" lang="it-IT" sz="1100" b="1" i="0" u="none" strike="noStrike" kern="0" cap="none" spc="0" normalizeH="0" baseline="0" noProof="0">
              <a:ln>
                <a:noFill/>
              </a:ln>
              <a:solidFill>
                <a:srgbClr val="FF0000"/>
              </a:solidFill>
              <a:effectLst/>
              <a:uLnTx/>
              <a:uFillTx/>
              <a:latin typeface="Calibri" panose="020F0502020204030204"/>
              <a:ea typeface="+mn-ea"/>
              <a:cs typeface="+mn-cs"/>
            </a:rPr>
            <a:t>-Top 10 (*) - </a:t>
          </a:r>
          <a:r>
            <a:rPr lang="it-IT" sz="1100" b="1">
              <a:effectLst/>
              <a:latin typeface="+mn-lt"/>
              <a:ea typeface="+mn-ea"/>
              <a:cs typeface="+mn-cs"/>
            </a:rPr>
            <a:t>Dolomiten, l'Eco di Bergamo, , Il Gazzettino, Il Giornale di Brescia, Il Mattino, Il Messaggero Veneto, La Nazione, Il Resto del Carlino, L'Unione Sarda.</a:t>
          </a:r>
          <a:endParaRPr lang="it-IT" sz="1100">
            <a:effectLst/>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it-IT" sz="1100" b="1" i="0" u="none" strike="noStrike" kern="0" cap="none" spc="0" normalizeH="0" baseline="0" noProof="0">
              <a:ln>
                <a:noFill/>
              </a:ln>
              <a:solidFill>
                <a:srgbClr val="FF0000"/>
              </a:solidFill>
              <a:effectLst/>
              <a:uLnTx/>
              <a:uFillTx/>
              <a:latin typeface="Calibri" panose="020F0502020204030204"/>
              <a:ea typeface="+mn-ea"/>
              <a:cs typeface="+mn-cs"/>
            </a:rPr>
            <a:t>Locali-altre/</a:t>
          </a:r>
          <a:r>
            <a:rPr kumimoji="0" lang="it-IT" sz="1100" b="1" i="1" u="none" strike="noStrike" kern="0" cap="none" spc="0" normalizeH="0" baseline="0" noProof="0">
              <a:ln>
                <a:noFill/>
              </a:ln>
              <a:solidFill>
                <a:srgbClr val="FF0000"/>
              </a:solidFill>
              <a:effectLst/>
              <a:uLnTx/>
              <a:uFillTx/>
              <a:latin typeface="Calibri" panose="020F0502020204030204"/>
              <a:ea typeface="+mn-ea"/>
              <a:cs typeface="+mn-cs"/>
            </a:rPr>
            <a:t>Other local newspaper</a:t>
          </a:r>
          <a:r>
            <a:rPr kumimoji="0" lang="it-IT" sz="1100" b="0" i="0" u="none" strike="noStrike" kern="0" cap="none" spc="0" normalizeH="0" baseline="0" noProof="0">
              <a:ln>
                <a:noFill/>
              </a:ln>
              <a:solidFill>
                <a:srgbClr val="FF0000"/>
              </a:solidFill>
              <a:effectLst/>
              <a:uLnTx/>
              <a:uFillTx/>
              <a:latin typeface="Calibri" panose="020F0502020204030204"/>
              <a:ea typeface="+mn-ea"/>
              <a:cs typeface="+mn-cs"/>
            </a:rPr>
            <a:t>:</a:t>
          </a: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rimanenti testate </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it-IT" sz="900" b="0" i="0" u="none" strike="noStrike" kern="0" cap="none" spc="0" normalizeH="0" baseline="0" noProof="0">
              <a:ln>
                <a:noFill/>
              </a:ln>
              <a:solidFill>
                <a:srgbClr val="FF0000"/>
              </a:solidFill>
              <a:effectLst/>
              <a:uLnTx/>
              <a:uFillTx/>
              <a:latin typeface="Calibri" panose="020F0502020204030204"/>
              <a:ea typeface="+mn-ea"/>
              <a:cs typeface="+mn-cs"/>
            </a:rPr>
            <a:t>(*) </a:t>
          </a:r>
          <a:r>
            <a:rPr kumimoji="0" lang="it-IT" sz="900" b="0" i="0" u="none" strike="noStrike" kern="0" cap="none" spc="0" normalizeH="0" baseline="0" noProof="0">
              <a:ln>
                <a:noFill/>
              </a:ln>
              <a:solidFill>
                <a:sysClr val="windowText" lastClr="000000"/>
              </a:solidFill>
              <a:effectLst/>
              <a:uLnTx/>
              <a:uFillTx/>
              <a:latin typeface="+mn-lt"/>
              <a:ea typeface="+mn-ea"/>
              <a:cs typeface="+mn-cs"/>
            </a:rPr>
            <a:t>prime 10 testate locali/macroregionale in termini di vendite complessive nel 2025/</a:t>
          </a:r>
        </a:p>
        <a:p>
          <a:pPr marL="0" marR="0" lvl="0" indent="0" defTabSz="914400" eaLnBrk="1" fontAlgn="auto" latinLnBrk="0" hangingPunct="1">
            <a:lnSpc>
              <a:spcPct val="100000"/>
            </a:lnSpc>
            <a:spcBef>
              <a:spcPts val="0"/>
            </a:spcBef>
            <a:spcAft>
              <a:spcPts val="0"/>
            </a:spcAft>
            <a:buClrTx/>
            <a:buSzTx/>
            <a:buFontTx/>
            <a:buNone/>
            <a:tabLst/>
            <a:defRPr/>
          </a:pPr>
          <a:r>
            <a:rPr kumimoji="0" lang="it-IT" sz="900" b="0" i="0" u="none" strike="noStrike" kern="0" cap="none" spc="0" normalizeH="0" baseline="0" noProof="0">
              <a:ln>
                <a:noFill/>
              </a:ln>
              <a:solidFill>
                <a:sysClr val="windowText" lastClr="000000"/>
              </a:solidFill>
              <a:effectLst/>
              <a:uLnTx/>
              <a:uFillTx/>
              <a:latin typeface="+mn-lt"/>
              <a:ea typeface="+mn-ea"/>
              <a:cs typeface="+mn-cs"/>
            </a:rPr>
            <a:t>terms of total sales in 2025</a:t>
          </a:r>
        </a:p>
        <a:p>
          <a:pPr marL="0" marR="0" lvl="0" indent="0" defTabSz="914400" eaLnBrk="1" fontAlgn="auto" latinLnBrk="0" hangingPunct="1">
            <a:lnSpc>
              <a:spcPct val="100000"/>
            </a:lnSpc>
            <a:spcBef>
              <a:spcPts val="0"/>
            </a:spcBef>
            <a:spcAft>
              <a:spcPts val="0"/>
            </a:spcAft>
            <a:buClrTx/>
            <a:buSzTx/>
            <a:buFontTx/>
            <a:buNone/>
            <a:tabLst/>
            <a:defRPr/>
          </a:pPr>
          <a:endParaRPr kumimoji="0" lang="it-IT"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it-IT" sz="9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rviziagcom-my.sharepoint.com/personal/o_ardovino_agcom_it/Documents/Desktop/AGCOM/AA_OSSERVATORIO/AA_LAVORO/43_Settembre_2025/1.TLC/DATABASE/REPORTISTICA%20EU%20BB%20-%20DETTAGLI%20-%20Table%203-6%20-%202025%2006_rev1_agg.%20Vodafone.xlsx" TargetMode="External"/><Relationship Id="rId2" Type="http://schemas.microsoft.com/office/2019/04/relationships/externalLinkLongPath" Target="1.TLC/DATABASE/REPORTISTICA%20EU%20BB%20-%20DETTAGLI%20-%20Table%203-6%20-%202025%2006_rev1_agg.%20Vodafone.xlsx?9E9BFC66" TargetMode="External"/><Relationship Id="rId1" Type="http://schemas.openxmlformats.org/officeDocument/2006/relationships/externalLinkPath" Target="file:///\\9E9BFC66\REPORTISTICA%20EU%20BB%20-%20DETTAGLI%20-%20Table%203-6%20-%202025%2006_rev1_agg.%20Vodafon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erviziagcom-my.sharepoint.com/personal/a_mucci_agcom_it/Documents/Documenti/00_SSAT/000_Osservatorio%20trimestrale%20delle%20Comunicazioni/OT_2025_3/Media%20e%20Piattaforme/2025%2006-%20Auditel%20-%20Canali%20TV.xlsx" TargetMode="External"/><Relationship Id="rId1" Type="http://schemas.openxmlformats.org/officeDocument/2006/relationships/externalLinkPath" Target="3.MEDIA/2025%2006-%20Auditel%20-%20Canali%20TV.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serviziagcom-my.sharepoint.com/personal/o_ardovino_agcom_it/Documents/Desktop/AGCOM/AA_OSSERVATORIO/AA_LAVORO/43_Settembre_2025/3.MEDIA/OPEN%20DATA%202025%2006_media%20e%20piattaforme%20_DEF.xlsx" TargetMode="External"/><Relationship Id="rId1" Type="http://schemas.openxmlformats.org/officeDocument/2006/relationships/externalLinkPath" Target="3.MEDIA/OPEN%20DATA%202025%2006_media%20e%20piattaforme%20_DEF.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serviziagcom-my.sharepoint.com/personal/n_capodaglio_agcom_it/Documents/Documenti/Documenti%20Excel/OSSERVATORIO%20TRIMESTRALE/IF%202024/OT%202024%2009/2024%2009%20-%20SERIE%20STORICHE%20-%20MEDIA/2024%2009%20-%20Auditel%20-%20Canali%20TV.xlsx" TargetMode="External"/><Relationship Id="rId1" Type="http://schemas.openxmlformats.org/officeDocument/2006/relationships/externalLinkPath" Target="https://serviziagcom.sharepoint.com/personal/o_ardovino_agcom_it/Documents/Desktop/AGCOM/AA_OSSERVATORIO/AA_LAVORO/40_Dicembre_2024/2024%2009%20-%20SERIE%20STORICHE%20-%20MEDIA/2024%2009%20-%20Auditel%20-%20Canali%20TV.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a.mucci\OneDrive%20-%20Agcom\Documenti\00_SSAT\000_Osservatorio%20trimestrale%20delle%20Comunicazioni\OT_2025_1\danicla\2025%2012%20-%20Auditel%20-%20Canali%20TV.xlsx" TargetMode="External"/><Relationship Id="rId1" Type="http://schemas.openxmlformats.org/officeDocument/2006/relationships/externalLinkPath" Target="https://serviziagcom.sharepoint.com/personal/o_ardovino_agcom_it/Documents/Desktop/AGCOM/AA_OSSERVATORIO/AA_LAVORO/41_Marzo_2025/danicla/2025%2012%20-%20Auditel%20-%20Canali%20TV.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serviziagcom-my.sharepoint.com/personal/n_capodaglio_agcom_it/Documents/Documenti/Documenti%20Excel/OSSERVATORIO%20TRIMESTRALE/IF%202023/OT%202023%2009/2023%2009%20-%20SERIE%20STORICHE%20-%20MEDIA/2023%2009%20-%20ADS%20-%20Quotidiani.xlsx" TargetMode="External"/><Relationship Id="rId1" Type="http://schemas.openxmlformats.org/officeDocument/2006/relationships/externalLinkPath" Target="https://serviziagcom.sharepoint.com/personal/n_capodaglio_agcom_it/Documents/Documenti/Documenti%20Excel/OSSERVATORIO%20TRIMESTRALE/IF%202023/OT%202023%2009/2023%2009%20-%20SERIE%20STORICHE%20-%20MEDIA/2023%2009%20-%20ADS%20-%20Quotidiani.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serviziagcom-my.sharepoint.com/personal/o_ardovino_agcom_it/Documents/Desktop/AGCOM/AA_OSSERVATORIO/AA_LAVORO/43_Settembre_2025/2.POSTE/OPEN%20DATA%202025%2006%20-%20bozza%20POSTALI.xlsx" TargetMode="External"/><Relationship Id="rId1" Type="http://schemas.openxmlformats.org/officeDocument/2006/relationships/externalLinkPath" Target="2.POSTE/OPEN%20DATA%202025%2006%20-%20bozza%20POSTAL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raccordo - wholesale"/>
      <sheetName val="Foglio2"/>
      <sheetName val="singole imprese x osservatorio"/>
      <sheetName val="Singole imprese"/>
      <sheetName val="Storico Operatori"/>
      <sheetName val="Storico Operatori +DSL FC"/>
      <sheetName val="Storico tecnologie"/>
      <sheetName val="Tecnologie dettagli"/>
      <sheetName val="Velocità"/>
      <sheetName val="Velocità dettagli"/>
      <sheetName val="Tabella 6"/>
      <sheetName val="Tabella 6 %"/>
      <sheetName val="Cons. input + stima"/>
      <sheetName val="Cons. input"/>
      <sheetName val="New CNET 1GB"/>
      <sheetName val="New Cons i+s 1GB"/>
      <sheetName val="VSDL TOTAL"/>
      <sheetName val="Stima &quot;others&quot; EX TIM-OF-FSW"/>
      <sheetName val="Altre ex wholesale"/>
      <sheetName val="Altre - CFWA-FWA"/>
      <sheetName val="Altre ex OOKLA"/>
      <sheetName val="New 1"/>
      <sheetName val="New 2"/>
      <sheetName val="Mynet"/>
      <sheetName val="Acantho"/>
      <sheetName val="Aruba"/>
      <sheetName val="BBBell"/>
      <sheetName val="Brennercom"/>
      <sheetName val="BT Italia"/>
      <sheetName val="Ex CloudItalia"/>
      <sheetName val="Colt"/>
      <sheetName val="Convergenze"/>
      <sheetName val="Enel Energia"/>
      <sheetName val="Eolo"/>
      <sheetName val="Fastweb"/>
      <sheetName val="Go Internet"/>
      <sheetName val="ICN-Green Telec."/>
      <sheetName val="Iliad"/>
      <sheetName val="Intred"/>
      <sheetName val="Irideos"/>
      <sheetName val="Linkem"/>
      <sheetName val="MICSO"/>
      <sheetName val="Planetel"/>
      <sheetName val="PostePay"/>
      <sheetName val="Retelit (RDS)"/>
      <sheetName val="Sky"/>
      <sheetName val="StadWerke ASM"/>
      <sheetName val="Tecno Adsl"/>
      <sheetName val="Terre Cablate"/>
      <sheetName val="Tim Retail"/>
      <sheetName val="Tiscali"/>
      <sheetName val="Unidata"/>
      <sheetName val="Vianova"/>
      <sheetName val="Virgin Fibra"/>
      <sheetName val="Voda - RF"/>
      <sheetName val="Voda - Teletu"/>
      <sheetName val="Wind Tre"/>
      <sheetName val="Fas+Vod"/>
      <sheetName val="Fine"/>
      <sheetName val="Tim Wholesale"/>
      <sheetName val="Schema CNET"/>
      <sheetName val="Wind integr."/>
      <sheetName val="FWA Cons."/>
      <sheetName val="Ex Minori"/>
      <sheetName val="Wimax input 2010-2012"/>
      <sheetName val="AAA"/>
      <sheetName val="BBB"/>
      <sheetName val="CCC"/>
      <sheetName val="DDD"/>
      <sheetName val="EEE"/>
      <sheetName val="GGG"/>
      <sheetName val="HHH"/>
      <sheetName val="Infracom"/>
      <sheetName val="Aria"/>
      <sheetName val="Focus FW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405">
          <cell r="L405">
            <v>3031997.2188404035</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ow r="1172">
          <cell r="O1172">
            <v>6405564</v>
          </cell>
        </row>
      </sheetData>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ey data"/>
      <sheetName val="Fig. 2.1 - totale"/>
      <sheetName val="FIG 2.1 TOTALE spettatori TV"/>
      <sheetName val="Fig. 2.2 - 2.3 gruppi -3M"/>
      <sheetName val="Fig. 2.4 - canali 3M"/>
      <sheetName val="Fig 2.6 - all news 3M"/>
      <sheetName val="ALL NEWS Dataset_ANNO SOLARE+Q"/>
      <sheetName val="Dataset Q check "/>
      <sheetName val="Dataset Q NEW"/>
      <sheetName val="2025_Q_New"/>
      <sheetName val="2024_Q_New"/>
      <sheetName val="2023_Q_New"/>
      <sheetName val="2022_Q_new"/>
      <sheetName val="2021_Q_new"/>
      <sheetName val="Dataset Q"/>
      <sheetName val="2025_Q"/>
      <sheetName val="2024_Q"/>
      <sheetName val="2023_Q"/>
      <sheetName val="2022_Q"/>
      <sheetName val="2021_Q"/>
      <sheetName val="2020_q"/>
      <sheetName val="Dataset Q_cum "/>
      <sheetName val="2021_Q_cum_NEW"/>
      <sheetName val="2022_Q_cum_NEW"/>
      <sheetName val="2023_Q_cum_NEW"/>
      <sheetName val="2024_Q_cum_NEW"/>
      <sheetName val="2025_Q_cum_NEW"/>
      <sheetName val="2024_Q_cum"/>
      <sheetName val="2023_Q_cum"/>
      <sheetName val="2022_Q_cum"/>
      <sheetName val="2021_Q_cum"/>
      <sheetName val="2020_Q_cum"/>
      <sheetName val="Dataset anno solare"/>
      <sheetName val="Dataset mese"/>
      <sheetName val="Nuova serie"/>
      <sheetName val="06 25"/>
      <sheetName val="05 25"/>
      <sheetName val="04 25"/>
      <sheetName val="03 25"/>
      <sheetName val="02 25"/>
      <sheetName val="01 25"/>
      <sheetName val="01 24"/>
      <sheetName val="02 24"/>
      <sheetName val="03 24"/>
      <sheetName val="04 24"/>
      <sheetName val="05 24"/>
      <sheetName val="06 24"/>
      <sheetName val="07 24"/>
      <sheetName val="08 24"/>
      <sheetName val="09 24"/>
      <sheetName val="10 24"/>
      <sheetName val="11 24"/>
      <sheetName val="12 24"/>
      <sheetName val="01 23"/>
      <sheetName val="02 23"/>
      <sheetName val="03 23"/>
      <sheetName val="04 23"/>
      <sheetName val="05 23"/>
      <sheetName val="06 23"/>
      <sheetName val="07 23"/>
      <sheetName val="08 23"/>
      <sheetName val="09 23"/>
      <sheetName val="10 23"/>
      <sheetName val="11 23"/>
      <sheetName val="12 23"/>
      <sheetName val="01 22"/>
      <sheetName val="02 22"/>
      <sheetName val="03 22"/>
      <sheetName val="04 22"/>
      <sheetName val="05 22"/>
      <sheetName val="06 22"/>
      <sheetName val="07 22"/>
      <sheetName val="08 22"/>
      <sheetName val="09 22"/>
      <sheetName val="10 22"/>
      <sheetName val="11 22"/>
      <sheetName val="12 22"/>
      <sheetName val="01 21"/>
      <sheetName val="02 21"/>
      <sheetName val="03 21"/>
      <sheetName val="04 21"/>
      <sheetName val="05 21"/>
      <sheetName val="06 21"/>
      <sheetName val="07 21"/>
      <sheetName val="08 21"/>
      <sheetName val="09 21"/>
      <sheetName val="10 21"/>
      <sheetName val="11 21"/>
      <sheetName val="12 21"/>
      <sheetName val="01 20 "/>
      <sheetName val="02 20"/>
      <sheetName val="03 20"/>
      <sheetName val="04 20"/>
      <sheetName val="05 20"/>
      <sheetName val="06 20"/>
      <sheetName val="07 20"/>
      <sheetName val="08 20"/>
      <sheetName val="09 20"/>
      <sheetName val="10 20"/>
      <sheetName val="11 20"/>
      <sheetName val="12 20"/>
      <sheetName val="01 19"/>
      <sheetName val="02 19"/>
      <sheetName val="03 19"/>
      <sheetName val="04 19"/>
      <sheetName val="05 19"/>
      <sheetName val="06 19"/>
      <sheetName val="07 19"/>
      <sheetName val="08 19"/>
      <sheetName val="09 19"/>
      <sheetName val="10 19"/>
      <sheetName val="11 19"/>
      <sheetName val="12 19"/>
      <sheetName val="01 18"/>
      <sheetName val="02 18"/>
      <sheetName val="03 18"/>
      <sheetName val="04 18"/>
      <sheetName val="05 18"/>
      <sheetName val="06 18"/>
      <sheetName val="07 18"/>
      <sheetName val="08 18"/>
      <sheetName val="09 18"/>
      <sheetName val="10 18"/>
      <sheetName val="11 18"/>
      <sheetName val="12 18"/>
      <sheetName val="01 17"/>
      <sheetName val="02 17"/>
      <sheetName val="03 17"/>
      <sheetName val="04 17"/>
      <sheetName val="05 17"/>
      <sheetName val="06 17"/>
      <sheetName val="07 17"/>
      <sheetName val="08 17"/>
      <sheetName val="09 17"/>
      <sheetName val="10 17"/>
      <sheetName val="11 17"/>
      <sheetName val="12 17"/>
      <sheetName val="Sanremo"/>
      <sheetName val="Canali - Ascolti"/>
      <sheetName val="Penetrazione E%"/>
      <sheetName val="Gruppi - Share "/>
      <sheetName val="Gruppi - ascolti"/>
      <sheetName val="Canali - Share"/>
      <sheetName val="Dataset anno Auditel"/>
      <sheetName val="Fig. 2.2 - gruppi "/>
      <sheetName val="Fig. 2.3 - canali"/>
      <sheetName val="Auditel 2024"/>
      <sheetName val="Auditel 2023"/>
      <sheetName val="Auditel 2022"/>
      <sheetName val="Auditel 2021"/>
      <sheetName val="Auditel 2020"/>
      <sheetName val="Auditel 2019"/>
      <sheetName val="Fig.... Q3-gruppi"/>
      <sheetName val="Fig.... Q3-canali"/>
      <sheetName val="Fig.... Gruppi -  ultimo mese"/>
      <sheetName val="Fig.... Canali -  ultimo me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Index"/>
      <sheetName val="1.1"/>
      <sheetName val="1.2"/>
      <sheetName val="1.3"/>
      <sheetName val="1.4"/>
      <sheetName val="1.5"/>
      <sheetName val="1.6"/>
      <sheetName val="1.7"/>
      <sheetName val="1.8"/>
      <sheetName val="1.9"/>
      <sheetName val="1.10"/>
      <sheetName val="1.11"/>
      <sheetName val="1.12"/>
      <sheetName val="1.13"/>
      <sheetName val="1.14"/>
      <sheetName val="1.15"/>
      <sheetName val="1.16"/>
      <sheetName val="Principali serie storiche"/>
      <sheetName val="2.1"/>
      <sheetName val="2.2"/>
      <sheetName val="2.3"/>
      <sheetName val="2.4"/>
      <sheetName val="2.5"/>
      <sheetName val="2.6"/>
      <sheetName val="2.7"/>
      <sheetName val="2.8"/>
      <sheetName val="2.9"/>
      <sheetName val="2.10"/>
      <sheetName val="2.11"/>
      <sheetName val="2.12"/>
      <sheetName val="2.13"/>
      <sheetName val="2.14"/>
      <sheetName val="2.15"/>
      <sheetName val="2.16"/>
      <sheetName val="2.17"/>
      <sheetName val="2.18"/>
      <sheetName val="2.19"/>
      <sheetName val="Principali  serie  storiche"/>
      <sheetName val="3.1"/>
      <sheetName val="3.2"/>
      <sheetName val="3.3"/>
      <sheetName val="3.4"/>
      <sheetName val="3.5"/>
      <sheetName val="3.6"/>
      <sheetName val="3.7"/>
      <sheetName val="3.8"/>
      <sheetName val="3.9"/>
      <sheetName val="3.10"/>
      <sheetName val=" Principali serie storiche"/>
      <sheetName val="4.1"/>
      <sheetName val="4.2"/>
      <sheetName val="4.3"/>
      <sheetName val="4.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1">
          <cell r="I61" t="str">
            <v>2T21
2Q21</v>
          </cell>
          <cell r="J61" t="str">
            <v>2T22
2Q22</v>
          </cell>
          <cell r="K61" t="str">
            <v>2T23
2Q23</v>
          </cell>
          <cell r="L61" t="str">
            <v>2T24
2Q24</v>
          </cell>
          <cell r="M61" t="str">
            <v>2T25
2Q25</v>
          </cell>
          <cell r="O61" t="str">
            <v>2T25 vs 2T21/
2Q25 vs 2Q21</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ey data"/>
      <sheetName val="Sanremo"/>
      <sheetName val="Fig. 2.1 - totale"/>
      <sheetName val="Fig. 2.2 - gruppi "/>
      <sheetName val="Fig. 2.3 - canali"/>
      <sheetName val="Fig 2.6 - all news"/>
      <sheetName val="Fig.... Q3-gruppi"/>
      <sheetName val="Fig.... Q3-canali"/>
      <sheetName val="Fig.... Gruppi -  ultimo mese"/>
      <sheetName val="Fig.... Canali -  ultimo mese"/>
      <sheetName val="ALL NEWS Dataset"/>
      <sheetName val="Penetrazione E%"/>
      <sheetName val="Canali - Share"/>
      <sheetName val="Gruppi - Share "/>
      <sheetName val="Canali - Ascolti"/>
      <sheetName val="Gruppi - ascolti"/>
      <sheetName val="Dataset"/>
      <sheetName val="01 24"/>
      <sheetName val="02 24"/>
      <sheetName val="03 24"/>
      <sheetName val="04 24"/>
      <sheetName val="05 24"/>
      <sheetName val="06 24"/>
      <sheetName val="07 24"/>
      <sheetName val="08 24"/>
      <sheetName val="09 24"/>
      <sheetName val="01 23"/>
      <sheetName val="02 23"/>
      <sheetName val="03 23"/>
      <sheetName val="04 23"/>
      <sheetName val="05 23"/>
      <sheetName val="06 23"/>
      <sheetName val="07 23"/>
      <sheetName val="08 23"/>
      <sheetName val="09 23"/>
      <sheetName val="10 23"/>
      <sheetName val="11 23"/>
      <sheetName val="12 23"/>
      <sheetName val="01 22"/>
      <sheetName val="02 22"/>
      <sheetName val="03 22"/>
      <sheetName val="04 22"/>
      <sheetName val="05 22"/>
      <sheetName val="06 22"/>
      <sheetName val="07 22"/>
      <sheetName val="08 22"/>
      <sheetName val="09 22"/>
      <sheetName val="10 22"/>
      <sheetName val="11 22"/>
      <sheetName val="12 22"/>
      <sheetName val="01 21"/>
      <sheetName val="02 21"/>
      <sheetName val="03 21"/>
      <sheetName val="04 21"/>
      <sheetName val="05 21"/>
      <sheetName val="06 21"/>
      <sheetName val="07 21"/>
      <sheetName val="08 21"/>
      <sheetName val="09 21"/>
      <sheetName val="10 21"/>
      <sheetName val="11 21"/>
      <sheetName val="12 21"/>
      <sheetName val="01 20 "/>
      <sheetName val="02 20"/>
      <sheetName val="03 20"/>
      <sheetName val="04 20"/>
      <sheetName val="05 20"/>
      <sheetName val="06 20"/>
      <sheetName val="07 20"/>
      <sheetName val="08 20"/>
      <sheetName val="09 20"/>
      <sheetName val="10 20"/>
      <sheetName val="11 20"/>
      <sheetName val="12 20"/>
      <sheetName val="01 19"/>
      <sheetName val="02 19"/>
      <sheetName val="03 19"/>
      <sheetName val="04 19"/>
      <sheetName val="05 19"/>
      <sheetName val="06 19"/>
      <sheetName val="07 19"/>
      <sheetName val="08 19"/>
      <sheetName val="09 19"/>
      <sheetName val="10 19"/>
      <sheetName val="11 19"/>
      <sheetName val="12 19"/>
      <sheetName val="01 18"/>
      <sheetName val="02 18"/>
      <sheetName val="03 18"/>
      <sheetName val="04 18"/>
      <sheetName val="05 18"/>
      <sheetName val="06 18"/>
      <sheetName val="07 18"/>
      <sheetName val="08 18"/>
      <sheetName val="09 18"/>
      <sheetName val="10 18"/>
      <sheetName val="11 18"/>
      <sheetName val="12 18"/>
      <sheetName val="01 17"/>
      <sheetName val="02 17"/>
      <sheetName val="03 17"/>
      <sheetName val="04 17"/>
      <sheetName val="05 17"/>
      <sheetName val="06 17"/>
      <sheetName val="07 17"/>
      <sheetName val="08 17"/>
      <sheetName val="09 17"/>
      <sheetName val="10 17"/>
      <sheetName val="11 17"/>
      <sheetName val="12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7">
          <cell r="CN7">
            <v>1119762</v>
          </cell>
          <cell r="CO7">
            <v>956566</v>
          </cell>
          <cell r="CP7">
            <v>1334391</v>
          </cell>
        </row>
        <row r="8">
          <cell r="CN8">
            <v>590872</v>
          </cell>
          <cell r="CO8">
            <v>624817</v>
          </cell>
          <cell r="CP8">
            <v>370827</v>
          </cell>
        </row>
        <row r="9">
          <cell r="CN9">
            <v>408463</v>
          </cell>
          <cell r="CO9">
            <v>378665</v>
          </cell>
          <cell r="CP9">
            <v>461403</v>
          </cell>
        </row>
        <row r="10">
          <cell r="CN10">
            <v>2694964</v>
          </cell>
          <cell r="CO10">
            <v>2526573</v>
          </cell>
          <cell r="CP10">
            <v>2624197</v>
          </cell>
        </row>
        <row r="11">
          <cell r="CN11">
            <v>1112241</v>
          </cell>
          <cell r="CO11">
            <v>1013917</v>
          </cell>
          <cell r="CP11">
            <v>1317569</v>
          </cell>
        </row>
        <row r="12">
          <cell r="CN12">
            <v>317338</v>
          </cell>
          <cell r="CO12">
            <v>323146</v>
          </cell>
          <cell r="CP12">
            <v>376674</v>
          </cell>
        </row>
        <row r="13">
          <cell r="CN13">
            <v>283245</v>
          </cell>
          <cell r="CO13">
            <v>253716</v>
          </cell>
          <cell r="CP13">
            <v>341364</v>
          </cell>
        </row>
        <row r="14">
          <cell r="CN14">
            <v>2443099</v>
          </cell>
          <cell r="CO14">
            <v>2354873</v>
          </cell>
          <cell r="CP14">
            <v>2902048</v>
          </cell>
        </row>
        <row r="15">
          <cell r="CN15">
            <v>240344</v>
          </cell>
          <cell r="CO15">
            <v>197441</v>
          </cell>
          <cell r="CP15">
            <v>311437</v>
          </cell>
        </row>
        <row r="16">
          <cell r="CN16">
            <v>273931</v>
          </cell>
          <cell r="CO16">
            <v>235024</v>
          </cell>
          <cell r="CP16">
            <v>349278</v>
          </cell>
        </row>
        <row r="17">
          <cell r="CN17">
            <v>169201</v>
          </cell>
          <cell r="CO17">
            <v>171563</v>
          </cell>
          <cell r="CP17">
            <v>204745</v>
          </cell>
        </row>
        <row r="18">
          <cell r="CN18">
            <v>558983</v>
          </cell>
          <cell r="CO18">
            <v>536050</v>
          </cell>
          <cell r="CP18">
            <v>652873</v>
          </cell>
        </row>
        <row r="19">
          <cell r="CN19">
            <v>154252</v>
          </cell>
          <cell r="CO19">
            <v>159184</v>
          </cell>
          <cell r="CP19">
            <v>184118</v>
          </cell>
        </row>
        <row r="20">
          <cell r="CN20">
            <v>719052</v>
          </cell>
          <cell r="CO20">
            <v>767634</v>
          </cell>
          <cell r="CP20">
            <v>762962</v>
          </cell>
        </row>
        <row r="21">
          <cell r="CN21">
            <v>7074192</v>
          </cell>
          <cell r="CO21">
            <v>6827099</v>
          </cell>
          <cell r="CP21">
            <v>7735131</v>
          </cell>
        </row>
        <row r="43">
          <cell r="CN43">
            <v>2818407</v>
          </cell>
          <cell r="CO43">
            <v>1997115</v>
          </cell>
          <cell r="CP43">
            <v>3866931</v>
          </cell>
        </row>
        <row r="44">
          <cell r="CN44">
            <v>1372971</v>
          </cell>
          <cell r="CO44">
            <v>1534472</v>
          </cell>
          <cell r="CP44">
            <v>784516</v>
          </cell>
        </row>
        <row r="45">
          <cell r="CN45">
            <v>848988</v>
          </cell>
          <cell r="CO45">
            <v>654597</v>
          </cell>
          <cell r="CP45">
            <v>931333</v>
          </cell>
        </row>
        <row r="46">
          <cell r="CN46">
            <v>6238473</v>
          </cell>
          <cell r="CO46">
            <v>5347704</v>
          </cell>
          <cell r="CP46">
            <v>6486770</v>
          </cell>
        </row>
        <row r="47">
          <cell r="CN47">
            <v>2234498</v>
          </cell>
          <cell r="CO47">
            <v>1878967</v>
          </cell>
          <cell r="CP47">
            <v>2668030</v>
          </cell>
        </row>
        <row r="48">
          <cell r="CN48">
            <v>921637</v>
          </cell>
          <cell r="CO48">
            <v>890402</v>
          </cell>
          <cell r="CP48">
            <v>1089878</v>
          </cell>
        </row>
        <row r="49">
          <cell r="CN49">
            <v>689743</v>
          </cell>
          <cell r="CO49">
            <v>597438</v>
          </cell>
          <cell r="CP49">
            <v>908049</v>
          </cell>
        </row>
        <row r="50">
          <cell r="CN50">
            <v>5304598</v>
          </cell>
          <cell r="CO50">
            <v>4947085</v>
          </cell>
          <cell r="CP50">
            <v>6586596</v>
          </cell>
        </row>
        <row r="51">
          <cell r="CN51">
            <v>770611</v>
          </cell>
          <cell r="CO51">
            <v>579067</v>
          </cell>
          <cell r="CP51">
            <v>1087154</v>
          </cell>
        </row>
        <row r="52">
          <cell r="CN52">
            <v>856804</v>
          </cell>
          <cell r="CO52">
            <v>680126</v>
          </cell>
          <cell r="CP52">
            <v>1184049</v>
          </cell>
        </row>
        <row r="53">
          <cell r="CN53">
            <v>369679</v>
          </cell>
          <cell r="CO53">
            <v>411811</v>
          </cell>
          <cell r="CP53">
            <v>428314</v>
          </cell>
        </row>
        <row r="54">
          <cell r="CN54">
            <v>1167651</v>
          </cell>
          <cell r="CO54">
            <v>1153843</v>
          </cell>
          <cell r="CP54">
            <v>1467806</v>
          </cell>
        </row>
        <row r="55">
          <cell r="CN55">
            <v>412803</v>
          </cell>
          <cell r="CO55">
            <v>380172</v>
          </cell>
          <cell r="CP55">
            <v>566963</v>
          </cell>
        </row>
        <row r="56">
          <cell r="CN56">
            <v>1457202</v>
          </cell>
          <cell r="CO56">
            <v>1452366</v>
          </cell>
          <cell r="CP56">
            <v>1759509</v>
          </cell>
        </row>
        <row r="57">
          <cell r="CN57">
            <v>15637185</v>
          </cell>
          <cell r="CO57">
            <v>14307327</v>
          </cell>
          <cell r="CP57">
            <v>18320838</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anremo"/>
      <sheetName val="Key data"/>
      <sheetName val="Fig. 2.1 - totale"/>
      <sheetName val="FIG 2.1 TOTALE spettatori TV"/>
      <sheetName val="Fig. 2.2 - gruppi  ANNO SOLARE"/>
      <sheetName val="Fig. 2.3 - canali ANNO SOLARE"/>
      <sheetName val="Dataset anno solare"/>
      <sheetName val="Fig 2.6 - all news ANNO SOLARE"/>
      <sheetName val="ALL NEWS Dataset_ANNO SOLARE"/>
      <sheetName val="Fig. 2.2 - gruppi "/>
      <sheetName val="Fig. 2.3 - canali"/>
      <sheetName val="Fig 2.6 - all news"/>
      <sheetName val="Penetrazione E%"/>
      <sheetName val="Gruppi - Share "/>
      <sheetName val="Gruppi - ascolti"/>
      <sheetName val="Canali - Share"/>
      <sheetName val="Canali - Ascolti"/>
      <sheetName val="Dataset Q"/>
      <sheetName val="2024_Q"/>
      <sheetName val="2023_Q"/>
      <sheetName val="2022_Q"/>
      <sheetName val="2021_Q"/>
      <sheetName val="2020_q"/>
      <sheetName val="2024_Q_cum"/>
      <sheetName val="2023_Q_cum"/>
      <sheetName val="2022_Q_cum"/>
      <sheetName val="2021_Q_cum"/>
      <sheetName val="2020_Q_cum"/>
      <sheetName val="Dataset anno Auditel"/>
      <sheetName val="Auditel 2024"/>
      <sheetName val="Auditel 2023"/>
      <sheetName val="Auditel 2022"/>
      <sheetName val="Auditel 2021"/>
      <sheetName val="Auditel 2020"/>
      <sheetName val="Auditel 2019"/>
      <sheetName val="Fig.... Q3-gruppi"/>
      <sheetName val="Fig.... Q3-canali"/>
      <sheetName val="Fig.... Gruppi -  ultimo mese"/>
      <sheetName val="Fig.... Canali -  ultimo mese"/>
      <sheetName val="Dataset mese"/>
      <sheetName val="01 24"/>
      <sheetName val="02 24"/>
      <sheetName val="03 24"/>
      <sheetName val="04 24"/>
      <sheetName val="05 24"/>
      <sheetName val="06 24"/>
      <sheetName val="07 24"/>
      <sheetName val="08 24"/>
      <sheetName val="09 24"/>
      <sheetName val="10 24"/>
      <sheetName val="11 24"/>
      <sheetName val="12 24"/>
      <sheetName val="01 23"/>
      <sheetName val="02 23"/>
      <sheetName val="03 23"/>
      <sheetName val="04 23"/>
      <sheetName val="05 23"/>
      <sheetName val="06 23"/>
      <sheetName val="07 23"/>
      <sheetName val="08 23"/>
      <sheetName val="09 23"/>
      <sheetName val="10 23"/>
      <sheetName val="11 23"/>
      <sheetName val="12 23"/>
      <sheetName val="01 22"/>
      <sheetName val="02 22"/>
      <sheetName val="03 22"/>
      <sheetName val="04 22"/>
      <sheetName val="05 22"/>
      <sheetName val="06 22"/>
      <sheetName val="07 22"/>
      <sheetName val="08 22"/>
      <sheetName val="09 22"/>
      <sheetName val="10 22"/>
      <sheetName val="11 22"/>
      <sheetName val="12 22"/>
      <sheetName val="01 21"/>
      <sheetName val="02 21"/>
      <sheetName val="03 21"/>
      <sheetName val="04 21"/>
      <sheetName val="05 21"/>
      <sheetName val="06 21"/>
      <sheetName val="07 21"/>
      <sheetName val="08 21"/>
      <sheetName val="09 21"/>
      <sheetName val="10 21"/>
      <sheetName val="11 21"/>
      <sheetName val="12 21"/>
      <sheetName val="01 20 "/>
      <sheetName val="02 20"/>
      <sheetName val="03 20"/>
      <sheetName val="04 20"/>
      <sheetName val="05 20"/>
      <sheetName val="06 20"/>
      <sheetName val="07 20"/>
      <sheetName val="08 20"/>
      <sheetName val="09 20"/>
      <sheetName val="10 20"/>
      <sheetName val="11 20"/>
      <sheetName val="12 20"/>
      <sheetName val="01 19"/>
      <sheetName val="02 19"/>
      <sheetName val="03 19"/>
      <sheetName val="04 19"/>
      <sheetName val="05 19"/>
      <sheetName val="06 19"/>
      <sheetName val="07 19"/>
      <sheetName val="08 19"/>
      <sheetName val="09 19"/>
      <sheetName val="10 19"/>
      <sheetName val="11 19"/>
      <sheetName val="12 19"/>
      <sheetName val="01 18"/>
      <sheetName val="02 18"/>
      <sheetName val="03 18"/>
      <sheetName val="04 18"/>
      <sheetName val="05 18"/>
      <sheetName val="06 18"/>
      <sheetName val="07 18"/>
      <sheetName val="08 18"/>
      <sheetName val="09 18"/>
      <sheetName val="10 18"/>
      <sheetName val="11 18"/>
      <sheetName val="12 18"/>
      <sheetName val="01 17"/>
      <sheetName val="02 17"/>
      <sheetName val="03 17"/>
      <sheetName val="04 17"/>
      <sheetName val="05 17"/>
      <sheetName val="06 17"/>
      <sheetName val="07 17"/>
      <sheetName val="08 17"/>
      <sheetName val="09 17"/>
      <sheetName val="10 17"/>
      <sheetName val="11 17"/>
      <sheetName val="12 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16">
          <cell r="CQ16">
            <v>406610</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g. 2.6 (i.a.) "/>
      <sheetName val="Fig. .... (12M)"/>
      <sheetName val="Fig. 2.7 (i.a.)"/>
      <sheetName val="Fig. ..... (12M)"/>
      <sheetName val="Fig. 2.8 (i.a.)"/>
      <sheetName val="Fig. ....... (12M)"/>
      <sheetName val="Fig. 2.9 T. top (12M) (2)"/>
      <sheetName val="Testate top % (12M)"/>
      <sheetName val="Testate top % inizio anno"/>
      <sheetName val="Gruppi 12M"/>
      <sheetName val="Gruppi inizio anno"/>
      <sheetName val="Gruppi ultimo Q"/>
      <sheetName val="Testate 12M mobili"/>
      <sheetName val="Testate inizio anno"/>
      <sheetName val="Testate ultimo Q"/>
      <sheetName val="Dataset"/>
      <sheetName val="Rank"/>
      <sheetName val="Gen 23"/>
      <sheetName val="Feb 23"/>
      <sheetName val="Mar 23"/>
      <sheetName val="Apr 23"/>
      <sheetName val="Mag 23"/>
      <sheetName val="Giu 23"/>
      <sheetName val="Lug 23"/>
      <sheetName val="Ago 23"/>
      <sheetName val="Set 23"/>
      <sheetName val="Gen 22"/>
      <sheetName val="Feb 22"/>
      <sheetName val="Mar 22"/>
      <sheetName val="Apr 22"/>
      <sheetName val="Mag 22"/>
      <sheetName val="Giu 22"/>
      <sheetName val="Lug 22"/>
      <sheetName val="Ago 22"/>
      <sheetName val="Set 22"/>
      <sheetName val="Ott 22"/>
      <sheetName val="Nov 22"/>
      <sheetName val="Dic 22"/>
      <sheetName val="Gen 21"/>
      <sheetName val="Feb 21"/>
      <sheetName val="Mar 21"/>
      <sheetName val="Apr 21"/>
      <sheetName val="Mag 21"/>
      <sheetName val="Giu 21"/>
      <sheetName val="Lug 21"/>
      <sheetName val="Ago 21"/>
      <sheetName val="Set 21"/>
      <sheetName val="Ott 21"/>
      <sheetName val="Nov 21"/>
      <sheetName val="Dic 21 "/>
      <sheetName val="Gen 20"/>
      <sheetName val="Feb 20"/>
      <sheetName val="Mar 20"/>
      <sheetName val="Apr 20"/>
      <sheetName val="Mag 20"/>
      <sheetName val="Giu 20"/>
      <sheetName val="Lug 20"/>
      <sheetName val="Ago 20"/>
      <sheetName val="Set 20"/>
      <sheetName val="Ott 20"/>
      <sheetName val="Nov 20"/>
      <sheetName val="Dic 20"/>
      <sheetName val="Gen_19"/>
      <sheetName val="Feb 19"/>
      <sheetName val="Mar 19"/>
      <sheetName val="Apr 19"/>
      <sheetName val="Mag 19"/>
      <sheetName val="Giu 19"/>
      <sheetName val="Lug 19"/>
      <sheetName val="Ago 19"/>
      <sheetName val="Set 19"/>
      <sheetName val="Ott 19"/>
      <sheetName val="Nov 19"/>
      <sheetName val="Dic 19"/>
      <sheetName val="Gen 18"/>
      <sheetName val="Feb 18"/>
      <sheetName val="Mar 18"/>
      <sheetName val="Apr 18"/>
      <sheetName val="Mag 18"/>
      <sheetName val="Giu 18"/>
      <sheetName val="Lug 18"/>
      <sheetName val="Ago 18"/>
      <sheetName val="Set 18"/>
      <sheetName val="Ott 18"/>
      <sheetName val="Nov 18"/>
      <sheetName val="Dic 18"/>
      <sheetName val="Gen 17"/>
      <sheetName val="Feb 17"/>
      <sheetName val="Mar 17"/>
      <sheetName val="Apr 17"/>
      <sheetName val="Mag 17"/>
      <sheetName val="Giu 17"/>
      <sheetName val="Lug 17"/>
      <sheetName val="Ago 17"/>
      <sheetName val="Set 17"/>
      <sheetName val="Ott 17"/>
      <sheetName val="Nov 17"/>
      <sheetName val="Dic 17"/>
      <sheetName val="Fig. RA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12">
          <cell r="C112">
            <v>77.509034999999997</v>
          </cell>
          <cell r="D112">
            <v>72.767111</v>
          </cell>
          <cell r="E112">
            <v>78.826217999999997</v>
          </cell>
          <cell r="F112">
            <v>73.343537999999995</v>
          </cell>
          <cell r="G112">
            <v>75.907711000000006</v>
          </cell>
          <cell r="H112">
            <v>75.223889</v>
          </cell>
          <cell r="I112">
            <v>79.845299999999995</v>
          </cell>
          <cell r="J112">
            <v>78.645206000000002</v>
          </cell>
          <cell r="K112">
            <v>73.042456000000001</v>
          </cell>
          <cell r="L112">
            <v>73.333118999999996</v>
          </cell>
          <cell r="M112">
            <v>70.505075000000005</v>
          </cell>
          <cell r="N112">
            <v>68.553172000000004</v>
          </cell>
          <cell r="O112">
            <v>70.933702999999994</v>
          </cell>
          <cell r="P112">
            <v>66.083516000000003</v>
          </cell>
          <cell r="Q112">
            <v>74.252103000000005</v>
          </cell>
          <cell r="R112">
            <v>67.310202000000004</v>
          </cell>
          <cell r="S112">
            <v>70.490071</v>
          </cell>
          <cell r="T112">
            <v>69.714667000000006</v>
          </cell>
          <cell r="U112">
            <v>73.651083</v>
          </cell>
          <cell r="V112">
            <v>72.901760999999993</v>
          </cell>
          <cell r="W112">
            <v>68.289698999999999</v>
          </cell>
          <cell r="X112">
            <v>68.679597000000001</v>
          </cell>
          <cell r="Y112">
            <v>66.084093999999993</v>
          </cell>
          <cell r="Z112">
            <v>63.860593999999999</v>
          </cell>
          <cell r="AA112">
            <v>65.636831000000001</v>
          </cell>
          <cell r="AB112">
            <v>61.172165</v>
          </cell>
          <cell r="AC112">
            <v>67.081832000000006</v>
          </cell>
          <cell r="AD112">
            <v>61.886526000000003</v>
          </cell>
          <cell r="AE112">
            <v>64.791889999999995</v>
          </cell>
          <cell r="AF112">
            <v>63.412120999999999</v>
          </cell>
          <cell r="AG112">
            <v>66.634129000000001</v>
          </cell>
          <cell r="AH112">
            <v>66.937989999999999</v>
          </cell>
          <cell r="AI112">
            <v>62.515388999999999</v>
          </cell>
          <cell r="AJ112">
            <v>63.248342000000001</v>
          </cell>
          <cell r="AK112">
            <v>60.851331999999999</v>
          </cell>
          <cell r="AL112">
            <v>59.072167999999998</v>
          </cell>
          <cell r="AM112">
            <v>61.150213999999998</v>
          </cell>
          <cell r="AN112">
            <v>58.455058999999999</v>
          </cell>
          <cell r="AO112">
            <v>56.576571000000001</v>
          </cell>
          <cell r="AP112">
            <v>52.717916000000002</v>
          </cell>
          <cell r="AQ112">
            <v>54.513128999999999</v>
          </cell>
          <cell r="AR112">
            <v>52.482443000000004</v>
          </cell>
          <cell r="AS112">
            <v>57.085729999999998</v>
          </cell>
          <cell r="AT112">
            <v>57.873655999999997</v>
          </cell>
          <cell r="AU112">
            <v>55.270887999999999</v>
          </cell>
          <cell r="AV112">
            <v>56.446210000000001</v>
          </cell>
          <cell r="AW112">
            <v>53.621229</v>
          </cell>
          <cell r="AX112">
            <v>52.397734</v>
          </cell>
          <cell r="AY112">
            <v>53.862596000000003</v>
          </cell>
          <cell r="AZ112">
            <v>50.342320000000001</v>
          </cell>
          <cell r="BA112">
            <v>53.630026999999998</v>
          </cell>
          <cell r="BB112">
            <v>50.567596999999999</v>
          </cell>
          <cell r="BC112">
            <v>52.419075999999997</v>
          </cell>
          <cell r="BD112">
            <v>51.862271</v>
          </cell>
          <cell r="BE112">
            <v>55.064582000000001</v>
          </cell>
          <cell r="BF112">
            <v>53.224269</v>
          </cell>
          <cell r="BG112">
            <v>50.693300000000001</v>
          </cell>
          <cell r="BH112">
            <v>51.943122000000002</v>
          </cell>
          <cell r="BI112">
            <v>49.127201999999997</v>
          </cell>
          <cell r="BJ112">
            <v>47.815243000000002</v>
          </cell>
          <cell r="BK112">
            <v>48.986293000000003</v>
          </cell>
          <cell r="BL112">
            <v>45.794288000000002</v>
          </cell>
          <cell r="BM112">
            <v>49.706139999999998</v>
          </cell>
          <cell r="BN112">
            <v>45.904370999999998</v>
          </cell>
          <cell r="BO112">
            <v>47.295352000000001</v>
          </cell>
          <cell r="BP112">
            <v>46.221682000000001</v>
          </cell>
          <cell r="BQ112">
            <v>49.157764999999998</v>
          </cell>
          <cell r="BR112">
            <v>47.856468</v>
          </cell>
          <cell r="BS112">
            <v>46.599406000000002</v>
          </cell>
          <cell r="BT112">
            <v>46.684975999999999</v>
          </cell>
          <cell r="BU112">
            <v>44.751924000000002</v>
          </cell>
          <cell r="BV112">
            <v>43.543737</v>
          </cell>
          <cell r="BW112">
            <v>44.147218000000002</v>
          </cell>
          <cell r="BX112">
            <v>41.251963000000003</v>
          </cell>
        </row>
        <row r="113">
          <cell r="C113">
            <v>8.3257200000000005</v>
          </cell>
          <cell r="D113">
            <v>7.7948079999999997</v>
          </cell>
          <cell r="E113">
            <v>8.7026920000000008</v>
          </cell>
          <cell r="F113">
            <v>7.8160509999999999</v>
          </cell>
          <cell r="G113">
            <v>8.0369700000000002</v>
          </cell>
          <cell r="H113">
            <v>7.47255</v>
          </cell>
          <cell r="I113">
            <v>7.908379</v>
          </cell>
          <cell r="J113">
            <v>7.7520899999999999</v>
          </cell>
          <cell r="K113">
            <v>7.2716099999999999</v>
          </cell>
          <cell r="L113">
            <v>7.5832819999999996</v>
          </cell>
          <cell r="M113">
            <v>7.3927500000000004</v>
          </cell>
          <cell r="N113">
            <v>7.1209210000000001</v>
          </cell>
          <cell r="O113">
            <v>7.4641500000000001</v>
          </cell>
          <cell r="P113">
            <v>7.0502039999999999</v>
          </cell>
          <cell r="Q113">
            <v>7.9514069999999997</v>
          </cell>
          <cell r="R113">
            <v>7.2322519999999999</v>
          </cell>
          <cell r="S113">
            <v>7.5220200000000004</v>
          </cell>
          <cell r="T113">
            <v>7.3932900000000004</v>
          </cell>
          <cell r="U113">
            <v>7.6534659999999999</v>
          </cell>
          <cell r="V113">
            <v>7.5612599999999999</v>
          </cell>
          <cell r="W113">
            <v>7.0814700000000004</v>
          </cell>
          <cell r="X113">
            <v>7.1616819999999999</v>
          </cell>
          <cell r="Y113">
            <v>6.9608100000000004</v>
          </cell>
          <cell r="Z113">
            <v>6.8033710000000003</v>
          </cell>
          <cell r="AA113">
            <v>7.0388099999999998</v>
          </cell>
          <cell r="AB113">
            <v>6.6190040000000003</v>
          </cell>
          <cell r="AC113">
            <v>7.2855270000000001</v>
          </cell>
          <cell r="AD113">
            <v>6.6408839999999998</v>
          </cell>
          <cell r="AE113">
            <v>7.0664400000000001</v>
          </cell>
          <cell r="AF113">
            <v>6.7313400000000003</v>
          </cell>
          <cell r="AG113">
            <v>7.1183439999999996</v>
          </cell>
          <cell r="AH113">
            <v>7.2988499999999998</v>
          </cell>
          <cell r="AI113">
            <v>6.7027799999999997</v>
          </cell>
          <cell r="AJ113">
            <v>6.9447130000000001</v>
          </cell>
          <cell r="AK113">
            <v>6.75861</v>
          </cell>
          <cell r="AL113">
            <v>6.4248050000000001</v>
          </cell>
          <cell r="AM113">
            <v>6.8036399999999997</v>
          </cell>
          <cell r="AN113">
            <v>6.5292339999999998</v>
          </cell>
          <cell r="AO113">
            <v>6.5043889999999998</v>
          </cell>
          <cell r="AP113">
            <v>6.257504</v>
          </cell>
          <cell r="AQ113">
            <v>6.5156099999999997</v>
          </cell>
          <cell r="AR113">
            <v>5.9805599999999997</v>
          </cell>
          <cell r="AS113">
            <v>6.49946</v>
          </cell>
          <cell r="AT113">
            <v>6.6054899999999996</v>
          </cell>
          <cell r="AU113">
            <v>6.0482699999999996</v>
          </cell>
          <cell r="AV113">
            <v>6.2283030000000004</v>
          </cell>
          <cell r="AW113">
            <v>6.0325800000000003</v>
          </cell>
          <cell r="AX113">
            <v>5.9183779999999997</v>
          </cell>
          <cell r="AY113">
            <v>6.0903600000000004</v>
          </cell>
          <cell r="AZ113">
            <v>5.5616680000000001</v>
          </cell>
          <cell r="BA113">
            <v>6.0775810000000003</v>
          </cell>
          <cell r="BB113">
            <v>5.7943740000000004</v>
          </cell>
          <cell r="BC113">
            <v>5.8490700000000002</v>
          </cell>
          <cell r="BD113">
            <v>5.8949400000000001</v>
          </cell>
          <cell r="BE113">
            <v>6.3465990000000003</v>
          </cell>
          <cell r="BF113">
            <v>6.1736700000000004</v>
          </cell>
          <cell r="BG113">
            <v>5.8065300000000004</v>
          </cell>
          <cell r="BH113">
            <v>5.9072050000000003</v>
          </cell>
          <cell r="BI113">
            <v>5.6031300000000002</v>
          </cell>
          <cell r="BJ113">
            <v>5.506723</v>
          </cell>
          <cell r="BK113">
            <v>5.8981199999999996</v>
          </cell>
          <cell r="BL113">
            <v>5.6549079999999998</v>
          </cell>
          <cell r="BM113">
            <v>6.2050840000000003</v>
          </cell>
          <cell r="BN113">
            <v>5.6393399999999998</v>
          </cell>
          <cell r="BO113">
            <v>5.6908200000000004</v>
          </cell>
          <cell r="BP113">
            <v>5.6340000000000003</v>
          </cell>
          <cell r="BQ113">
            <v>6.070513</v>
          </cell>
          <cell r="BR113">
            <v>5.8604099999999999</v>
          </cell>
          <cell r="BS113">
            <v>5.7713400000000004</v>
          </cell>
          <cell r="BT113">
            <v>5.8254890000000001</v>
          </cell>
          <cell r="BU113">
            <v>5.4697800000000001</v>
          </cell>
          <cell r="BV113">
            <v>5.1129959999999999</v>
          </cell>
          <cell r="BW113">
            <v>5.4557099999999998</v>
          </cell>
          <cell r="BX113">
            <v>5.234572</v>
          </cell>
        </row>
        <row r="114">
          <cell r="C114">
            <v>6.8656199999999998</v>
          </cell>
          <cell r="D114">
            <v>6.45106</v>
          </cell>
          <cell r="E114">
            <v>6.8570450000000003</v>
          </cell>
          <cell r="F114">
            <v>6.2476440000000002</v>
          </cell>
          <cell r="G114">
            <v>6.3946800000000001</v>
          </cell>
          <cell r="H114">
            <v>6.6905400000000004</v>
          </cell>
          <cell r="I114">
            <v>6.854813</v>
          </cell>
          <cell r="J114">
            <v>6.6597299999999997</v>
          </cell>
          <cell r="K114">
            <v>6.2877000000000001</v>
          </cell>
          <cell r="L114">
            <v>6.2080289999999998</v>
          </cell>
          <cell r="M114">
            <v>6.0108600000000001</v>
          </cell>
          <cell r="N114">
            <v>5.682086</v>
          </cell>
          <cell r="O114">
            <v>5.6314200000000003</v>
          </cell>
          <cell r="P114">
            <v>5.2634119999999998</v>
          </cell>
          <cell r="Q114">
            <v>6.1385889999999996</v>
          </cell>
          <cell r="R114">
            <v>5.5373760000000001</v>
          </cell>
          <cell r="S114">
            <v>5.78505</v>
          </cell>
          <cell r="T114">
            <v>5.7692600000000001</v>
          </cell>
          <cell r="U114">
            <v>6.074109</v>
          </cell>
          <cell r="V114">
            <v>6.0472799999999998</v>
          </cell>
          <cell r="W114">
            <v>5.6859599999999997</v>
          </cell>
          <cell r="X114">
            <v>5.7515539999999996</v>
          </cell>
          <cell r="Y114">
            <v>5.5130699999999999</v>
          </cell>
          <cell r="Z114">
            <v>5.1979600000000001</v>
          </cell>
          <cell r="AA114">
            <v>5.2441800000000001</v>
          </cell>
          <cell r="AB114">
            <v>4.9672000000000001</v>
          </cell>
          <cell r="AC114">
            <v>5.5702970000000001</v>
          </cell>
          <cell r="AD114">
            <v>5.052003</v>
          </cell>
          <cell r="AE114">
            <v>5.4478799999999996</v>
          </cell>
          <cell r="AF114">
            <v>5.2971300000000001</v>
          </cell>
          <cell r="AG114">
            <v>5.5312989999999997</v>
          </cell>
          <cell r="AH114">
            <v>5.90571</v>
          </cell>
          <cell r="AI114">
            <v>5.4156000000000004</v>
          </cell>
          <cell r="AJ114">
            <v>5.3871799999999999</v>
          </cell>
          <cell r="AK114">
            <v>4.9828380000000001</v>
          </cell>
          <cell r="AL114">
            <v>4.8829909999999996</v>
          </cell>
          <cell r="AM114">
            <v>5.1554700000000002</v>
          </cell>
          <cell r="AN114">
            <v>4.9635819999999997</v>
          </cell>
          <cell r="AO114">
            <v>5.1130469999999999</v>
          </cell>
          <cell r="AP114">
            <v>4.7726559999999996</v>
          </cell>
          <cell r="AQ114">
            <v>4.9589400000000001</v>
          </cell>
          <cell r="AR114">
            <v>4.5187499999999998</v>
          </cell>
          <cell r="AS114">
            <v>4.8444940000000001</v>
          </cell>
          <cell r="AT114">
            <v>5.5338599999999998</v>
          </cell>
          <cell r="AU114">
            <v>5.0541600000000004</v>
          </cell>
          <cell r="AV114">
            <v>4.911206</v>
          </cell>
          <cell r="AW114">
            <v>4.7738100000000001</v>
          </cell>
          <cell r="AX114">
            <v>4.5915119999999998</v>
          </cell>
          <cell r="AY114">
            <v>4.57986</v>
          </cell>
          <cell r="AZ114">
            <v>4.3513679999999999</v>
          </cell>
          <cell r="BA114">
            <v>4.6897419999999999</v>
          </cell>
          <cell r="BB114">
            <v>4.5279439999999997</v>
          </cell>
          <cell r="BC114">
            <v>4.5329699999999997</v>
          </cell>
          <cell r="BD114">
            <v>4.4037899999999999</v>
          </cell>
          <cell r="BE114">
            <v>4.7774409999999996</v>
          </cell>
          <cell r="BF114">
            <v>4.6201800000000004</v>
          </cell>
          <cell r="BG114">
            <v>4.3267499999999997</v>
          </cell>
          <cell r="BH114">
            <v>4.4865370000000002</v>
          </cell>
          <cell r="BI114">
            <v>4.1806200000000002</v>
          </cell>
          <cell r="BJ114">
            <v>4.0684100000000001</v>
          </cell>
          <cell r="BK114">
            <v>4.0879500000000002</v>
          </cell>
          <cell r="BL114">
            <v>3.593324</v>
          </cell>
          <cell r="BM114">
            <v>3.6056699999999999</v>
          </cell>
          <cell r="BN114">
            <v>3.5001259999999998</v>
          </cell>
          <cell r="BO114">
            <v>3.4198499999999998</v>
          </cell>
          <cell r="BP114">
            <v>3.41004</v>
          </cell>
          <cell r="BQ114">
            <v>3.7859989999999999</v>
          </cell>
          <cell r="BR114">
            <v>3.6158700000000001</v>
          </cell>
          <cell r="BS114">
            <v>3.5612699999999999</v>
          </cell>
          <cell r="BT114">
            <v>3.3791099999999998</v>
          </cell>
          <cell r="BU114">
            <v>3.2813099999999999</v>
          </cell>
          <cell r="BV114">
            <v>3.2589039999999998</v>
          </cell>
          <cell r="BW114">
            <v>3.1848299999999998</v>
          </cell>
          <cell r="BX114">
            <v>2.8928340000000001</v>
          </cell>
        </row>
        <row r="115">
          <cell r="C115">
            <v>4.8377350000000003</v>
          </cell>
          <cell r="D115">
            <v>4.6340640000000004</v>
          </cell>
          <cell r="E115">
            <v>5.0827929999999997</v>
          </cell>
          <cell r="F115">
            <v>4.7111210000000003</v>
          </cell>
          <cell r="G115">
            <v>5.2142150000000003</v>
          </cell>
          <cell r="H115">
            <v>5.129232</v>
          </cell>
          <cell r="I115">
            <v>6.0260680000000004</v>
          </cell>
          <cell r="J115">
            <v>6.4948779999999999</v>
          </cell>
          <cell r="K115">
            <v>5.0957439999999998</v>
          </cell>
          <cell r="L115">
            <v>4.728008</v>
          </cell>
          <cell r="M115">
            <v>4.4432400000000003</v>
          </cell>
          <cell r="N115">
            <v>4.4982090000000001</v>
          </cell>
          <cell r="O115">
            <v>4.5879599999999998</v>
          </cell>
          <cell r="P115">
            <v>4.4037839999999999</v>
          </cell>
          <cell r="Q115">
            <v>4.8632739999999997</v>
          </cell>
          <cell r="R115">
            <v>4.5352319999999997</v>
          </cell>
          <cell r="S115">
            <v>4.7870499999999998</v>
          </cell>
          <cell r="T115">
            <v>4.7847419999999996</v>
          </cell>
          <cell r="U115">
            <v>5.5708080000000004</v>
          </cell>
          <cell r="V115">
            <v>5.9085739999999998</v>
          </cell>
          <cell r="W115">
            <v>4.6900199999999996</v>
          </cell>
          <cell r="X115">
            <v>4.4357059999999997</v>
          </cell>
          <cell r="Y115">
            <v>4.1192859999999998</v>
          </cell>
          <cell r="Z115">
            <v>4.0822830000000003</v>
          </cell>
          <cell r="AA115">
            <v>4.1123599999999998</v>
          </cell>
          <cell r="AB115">
            <v>3.9575719999999999</v>
          </cell>
          <cell r="AC115">
            <v>4.3905219999999998</v>
          </cell>
          <cell r="AD115">
            <v>4.036257</v>
          </cell>
          <cell r="AE115">
            <v>4.2691980000000003</v>
          </cell>
          <cell r="AF115">
            <v>4.5094200000000004</v>
          </cell>
          <cell r="AG115">
            <v>4.9652089999999998</v>
          </cell>
          <cell r="AH115">
            <v>5.2599520000000002</v>
          </cell>
          <cell r="AI115">
            <v>4.51403</v>
          </cell>
          <cell r="AJ115">
            <v>4.1487970000000001</v>
          </cell>
          <cell r="AK115">
            <v>3.8961960000000002</v>
          </cell>
          <cell r="AL115">
            <v>3.793946</v>
          </cell>
          <cell r="AM115">
            <v>3.9173040000000001</v>
          </cell>
          <cell r="AN115">
            <v>3.8049729999999999</v>
          </cell>
          <cell r="AO115">
            <v>2.3484400000000001</v>
          </cell>
          <cell r="AP115">
            <v>1.380512</v>
          </cell>
          <cell r="AQ115">
            <v>1.411246</v>
          </cell>
          <cell r="AR115">
            <v>1.769695</v>
          </cell>
          <cell r="AS115">
            <v>2.941446</v>
          </cell>
          <cell r="AT115">
            <v>3.4668700000000001</v>
          </cell>
          <cell r="AU115">
            <v>3.1434000000000002</v>
          </cell>
          <cell r="AV115">
            <v>3.0315409999999998</v>
          </cell>
          <cell r="AW115">
            <v>2.3169200000000001</v>
          </cell>
          <cell r="AX115">
            <v>2.3048999999999999</v>
          </cell>
          <cell r="AY115">
            <v>2.1738420000000001</v>
          </cell>
          <cell r="AZ115">
            <v>2.3300800000000002</v>
          </cell>
          <cell r="BA115">
            <v>2.0628500000000001</v>
          </cell>
          <cell r="BB115">
            <v>1.8369390000000001</v>
          </cell>
          <cell r="BC115">
            <v>2.6465100000000001</v>
          </cell>
          <cell r="BD115">
            <v>3.2545160000000002</v>
          </cell>
          <cell r="BE115">
            <v>3.6850000000000001</v>
          </cell>
          <cell r="BF115">
            <v>3.6126119999999999</v>
          </cell>
          <cell r="BG115">
            <v>2.9266960000000002</v>
          </cell>
          <cell r="BH115">
            <v>2.7421519999999999</v>
          </cell>
          <cell r="BI115">
            <v>2.5498099999999999</v>
          </cell>
          <cell r="BJ115">
            <v>2.4997029999999998</v>
          </cell>
          <cell r="BK115">
            <v>2.5387249999999999</v>
          </cell>
          <cell r="BL115">
            <v>2.4631720000000001</v>
          </cell>
          <cell r="BM115">
            <v>2.7489789999999998</v>
          </cell>
          <cell r="BN115">
            <v>2.6366779999999999</v>
          </cell>
          <cell r="BO115">
            <v>3.0250059999999999</v>
          </cell>
          <cell r="BP115">
            <v>2.8488319999999998</v>
          </cell>
          <cell r="BQ115">
            <v>3.0728080000000002</v>
          </cell>
          <cell r="BR115">
            <v>3.1831299999999998</v>
          </cell>
          <cell r="BS115">
            <v>2.6456080000000002</v>
          </cell>
          <cell r="BT115">
            <v>2.5967470000000001</v>
          </cell>
          <cell r="BU115">
            <v>2.4048180000000001</v>
          </cell>
          <cell r="BV115">
            <v>2.4739420000000001</v>
          </cell>
          <cell r="BW115">
            <v>2.3317299999999999</v>
          </cell>
          <cell r="BX115">
            <v>2.189432</v>
          </cell>
        </row>
        <row r="116">
          <cell r="C116">
            <v>4.5564299999999998</v>
          </cell>
          <cell r="D116">
            <v>4.2614879999999999</v>
          </cell>
          <cell r="E116">
            <v>4.6110639999999998</v>
          </cell>
          <cell r="F116">
            <v>4.3227399999999996</v>
          </cell>
          <cell r="G116">
            <v>4.4165400000000004</v>
          </cell>
          <cell r="H116">
            <v>4.5779699999999997</v>
          </cell>
          <cell r="I116">
            <v>4.8310089999999999</v>
          </cell>
          <cell r="J116">
            <v>4.6753200000000001</v>
          </cell>
          <cell r="K116">
            <v>4.5099</v>
          </cell>
          <cell r="L116">
            <v>4.5143440000000004</v>
          </cell>
          <cell r="M116">
            <v>4.3208099999999998</v>
          </cell>
          <cell r="N116">
            <v>4.2062759999999999</v>
          </cell>
          <cell r="O116">
            <v>4.3028399999999998</v>
          </cell>
          <cell r="P116">
            <v>3.9880680000000002</v>
          </cell>
          <cell r="Q116">
            <v>4.447756</v>
          </cell>
          <cell r="R116">
            <v>3.918161</v>
          </cell>
          <cell r="S116">
            <v>4.0386300000000004</v>
          </cell>
          <cell r="T116">
            <v>3.9251499999999999</v>
          </cell>
          <cell r="U116">
            <v>4.2396529999999997</v>
          </cell>
          <cell r="V116">
            <v>4.1041800000000004</v>
          </cell>
          <cell r="W116">
            <v>3.9590100000000001</v>
          </cell>
          <cell r="X116">
            <v>3.9488729999999999</v>
          </cell>
          <cell r="Y116">
            <v>3.8104200000000001</v>
          </cell>
          <cell r="Z116">
            <v>3.7190759999999998</v>
          </cell>
          <cell r="AA116">
            <v>3.7669199999999998</v>
          </cell>
          <cell r="AB116">
            <v>3.4946799999999998</v>
          </cell>
          <cell r="AC116">
            <v>3.8568959999999999</v>
          </cell>
          <cell r="AD116">
            <v>3.5472220000000001</v>
          </cell>
          <cell r="AE116">
            <v>3.6183900000000002</v>
          </cell>
          <cell r="AF116">
            <v>3.58107</v>
          </cell>
          <cell r="AG116">
            <v>3.7190699999999999</v>
          </cell>
          <cell r="AH116">
            <v>3.6605400000000001</v>
          </cell>
          <cell r="AI116">
            <v>3.5333100000000002</v>
          </cell>
          <cell r="AJ116">
            <v>3.317339</v>
          </cell>
          <cell r="AK116">
            <v>3.283264</v>
          </cell>
          <cell r="AL116">
            <v>3.270794</v>
          </cell>
          <cell r="AM116">
            <v>3.3654600000000001</v>
          </cell>
          <cell r="AN116">
            <v>2.99403</v>
          </cell>
          <cell r="AO116">
            <v>3.2639279999999999</v>
          </cell>
          <cell r="AP116">
            <v>2.9575360000000002</v>
          </cell>
          <cell r="AQ116">
            <v>3.0324599999999999</v>
          </cell>
          <cell r="AR116">
            <v>2.89113</v>
          </cell>
          <cell r="AS116">
            <v>3.0682559999999999</v>
          </cell>
          <cell r="AT116">
            <v>3.0688499999999999</v>
          </cell>
          <cell r="AU116">
            <v>2.9528099999999999</v>
          </cell>
          <cell r="AV116">
            <v>3.086484</v>
          </cell>
          <cell r="AW116">
            <v>2.9875799999999999</v>
          </cell>
          <cell r="AX116">
            <v>2.8665340000000001</v>
          </cell>
          <cell r="AY116">
            <v>2.9449800000000002</v>
          </cell>
          <cell r="AZ116">
            <v>2.734032</v>
          </cell>
          <cell r="BA116">
            <v>2.9152089999999999</v>
          </cell>
          <cell r="BB116">
            <v>2.732148</v>
          </cell>
          <cell r="BC116">
            <v>2.82483</v>
          </cell>
          <cell r="BD116">
            <v>2.82795</v>
          </cell>
          <cell r="BE116">
            <v>2.986354</v>
          </cell>
          <cell r="BF116">
            <v>2.8679700000000001</v>
          </cell>
          <cell r="BG116">
            <v>2.7703799999999998</v>
          </cell>
          <cell r="BH116">
            <v>2.8364690000000001</v>
          </cell>
          <cell r="BI116">
            <v>2.6873999999999998</v>
          </cell>
          <cell r="BJ116">
            <v>2.5931220000000001</v>
          </cell>
          <cell r="BK116">
            <v>2.6549100000000001</v>
          </cell>
          <cell r="BL116">
            <v>2.4476200000000001</v>
          </cell>
          <cell r="BM116">
            <v>2.6515849999999999</v>
          </cell>
          <cell r="BN116">
            <v>2.4320560000000002</v>
          </cell>
          <cell r="BO116">
            <v>2.4913799999999999</v>
          </cell>
          <cell r="BP116">
            <v>2.46753</v>
          </cell>
          <cell r="BQ116">
            <v>2.6049609999999999</v>
          </cell>
          <cell r="BR116">
            <v>2.51214</v>
          </cell>
          <cell r="BS116">
            <v>2.49444</v>
          </cell>
          <cell r="BT116">
            <v>2.4896099999999999</v>
          </cell>
          <cell r="BU116">
            <v>2.3564099999999999</v>
          </cell>
          <cell r="BV116">
            <v>2.2963939999999998</v>
          </cell>
          <cell r="BW116">
            <v>2.32077</v>
          </cell>
          <cell r="BX116">
            <v>2.0751119999999998</v>
          </cell>
        </row>
        <row r="117">
          <cell r="C117">
            <v>4.68276</v>
          </cell>
          <cell r="D117">
            <v>4.3370319999999998</v>
          </cell>
          <cell r="E117">
            <v>4.0755520000000001</v>
          </cell>
          <cell r="F117">
            <v>4.1945889999999997</v>
          </cell>
          <cell r="G117">
            <v>4.2878400000000001</v>
          </cell>
          <cell r="H117">
            <v>3.7323870000000001</v>
          </cell>
          <cell r="I117">
            <v>3.961986</v>
          </cell>
          <cell r="J117">
            <v>3.7138200000000001</v>
          </cell>
          <cell r="K117">
            <v>3.7947600000000001</v>
          </cell>
          <cell r="L117">
            <v>4.0606590000000002</v>
          </cell>
          <cell r="M117">
            <v>3.9602400000000002</v>
          </cell>
          <cell r="N117">
            <v>3.6611729999999998</v>
          </cell>
          <cell r="O117">
            <v>4.0621200000000002</v>
          </cell>
          <cell r="P117">
            <v>3.7659720000000001</v>
          </cell>
          <cell r="Q117">
            <v>4.1388100000000003</v>
          </cell>
          <cell r="R117">
            <v>3.7423630000000001</v>
          </cell>
          <cell r="S117">
            <v>3.9756300000000002</v>
          </cell>
          <cell r="T117">
            <v>3.7689900000000001</v>
          </cell>
          <cell r="U117">
            <v>3.5711379999999999</v>
          </cell>
          <cell r="V117">
            <v>3.2826599999999999</v>
          </cell>
          <cell r="W117">
            <v>3.3754499999999998</v>
          </cell>
          <cell r="X117">
            <v>3.6338819999999998</v>
          </cell>
          <cell r="Y117">
            <v>3.53721</v>
          </cell>
          <cell r="Z117">
            <v>3.366552</v>
          </cell>
          <cell r="AA117">
            <v>3.6829800000000001</v>
          </cell>
          <cell r="AB117">
            <v>3.4197519999999999</v>
          </cell>
          <cell r="AC117">
            <v>3.4605920000000001</v>
          </cell>
          <cell r="AD117">
            <v>3.3154249999999998</v>
          </cell>
          <cell r="AE117">
            <v>3.1891799999999999</v>
          </cell>
          <cell r="AF117">
            <v>3.04365</v>
          </cell>
          <cell r="AG117">
            <v>3.0901730000000001</v>
          </cell>
          <cell r="AH117">
            <v>2.92944</v>
          </cell>
          <cell r="AI117">
            <v>2.9911799999999999</v>
          </cell>
          <cell r="AJ117">
            <v>3.1223510000000001</v>
          </cell>
          <cell r="AK117">
            <v>3.0438000000000001</v>
          </cell>
          <cell r="AL117">
            <v>3.0658219999999998</v>
          </cell>
          <cell r="AM117">
            <v>3.1323599999999998</v>
          </cell>
          <cell r="AN117">
            <v>2.9837229999999999</v>
          </cell>
          <cell r="AO117">
            <v>2.9998390000000001</v>
          </cell>
          <cell r="AP117">
            <v>2.854905</v>
          </cell>
          <cell r="AQ117">
            <v>3.0878399999999999</v>
          </cell>
          <cell r="AR117">
            <v>2.869405</v>
          </cell>
          <cell r="AS117">
            <v>2.7513740000000002</v>
          </cell>
          <cell r="AT117">
            <v>2.6703000000000001</v>
          </cell>
          <cell r="AU117">
            <v>2.5544099999999998</v>
          </cell>
          <cell r="AV117">
            <v>2.7395320000000001</v>
          </cell>
          <cell r="AW117">
            <v>2.5343399999999998</v>
          </cell>
          <cell r="AX117">
            <v>2.4336220000000002</v>
          </cell>
          <cell r="AY117">
            <v>2.4318240000000002</v>
          </cell>
          <cell r="AZ117">
            <v>2.513728</v>
          </cell>
          <cell r="BA117">
            <v>2.674525</v>
          </cell>
          <cell r="BB117">
            <v>2.4934780000000001</v>
          </cell>
          <cell r="BC117">
            <v>2.6223299999999998</v>
          </cell>
          <cell r="BD117">
            <v>2.3290799999999998</v>
          </cell>
          <cell r="BE117">
            <v>2.3427630000000002</v>
          </cell>
          <cell r="BF117">
            <v>2.2036199999999999</v>
          </cell>
          <cell r="BG117">
            <v>2.18526</v>
          </cell>
          <cell r="BH117">
            <v>2.4013840000000002</v>
          </cell>
          <cell r="BI117">
            <v>2.4452099999999999</v>
          </cell>
          <cell r="BJ117">
            <v>2.2570410000000001</v>
          </cell>
          <cell r="BK117">
            <v>2.3091300000000001</v>
          </cell>
          <cell r="BL117">
            <v>2.2519279999999999</v>
          </cell>
          <cell r="BM117">
            <v>2.5215709999999998</v>
          </cell>
          <cell r="BN117">
            <v>2.2293750000000001</v>
          </cell>
          <cell r="BO117">
            <v>2.3608500000000001</v>
          </cell>
          <cell r="BP117">
            <v>2.12439</v>
          </cell>
          <cell r="BQ117">
            <v>2.1993879999999999</v>
          </cell>
          <cell r="BR117">
            <v>2.0765400000000001</v>
          </cell>
          <cell r="BS117">
            <v>2.0527799999999998</v>
          </cell>
          <cell r="BT117">
            <v>2.1817489999999999</v>
          </cell>
          <cell r="BU117">
            <v>2.2101600000000001</v>
          </cell>
          <cell r="BV117">
            <v>2.1634000000000002</v>
          </cell>
          <cell r="BW117">
            <v>2.1747899999999998</v>
          </cell>
          <cell r="BX117">
            <v>2.0777960000000002</v>
          </cell>
        </row>
        <row r="118">
          <cell r="C118">
            <v>2.6713249999999999</v>
          </cell>
          <cell r="D118">
            <v>2.4643679999999999</v>
          </cell>
          <cell r="E118">
            <v>2.786724</v>
          </cell>
          <cell r="F118">
            <v>2.618252</v>
          </cell>
          <cell r="G118">
            <v>2.6288</v>
          </cell>
          <cell r="H118">
            <v>2.7323140000000001</v>
          </cell>
          <cell r="I118">
            <v>2.5000300000000002</v>
          </cell>
          <cell r="J118">
            <v>2.3738000000000001</v>
          </cell>
          <cell r="K118">
            <v>2.542176</v>
          </cell>
          <cell r="L118">
            <v>2.8051659999999998</v>
          </cell>
          <cell r="M118">
            <v>2.7428439999999998</v>
          </cell>
          <cell r="N118">
            <v>2.455492</v>
          </cell>
          <cell r="O118">
            <v>2.6446939999999999</v>
          </cell>
          <cell r="P118">
            <v>2.3927040000000002</v>
          </cell>
          <cell r="Q118">
            <v>2.666709</v>
          </cell>
          <cell r="R118">
            <v>2.5159500000000001</v>
          </cell>
          <cell r="S118">
            <v>2.7371500000000002</v>
          </cell>
          <cell r="T118">
            <v>2.5673439999999998</v>
          </cell>
          <cell r="U118">
            <v>2.4837020000000001</v>
          </cell>
          <cell r="V118">
            <v>2.31101</v>
          </cell>
          <cell r="W118">
            <v>2.5881699999999999</v>
          </cell>
          <cell r="X118">
            <v>2.7347060000000001</v>
          </cell>
          <cell r="Y118">
            <v>2.7379039999999999</v>
          </cell>
          <cell r="Z118">
            <v>2.465592</v>
          </cell>
          <cell r="AA118">
            <v>2.7732380000000001</v>
          </cell>
          <cell r="AB118">
            <v>2.48976</v>
          </cell>
          <cell r="AC118">
            <v>2.7156600000000002</v>
          </cell>
          <cell r="AD118">
            <v>2.5621999999999998</v>
          </cell>
          <cell r="AE118">
            <v>2.65408</v>
          </cell>
          <cell r="AF118">
            <v>2.4584820000000001</v>
          </cell>
          <cell r="AG118">
            <v>2.414542</v>
          </cell>
          <cell r="AH118">
            <v>2.2270560000000001</v>
          </cell>
          <cell r="AI118">
            <v>2.4162750000000002</v>
          </cell>
          <cell r="AJ118">
            <v>2.7576179999999999</v>
          </cell>
          <cell r="AK118">
            <v>2.6451099999999999</v>
          </cell>
          <cell r="AL118">
            <v>2.4311759999999998</v>
          </cell>
          <cell r="AM118">
            <v>2.6664819999999998</v>
          </cell>
          <cell r="AN118">
            <v>2.4217249999999999</v>
          </cell>
          <cell r="AO118">
            <v>2.3191739999999998</v>
          </cell>
          <cell r="AP118">
            <v>2.1639279999999999</v>
          </cell>
          <cell r="AQ118">
            <v>2.1751339999999999</v>
          </cell>
          <cell r="AR118">
            <v>2.0746500000000001</v>
          </cell>
          <cell r="AS118">
            <v>2.2479390000000001</v>
          </cell>
          <cell r="AT118">
            <v>1.9127000000000001</v>
          </cell>
          <cell r="AU118">
            <v>2.2793160000000001</v>
          </cell>
          <cell r="AV118">
            <v>2.4624809999999999</v>
          </cell>
          <cell r="AW118">
            <v>2.3567749999999998</v>
          </cell>
          <cell r="AX118">
            <v>2.3963749999999999</v>
          </cell>
          <cell r="AY118">
            <v>2.3573680000000001</v>
          </cell>
          <cell r="AZ118">
            <v>2.217984</v>
          </cell>
          <cell r="BA118">
            <v>2.2592180000000002</v>
          </cell>
          <cell r="BB118">
            <v>2.245152</v>
          </cell>
          <cell r="BC118">
            <v>2.1550750000000001</v>
          </cell>
          <cell r="BD118">
            <v>2.1711819999999999</v>
          </cell>
          <cell r="BE118">
            <v>2.068254</v>
          </cell>
          <cell r="BF118">
            <v>2.0235020000000001</v>
          </cell>
          <cell r="BG118">
            <v>2.1994959999999999</v>
          </cell>
          <cell r="BH118">
            <v>2.2307670000000002</v>
          </cell>
          <cell r="BI118">
            <v>1.982475</v>
          </cell>
          <cell r="BJ118">
            <v>1.9767749999999999</v>
          </cell>
          <cell r="BK118">
            <v>1.8034749999999999</v>
          </cell>
          <cell r="BL118">
            <v>1.9221600000000001</v>
          </cell>
          <cell r="BM118">
            <v>2.228958</v>
          </cell>
          <cell r="BN118">
            <v>2.0136479999999999</v>
          </cell>
          <cell r="BO118">
            <v>1.9855940000000001</v>
          </cell>
          <cell r="BP118">
            <v>1.777048</v>
          </cell>
          <cell r="BQ118">
            <v>1.726245</v>
          </cell>
          <cell r="BR118">
            <v>1.6416249999999999</v>
          </cell>
          <cell r="BS118">
            <v>1.824524</v>
          </cell>
          <cell r="BT118">
            <v>1.8450120000000001</v>
          </cell>
          <cell r="BU118">
            <v>1.842516</v>
          </cell>
          <cell r="BV118">
            <v>1.7219800000000001</v>
          </cell>
          <cell r="BW118">
            <v>1.7589250000000001</v>
          </cell>
          <cell r="BX118">
            <v>1.731144</v>
          </cell>
        </row>
        <row r="119">
          <cell r="C119">
            <v>3.0908699999999998</v>
          </cell>
          <cell r="D119">
            <v>2.8998759999999999</v>
          </cell>
          <cell r="E119">
            <v>3.1852809999999998</v>
          </cell>
          <cell r="F119">
            <v>2.9393530000000001</v>
          </cell>
          <cell r="G119">
            <v>3.06894</v>
          </cell>
          <cell r="H119">
            <v>2.9823900000000001</v>
          </cell>
          <cell r="I119">
            <v>3.1578460000000002</v>
          </cell>
          <cell r="J119">
            <v>3.0643500000000001</v>
          </cell>
          <cell r="K119">
            <v>2.8422299999999998</v>
          </cell>
          <cell r="L119">
            <v>2.802276</v>
          </cell>
          <cell r="M119">
            <v>2.78172</v>
          </cell>
          <cell r="N119">
            <v>2.765498</v>
          </cell>
          <cell r="O119">
            <v>2.8849200000000002</v>
          </cell>
          <cell r="P119">
            <v>2.6926760000000001</v>
          </cell>
          <cell r="Q119">
            <v>2.967041</v>
          </cell>
          <cell r="R119">
            <v>2.7231869999999998</v>
          </cell>
          <cell r="S119">
            <v>2.8466399999999998</v>
          </cell>
          <cell r="T119">
            <v>2.8129499999999998</v>
          </cell>
          <cell r="U119">
            <v>2.9207890000000001</v>
          </cell>
          <cell r="V119">
            <v>2.8486199999999999</v>
          </cell>
          <cell r="W119">
            <v>2.6750400000000001</v>
          </cell>
          <cell r="X119">
            <v>2.6770670000000001</v>
          </cell>
          <cell r="Y119">
            <v>2.6496599999999999</v>
          </cell>
          <cell r="Z119">
            <v>2.612581</v>
          </cell>
          <cell r="AA119">
            <v>2.7289500000000002</v>
          </cell>
          <cell r="AB119">
            <v>2.5627279999999999</v>
          </cell>
          <cell r="AC119">
            <v>2.809034</v>
          </cell>
          <cell r="AD119">
            <v>2.5686749999999998</v>
          </cell>
          <cell r="AE119">
            <v>2.7368399999999999</v>
          </cell>
          <cell r="AF119">
            <v>2.6177999999999999</v>
          </cell>
          <cell r="AG119">
            <v>2.7415780000000001</v>
          </cell>
          <cell r="AH119">
            <v>2.6631300000000002</v>
          </cell>
          <cell r="AI119">
            <v>2.4758399999999998</v>
          </cell>
          <cell r="AJ119">
            <v>2.2245159999999999</v>
          </cell>
          <cell r="AK119">
            <v>2.44956</v>
          </cell>
          <cell r="AL119">
            <v>2.3639060000000001</v>
          </cell>
          <cell r="AM119">
            <v>2.5104899999999999</v>
          </cell>
          <cell r="AN119">
            <v>2.386323</v>
          </cell>
          <cell r="AO119">
            <v>2.3595649999999999</v>
          </cell>
          <cell r="AP119">
            <v>2.3537849999999998</v>
          </cell>
          <cell r="AQ119">
            <v>2.3677199999999998</v>
          </cell>
          <cell r="AR119">
            <v>2.2202099999999998</v>
          </cell>
          <cell r="AS119">
            <v>2.3589760000000002</v>
          </cell>
          <cell r="AT119">
            <v>2.3343600000000002</v>
          </cell>
          <cell r="AU119">
            <v>2.2091400000000001</v>
          </cell>
          <cell r="AV119">
            <v>2.2922639999999999</v>
          </cell>
          <cell r="AW119">
            <v>2.2269899999999998</v>
          </cell>
          <cell r="AX119">
            <v>2.2354069999999999</v>
          </cell>
          <cell r="AY119">
            <v>2.3203800000000001</v>
          </cell>
          <cell r="AZ119">
            <v>2.2085560000000002</v>
          </cell>
          <cell r="BA119">
            <v>2.3086009999999999</v>
          </cell>
          <cell r="BB119">
            <v>2.1955610000000001</v>
          </cell>
          <cell r="BC119">
            <v>2.2864800000000001</v>
          </cell>
          <cell r="BD119">
            <v>2.18289</v>
          </cell>
          <cell r="BE119">
            <v>2.250972</v>
          </cell>
          <cell r="BF119">
            <v>2.13489</v>
          </cell>
          <cell r="BG119">
            <v>2.0367000000000002</v>
          </cell>
          <cell r="BH119">
            <v>2.0835720000000002</v>
          </cell>
          <cell r="BI119">
            <v>2.0475599999999998</v>
          </cell>
          <cell r="BJ119">
            <v>2.0118170000000002</v>
          </cell>
          <cell r="BK119">
            <v>2.0837699999999999</v>
          </cell>
          <cell r="BL119">
            <v>1.9704159999999999</v>
          </cell>
          <cell r="BM119">
            <v>2.149044</v>
          </cell>
          <cell r="BN119">
            <v>1.983716</v>
          </cell>
          <cell r="BO119">
            <v>2.03721</v>
          </cell>
          <cell r="BP119">
            <v>1.95408</v>
          </cell>
          <cell r="BQ119">
            <v>2.0516109999999999</v>
          </cell>
          <cell r="BR119">
            <v>1.96383</v>
          </cell>
          <cell r="BS119">
            <v>1.8709199999999999</v>
          </cell>
          <cell r="BT119">
            <v>1.8768640000000001</v>
          </cell>
          <cell r="BU119">
            <v>1.8405899999999999</v>
          </cell>
          <cell r="BV119">
            <v>1.8017989999999999</v>
          </cell>
          <cell r="BW119">
            <v>1.8198300000000001</v>
          </cell>
          <cell r="BX119">
            <v>1.7208239999999999</v>
          </cell>
        </row>
        <row r="120">
          <cell r="C120">
            <v>3.19035</v>
          </cell>
          <cell r="D120">
            <v>2.9935640000000001</v>
          </cell>
          <cell r="E120">
            <v>3.2463510000000002</v>
          </cell>
          <cell r="F120">
            <v>3.0209299999999999</v>
          </cell>
          <cell r="G120">
            <v>3.10446</v>
          </cell>
          <cell r="H120">
            <v>3.1208100000000001</v>
          </cell>
          <cell r="I120">
            <v>3.3832469999999999</v>
          </cell>
          <cell r="J120">
            <v>3.36978</v>
          </cell>
          <cell r="K120">
            <v>2.99688</v>
          </cell>
          <cell r="L120">
            <v>3.0142850000000001</v>
          </cell>
          <cell r="M120">
            <v>2.8325399999999998</v>
          </cell>
          <cell r="N120">
            <v>2.6802670000000002</v>
          </cell>
          <cell r="O120">
            <v>2.80341</v>
          </cell>
          <cell r="P120">
            <v>2.5842040000000002</v>
          </cell>
          <cell r="Q120">
            <v>2.8963920000000001</v>
          </cell>
          <cell r="R120">
            <v>2.6328520000000002</v>
          </cell>
          <cell r="S120">
            <v>2.7446999999999999</v>
          </cell>
          <cell r="T120">
            <v>2.7380100000000001</v>
          </cell>
          <cell r="U120">
            <v>2.9345840000000001</v>
          </cell>
          <cell r="V120">
            <v>2.9319299999999999</v>
          </cell>
          <cell r="W120">
            <v>2.6389800000000001</v>
          </cell>
          <cell r="X120">
            <v>2.7202809999999999</v>
          </cell>
          <cell r="Y120">
            <v>2.5966800000000001</v>
          </cell>
          <cell r="Z120">
            <v>2.4998580000000001</v>
          </cell>
          <cell r="AA120">
            <v>2.55321</v>
          </cell>
          <cell r="AB120">
            <v>2.3922919999999999</v>
          </cell>
          <cell r="AC120">
            <v>2.6357750000000002</v>
          </cell>
          <cell r="AD120">
            <v>2.4005619999999999</v>
          </cell>
          <cell r="AE120">
            <v>2.5139399999999998</v>
          </cell>
          <cell r="AF120">
            <v>2.43723</v>
          </cell>
          <cell r="AG120">
            <v>2.609518</v>
          </cell>
          <cell r="AH120">
            <v>2.6470199999999999</v>
          </cell>
          <cell r="AI120">
            <v>2.3729100000000001</v>
          </cell>
          <cell r="AJ120">
            <v>2.5382799999999999</v>
          </cell>
          <cell r="AK120">
            <v>2.4406500000000002</v>
          </cell>
          <cell r="AL120">
            <v>2.3160560000000001</v>
          </cell>
          <cell r="AM120">
            <v>2.3904299999999998</v>
          </cell>
          <cell r="AN120">
            <v>2.3028900000000001</v>
          </cell>
          <cell r="AO120">
            <v>1.9825429999999999</v>
          </cell>
          <cell r="AP120">
            <v>1.7424360000000001</v>
          </cell>
          <cell r="AQ120">
            <v>1.83663</v>
          </cell>
          <cell r="AR120">
            <v>1.7802899999999999</v>
          </cell>
          <cell r="AS120">
            <v>1.969678</v>
          </cell>
          <cell r="AT120">
            <v>2.0354399999999999</v>
          </cell>
          <cell r="AU120">
            <v>1.90551</v>
          </cell>
          <cell r="AV120">
            <v>1.9713830000000001</v>
          </cell>
          <cell r="AW120">
            <v>1.84233</v>
          </cell>
          <cell r="AX120">
            <v>1.79104</v>
          </cell>
          <cell r="AY120">
            <v>1.8954599999999999</v>
          </cell>
          <cell r="AZ120">
            <v>1.8049360000000001</v>
          </cell>
          <cell r="BA120">
            <v>1.938461</v>
          </cell>
          <cell r="BB120">
            <v>1.8238099999999999</v>
          </cell>
          <cell r="BC120">
            <v>1.9192499999999999</v>
          </cell>
          <cell r="BD120">
            <v>1.8821699999999999</v>
          </cell>
          <cell r="BE120">
            <v>2.008397</v>
          </cell>
          <cell r="BF120">
            <v>2.05863</v>
          </cell>
          <cell r="BG120">
            <v>1.92561</v>
          </cell>
          <cell r="BH120">
            <v>2.037258</v>
          </cell>
          <cell r="BI120">
            <v>1.8997200000000001</v>
          </cell>
          <cell r="BJ120">
            <v>1.830103</v>
          </cell>
          <cell r="BK120">
            <v>1.8900600000000001</v>
          </cell>
          <cell r="BL120">
            <v>1.756748</v>
          </cell>
          <cell r="BM120">
            <v>1.851599</v>
          </cell>
          <cell r="BN120">
            <v>1.694064</v>
          </cell>
          <cell r="BO120">
            <v>1.7845200000000001</v>
          </cell>
          <cell r="BP120">
            <v>1.72899</v>
          </cell>
          <cell r="BQ120">
            <v>1.846298</v>
          </cell>
          <cell r="BR120">
            <v>1.8431999999999999</v>
          </cell>
          <cell r="BS120">
            <v>1.7285999999999999</v>
          </cell>
          <cell r="BT120">
            <v>1.829434</v>
          </cell>
          <cell r="BU120">
            <v>1.7562899999999999</v>
          </cell>
          <cell r="BV120">
            <v>1.6387320000000001</v>
          </cell>
          <cell r="BW120">
            <v>1.7236800000000001</v>
          </cell>
          <cell r="BX120">
            <v>1.603448</v>
          </cell>
        </row>
        <row r="121">
          <cell r="C121">
            <v>2.7134399999999999</v>
          </cell>
          <cell r="D121">
            <v>2.544108</v>
          </cell>
          <cell r="E121">
            <v>2.7032820000000002</v>
          </cell>
          <cell r="F121">
            <v>2.4891920000000001</v>
          </cell>
          <cell r="G121">
            <v>2.73332</v>
          </cell>
          <cell r="H121">
            <v>2.8097240000000001</v>
          </cell>
          <cell r="I121">
            <v>3.1709939999999999</v>
          </cell>
          <cell r="J121">
            <v>3.3262459999999998</v>
          </cell>
          <cell r="K121">
            <v>2.692018</v>
          </cell>
          <cell r="L121">
            <v>2.5617450000000002</v>
          </cell>
          <cell r="M121">
            <v>2.3209719999999998</v>
          </cell>
          <cell r="N121">
            <v>2.2574290000000001</v>
          </cell>
          <cell r="O121">
            <v>2.2191740000000002</v>
          </cell>
          <cell r="P121">
            <v>2.03972</v>
          </cell>
          <cell r="Q121">
            <v>2.2034500000000001</v>
          </cell>
          <cell r="R121">
            <v>2.2213539999999998</v>
          </cell>
          <cell r="S121">
            <v>2.1998419999999999</v>
          </cell>
          <cell r="T121">
            <v>2.3371900000000001</v>
          </cell>
          <cell r="U121">
            <v>2.6488450000000001</v>
          </cell>
          <cell r="V121">
            <v>2.7805939999999998</v>
          </cell>
          <cell r="W121">
            <v>2.2423500000000001</v>
          </cell>
          <cell r="X121">
            <v>2.1492689999999999</v>
          </cell>
          <cell r="Y121">
            <v>1.9441820000000001</v>
          </cell>
          <cell r="Z121">
            <v>1.9266160000000001</v>
          </cell>
          <cell r="AA121">
            <v>1.9268639999999999</v>
          </cell>
          <cell r="AB121">
            <v>1.822916</v>
          </cell>
          <cell r="AC121">
            <v>1.9923960000000001</v>
          </cell>
          <cell r="AD121">
            <v>1.8807990000000001</v>
          </cell>
          <cell r="AE121">
            <v>1.9643120000000001</v>
          </cell>
          <cell r="AF121">
            <v>2.0565540000000002</v>
          </cell>
          <cell r="AG121">
            <v>2.3235749999999999</v>
          </cell>
          <cell r="AH121">
            <v>2.4986000000000002</v>
          </cell>
          <cell r="AI121">
            <v>2.055755</v>
          </cell>
          <cell r="AJ121">
            <v>1.923332</v>
          </cell>
          <cell r="AK121">
            <v>1.811458</v>
          </cell>
          <cell r="AL121">
            <v>1.78329</v>
          </cell>
          <cell r="AM121">
            <v>1.808802</v>
          </cell>
          <cell r="AN121">
            <v>1.7149479999999999</v>
          </cell>
          <cell r="AO121">
            <v>1.170239</v>
          </cell>
          <cell r="AP121">
            <v>0.80685399999999996</v>
          </cell>
          <cell r="AQ121">
            <v>0.882602</v>
          </cell>
          <cell r="AR121">
            <v>1.1693</v>
          </cell>
          <cell r="AS121">
            <v>1.443624</v>
          </cell>
          <cell r="AT121">
            <v>1.608725</v>
          </cell>
          <cell r="AU121">
            <v>1.4739739999999999</v>
          </cell>
          <cell r="AV121">
            <v>1.3966769999999999</v>
          </cell>
          <cell r="AW121">
            <v>1.230245</v>
          </cell>
          <cell r="AX121">
            <v>1.173</v>
          </cell>
          <cell r="AY121">
            <v>1.2984</v>
          </cell>
          <cell r="AZ121">
            <v>1.1098159999999999</v>
          </cell>
          <cell r="BA121">
            <v>1.18059</v>
          </cell>
          <cell r="BB121">
            <v>1.064897</v>
          </cell>
          <cell r="BC121">
            <v>1.234205</v>
          </cell>
          <cell r="BD121">
            <v>1.30827</v>
          </cell>
          <cell r="BE121">
            <v>1.595329</v>
          </cell>
          <cell r="BF121">
            <v>1.6475500000000001</v>
          </cell>
          <cell r="BG121">
            <v>1.5066120000000001</v>
          </cell>
          <cell r="BH121">
            <v>1.414874</v>
          </cell>
          <cell r="BI121">
            <v>1.3377250000000001</v>
          </cell>
          <cell r="BJ121">
            <v>1.228129</v>
          </cell>
          <cell r="BK121">
            <v>1.38137</v>
          </cell>
          <cell r="BL121">
            <v>1.148668</v>
          </cell>
          <cell r="BM121">
            <v>1.203025</v>
          </cell>
          <cell r="BN121">
            <v>1.0705990000000001</v>
          </cell>
          <cell r="BO121">
            <v>1.200504</v>
          </cell>
          <cell r="BP121">
            <v>1.2697259999999999</v>
          </cell>
          <cell r="BQ121">
            <v>1.44482</v>
          </cell>
          <cell r="BR121">
            <v>1.474375</v>
          </cell>
          <cell r="BS121">
            <v>1.3908240000000001</v>
          </cell>
          <cell r="BT121">
            <v>1.2040010000000001</v>
          </cell>
          <cell r="BU121">
            <v>1.0837300000000001</v>
          </cell>
          <cell r="BV121">
            <v>1.1899500000000001</v>
          </cell>
          <cell r="BW121">
            <v>1.3551200000000001</v>
          </cell>
          <cell r="BX121">
            <v>1.2140759999999999</v>
          </cell>
        </row>
        <row r="122">
          <cell r="C122">
            <v>2.2854899999999998</v>
          </cell>
          <cell r="D122">
            <v>2.1597520000000001</v>
          </cell>
          <cell r="E122">
            <v>2.3733599999999999</v>
          </cell>
          <cell r="F122">
            <v>2.1411859999999998</v>
          </cell>
          <cell r="G122">
            <v>2.2330199999999998</v>
          </cell>
          <cell r="H122">
            <v>2.1738900000000001</v>
          </cell>
          <cell r="I122">
            <v>2.2973789999999998</v>
          </cell>
          <cell r="J122">
            <v>2.29392</v>
          </cell>
          <cell r="K122">
            <v>2.0843400000000001</v>
          </cell>
          <cell r="L122">
            <v>2.0678239999999999</v>
          </cell>
          <cell r="M122">
            <v>2.00562</v>
          </cell>
          <cell r="N122">
            <v>2.0166599999999999</v>
          </cell>
          <cell r="O122">
            <v>2.09226</v>
          </cell>
          <cell r="P122">
            <v>1.9695480000000001</v>
          </cell>
          <cell r="Q122">
            <v>2.168326</v>
          </cell>
          <cell r="R122">
            <v>1.966548</v>
          </cell>
          <cell r="S122">
            <v>2.0664600000000002</v>
          </cell>
          <cell r="T122">
            <v>2.0518800000000001</v>
          </cell>
          <cell r="U122">
            <v>2.138442</v>
          </cell>
          <cell r="V122">
            <v>2.1134400000000002</v>
          </cell>
          <cell r="W122">
            <v>1.9604699999999999</v>
          </cell>
          <cell r="X122">
            <v>1.9561930000000001</v>
          </cell>
          <cell r="Y122">
            <v>1.9172100000000001</v>
          </cell>
          <cell r="Z122">
            <v>1.906083</v>
          </cell>
          <cell r="AA122">
            <v>1.9921199999999999</v>
          </cell>
          <cell r="AB122">
            <v>1.8610199999999999</v>
          </cell>
          <cell r="AC122">
            <v>2.0464340000000001</v>
          </cell>
          <cell r="AD122">
            <v>1.8763000000000001</v>
          </cell>
          <cell r="AE122">
            <v>1.9756199999999999</v>
          </cell>
          <cell r="AF122">
            <v>1.8979200000000001</v>
          </cell>
          <cell r="AG122">
            <v>1.967849</v>
          </cell>
          <cell r="AH122">
            <v>1.9616400000000001</v>
          </cell>
          <cell r="AI122">
            <v>1.7850900000000001</v>
          </cell>
          <cell r="AJ122">
            <v>1.595216</v>
          </cell>
          <cell r="AK122">
            <v>1.8003899999999999</v>
          </cell>
          <cell r="AL122">
            <v>1.6914830000000001</v>
          </cell>
          <cell r="AM122">
            <v>1.76847</v>
          </cell>
          <cell r="AN122">
            <v>1.710739</v>
          </cell>
          <cell r="AO122">
            <v>1.610047</v>
          </cell>
          <cell r="AP122">
            <v>1.570524</v>
          </cell>
          <cell r="AQ122">
            <v>1.5900300000000001</v>
          </cell>
          <cell r="AR122">
            <v>1.53918</v>
          </cell>
          <cell r="AS122">
            <v>1.6353740000000001</v>
          </cell>
          <cell r="AT122">
            <v>1.65195</v>
          </cell>
          <cell r="AU122">
            <v>1.56243</v>
          </cell>
          <cell r="AV122">
            <v>1.6448910000000001</v>
          </cell>
          <cell r="AW122">
            <v>1.53813</v>
          </cell>
          <cell r="AX122">
            <v>1.5173669999999999</v>
          </cell>
          <cell r="AY122">
            <v>1.5794999999999999</v>
          </cell>
          <cell r="AZ122">
            <v>1.45208</v>
          </cell>
          <cell r="BA122">
            <v>1.5891219999999999</v>
          </cell>
          <cell r="BB122">
            <v>1.493123</v>
          </cell>
          <cell r="BC122">
            <v>1.59846</v>
          </cell>
          <cell r="BD122">
            <v>1.47621</v>
          </cell>
          <cell r="BE122">
            <v>1.524518</v>
          </cell>
          <cell r="BF122">
            <v>1.5096000000000001</v>
          </cell>
          <cell r="BG122">
            <v>1.39734</v>
          </cell>
          <cell r="BH122">
            <v>1.4014789999999999</v>
          </cell>
          <cell r="BI122">
            <v>1.3705799999999999</v>
          </cell>
          <cell r="BJ122">
            <v>1.336813</v>
          </cell>
          <cell r="BK122">
            <v>1.3878900000000001</v>
          </cell>
          <cell r="BL122">
            <v>1.294916</v>
          </cell>
          <cell r="BM122">
            <v>1.3980379999999999</v>
          </cell>
          <cell r="BN122">
            <v>1.2722880000000001</v>
          </cell>
          <cell r="BO122">
            <v>1.2958799999999999</v>
          </cell>
          <cell r="BP122">
            <v>1.2676499999999999</v>
          </cell>
          <cell r="BQ122">
            <v>1.3613649999999999</v>
          </cell>
          <cell r="BR122">
            <v>1.3097700000000001</v>
          </cell>
          <cell r="BS122">
            <v>1.23414</v>
          </cell>
          <cell r="BT122">
            <v>1.236156</v>
          </cell>
          <cell r="BU122">
            <v>1.2079200000000001</v>
          </cell>
          <cell r="BV122">
            <v>1.17015</v>
          </cell>
          <cell r="BW122">
            <v>1.20201</v>
          </cell>
          <cell r="BX122">
            <v>1.1368</v>
          </cell>
        </row>
        <row r="123">
          <cell r="C123">
            <v>71.132470999999995</v>
          </cell>
          <cell r="D123">
            <v>66.854665999999995</v>
          </cell>
          <cell r="E123">
            <v>72.593873000000002</v>
          </cell>
          <cell r="F123">
            <v>67.324285000000003</v>
          </cell>
          <cell r="G123">
            <v>70.069084000000004</v>
          </cell>
          <cell r="H123">
            <v>69.475132000000002</v>
          </cell>
          <cell r="I123">
            <v>73.919470000000004</v>
          </cell>
          <cell r="J123">
            <v>72.873490000000004</v>
          </cell>
          <cell r="K123">
            <v>67.271119999999996</v>
          </cell>
          <cell r="L123">
            <v>67.416408000000004</v>
          </cell>
          <cell r="M123">
            <v>64.803431000000003</v>
          </cell>
          <cell r="N123">
            <v>63.137985999999998</v>
          </cell>
          <cell r="O123">
            <v>65.199678000000006</v>
          </cell>
          <cell r="P123">
            <v>60.737869000000003</v>
          </cell>
          <cell r="Q123">
            <v>68.315393999999998</v>
          </cell>
          <cell r="R123">
            <v>61.785319999999999</v>
          </cell>
          <cell r="S123">
            <v>64.788252999999997</v>
          </cell>
          <cell r="T123">
            <v>64.069698000000002</v>
          </cell>
          <cell r="U123">
            <v>67.840147000000002</v>
          </cell>
          <cell r="V123">
            <v>67.231746000000001</v>
          </cell>
          <cell r="W123">
            <v>62.612870999999998</v>
          </cell>
          <cell r="X123">
            <v>62.845880000000001</v>
          </cell>
          <cell r="Y123">
            <v>60.488773999999999</v>
          </cell>
          <cell r="Z123">
            <v>58.503779999999999</v>
          </cell>
          <cell r="AA123">
            <v>60.023854</v>
          </cell>
          <cell r="AB123">
            <v>55.934244</v>
          </cell>
          <cell r="AC123">
            <v>61.315331999999998</v>
          </cell>
          <cell r="AD123">
            <v>56.501094999999999</v>
          </cell>
          <cell r="AE123">
            <v>59.240597000000001</v>
          </cell>
          <cell r="AF123">
            <v>57.881005999999999</v>
          </cell>
          <cell r="AG123">
            <v>60.91977</v>
          </cell>
          <cell r="AH123">
            <v>61.338459999999998</v>
          </cell>
          <cell r="AI123">
            <v>56.961758000000003</v>
          </cell>
          <cell r="AJ123">
            <v>57.541894999999997</v>
          </cell>
          <cell r="AK123">
            <v>55.300671999999999</v>
          </cell>
          <cell r="AL123">
            <v>53.609876999999997</v>
          </cell>
          <cell r="AM123">
            <v>55.543945000000001</v>
          </cell>
          <cell r="AN123">
            <v>53.067376000000003</v>
          </cell>
          <cell r="AO123">
            <v>50.351013000000002</v>
          </cell>
          <cell r="AP123">
            <v>46.368599000000003</v>
          </cell>
          <cell r="AQ123">
            <v>47.773496999999999</v>
          </cell>
          <cell r="AR123">
            <v>45.818145999999999</v>
          </cell>
          <cell r="AS123">
            <v>50.506988999999997</v>
          </cell>
          <cell r="AT123">
            <v>51.659325000000003</v>
          </cell>
          <cell r="AU123">
            <v>49.163165999999997</v>
          </cell>
          <cell r="AV123">
            <v>49.864235000000001</v>
          </cell>
          <cell r="AW123">
            <v>47.141683</v>
          </cell>
          <cell r="AX123">
            <v>46.044120999999997</v>
          </cell>
          <cell r="AY123">
            <v>47.272919000000002</v>
          </cell>
          <cell r="AZ123">
            <v>44.148145</v>
          </cell>
          <cell r="BA123">
            <v>46.698186999999997</v>
          </cell>
          <cell r="BB123">
            <v>43.813982000000003</v>
          </cell>
          <cell r="BC123">
            <v>45.511324000000002</v>
          </cell>
          <cell r="BD123">
            <v>44.962598999999997</v>
          </cell>
          <cell r="BE123">
            <v>47.968798</v>
          </cell>
          <cell r="BF123">
            <v>46.456262000000002</v>
          </cell>
          <cell r="BG123">
            <v>43.910832999999997</v>
          </cell>
          <cell r="BH123">
            <v>44.921821000000001</v>
          </cell>
          <cell r="BI123">
            <v>42.397249000000002</v>
          </cell>
          <cell r="BJ123">
            <v>41.29278</v>
          </cell>
          <cell r="BK123">
            <v>42.416224999999997</v>
          </cell>
          <cell r="BL123">
            <v>39.771478000000002</v>
          </cell>
          <cell r="BM123">
            <v>43.122959999999999</v>
          </cell>
          <cell r="BN123">
            <v>39.698931000000002</v>
          </cell>
          <cell r="BO123">
            <v>40.886924</v>
          </cell>
          <cell r="BP123">
            <v>39.867247999999996</v>
          </cell>
          <cell r="BQ123">
            <v>42.581361999999999</v>
          </cell>
          <cell r="BR123">
            <v>41.50759</v>
          </cell>
          <cell r="BS123">
            <v>40.246200999999999</v>
          </cell>
          <cell r="BT123">
            <v>40.234769</v>
          </cell>
          <cell r="BU123">
            <v>38.461699000000003</v>
          </cell>
          <cell r="BV123">
            <v>37.385223000000003</v>
          </cell>
          <cell r="BW123">
            <v>37.854557</v>
          </cell>
          <cell r="BX123">
            <v>35.320331000000003</v>
          </cell>
        </row>
        <row r="124">
          <cell r="C124">
            <v>6.8853299999999997</v>
          </cell>
          <cell r="D124">
            <v>6.4580039999999999</v>
          </cell>
          <cell r="E124">
            <v>7.2408869999999999</v>
          </cell>
          <cell r="F124">
            <v>6.4709729999999999</v>
          </cell>
          <cell r="G124">
            <v>6.9070200000000002</v>
          </cell>
          <cell r="H124">
            <v>6.3586799999999997</v>
          </cell>
          <cell r="I124">
            <v>6.7697180000000001</v>
          </cell>
          <cell r="J124">
            <v>6.6492000000000004</v>
          </cell>
          <cell r="K124">
            <v>6.1726200000000002</v>
          </cell>
          <cell r="L124">
            <v>6.4586639999999997</v>
          </cell>
          <cell r="M124">
            <v>6.3110099999999996</v>
          </cell>
          <cell r="N124">
            <v>6.0774429999999997</v>
          </cell>
          <cell r="O124">
            <v>6.3895200000000001</v>
          </cell>
          <cell r="P124">
            <v>6.0499879999999999</v>
          </cell>
          <cell r="Q124">
            <v>6.841297</v>
          </cell>
          <cell r="R124">
            <v>6.1957050000000002</v>
          </cell>
          <cell r="S124">
            <v>6.4641599999999997</v>
          </cell>
          <cell r="T124">
            <v>6.3494999999999999</v>
          </cell>
          <cell r="U124">
            <v>6.5859189999999996</v>
          </cell>
          <cell r="V124">
            <v>6.5207699999999997</v>
          </cell>
          <cell r="W124">
            <v>6.0442499999999999</v>
          </cell>
          <cell r="X124">
            <v>6.0974209999999998</v>
          </cell>
          <cell r="Y124">
            <v>5.9406600000000003</v>
          </cell>
          <cell r="Z124">
            <v>5.813485</v>
          </cell>
          <cell r="AA124">
            <v>6.0135899999999998</v>
          </cell>
          <cell r="AB124">
            <v>5.6631400000000003</v>
          </cell>
          <cell r="AC124">
            <v>6.2331390000000004</v>
          </cell>
          <cell r="AD124">
            <v>5.6721969999999997</v>
          </cell>
          <cell r="AE124">
            <v>6.0738000000000003</v>
          </cell>
          <cell r="AF124">
            <v>5.7472500000000002</v>
          </cell>
          <cell r="AG124">
            <v>6.1023500000000004</v>
          </cell>
          <cell r="AH124">
            <v>6.3233100000000002</v>
          </cell>
          <cell r="AI124">
            <v>5.7358200000000004</v>
          </cell>
          <cell r="AJ124">
            <v>5.9506050000000004</v>
          </cell>
          <cell r="AK124">
            <v>5.7989100000000002</v>
          </cell>
          <cell r="AL124">
            <v>5.4831750000000001</v>
          </cell>
          <cell r="AM124">
            <v>5.8208399999999996</v>
          </cell>
          <cell r="AN124">
            <v>5.5975799999999998</v>
          </cell>
          <cell r="AO124">
            <v>5.498005</v>
          </cell>
          <cell r="AP124">
            <v>5.2833069999999998</v>
          </cell>
          <cell r="AQ124">
            <v>5.5060200000000004</v>
          </cell>
          <cell r="AR124">
            <v>4.9679700000000002</v>
          </cell>
          <cell r="AS124">
            <v>5.4490869999999996</v>
          </cell>
          <cell r="AT124">
            <v>5.5786499999999997</v>
          </cell>
          <cell r="AU124">
            <v>5.0105399999999998</v>
          </cell>
          <cell r="AV124">
            <v>5.1413190000000002</v>
          </cell>
          <cell r="AW124">
            <v>4.98996</v>
          </cell>
          <cell r="AX124">
            <v>4.91289</v>
          </cell>
          <cell r="AY124">
            <v>5.0435999999999996</v>
          </cell>
          <cell r="AZ124">
            <v>4.5939319999999997</v>
          </cell>
          <cell r="BA124">
            <v>4.9730819999999998</v>
          </cell>
          <cell r="BB124">
            <v>4.7217219999999998</v>
          </cell>
          <cell r="BC124">
            <v>4.7335200000000004</v>
          </cell>
          <cell r="BD124">
            <v>4.7888099999999998</v>
          </cell>
          <cell r="BE124">
            <v>5.2001569999999999</v>
          </cell>
          <cell r="BF124">
            <v>5.1026699999999998</v>
          </cell>
          <cell r="BG124">
            <v>4.7004000000000001</v>
          </cell>
          <cell r="BH124">
            <v>4.7455420000000004</v>
          </cell>
          <cell r="BI124">
            <v>4.4802600000000004</v>
          </cell>
          <cell r="BJ124">
            <v>4.4313450000000003</v>
          </cell>
          <cell r="BK124">
            <v>4.8031499999999996</v>
          </cell>
          <cell r="BL124">
            <v>4.613588</v>
          </cell>
          <cell r="BM124">
            <v>5.0240770000000001</v>
          </cell>
          <cell r="BN124">
            <v>4.5120810000000002</v>
          </cell>
          <cell r="BO124">
            <v>4.5183299999999997</v>
          </cell>
          <cell r="BP124">
            <v>4.4626200000000003</v>
          </cell>
          <cell r="BQ124">
            <v>4.844525</v>
          </cell>
          <cell r="BR124">
            <v>4.6688700000000001</v>
          </cell>
          <cell r="BS124">
            <v>4.5688800000000001</v>
          </cell>
          <cell r="BT124">
            <v>4.5850860000000004</v>
          </cell>
          <cell r="BU124">
            <v>4.2716099999999999</v>
          </cell>
          <cell r="BV124">
            <v>3.973004</v>
          </cell>
          <cell r="BW124">
            <v>4.1756399999999996</v>
          </cell>
          <cell r="BX124">
            <v>3.985716</v>
          </cell>
        </row>
        <row r="125">
          <cell r="C125">
            <v>5.9870999999999999</v>
          </cell>
          <cell r="D125">
            <v>5.6629719999999999</v>
          </cell>
          <cell r="E125">
            <v>5.9692360000000004</v>
          </cell>
          <cell r="F125">
            <v>5.4273790000000002</v>
          </cell>
          <cell r="G125">
            <v>5.5241699999999998</v>
          </cell>
          <cell r="H125">
            <v>5.8326599999999997</v>
          </cell>
          <cell r="I125">
            <v>5.999771</v>
          </cell>
          <cell r="J125">
            <v>5.8289999999999997</v>
          </cell>
          <cell r="K125">
            <v>5.4569700000000001</v>
          </cell>
          <cell r="L125">
            <v>5.3560249999999998</v>
          </cell>
          <cell r="M125">
            <v>5.1839700000000004</v>
          </cell>
          <cell r="N125">
            <v>4.8839189999999997</v>
          </cell>
          <cell r="O125">
            <v>4.8064799999999996</v>
          </cell>
          <cell r="P125">
            <v>4.4928800000000004</v>
          </cell>
          <cell r="Q125">
            <v>5.2726660000000001</v>
          </cell>
          <cell r="R125">
            <v>4.7239259999999996</v>
          </cell>
          <cell r="S125">
            <v>4.9432799999999997</v>
          </cell>
          <cell r="T125">
            <v>4.9530839999999996</v>
          </cell>
          <cell r="U125">
            <v>5.2061400000000004</v>
          </cell>
          <cell r="V125">
            <v>5.1958500000000001</v>
          </cell>
          <cell r="W125">
            <v>4.8357299999999999</v>
          </cell>
          <cell r="X125">
            <v>4.8720220000000003</v>
          </cell>
          <cell r="Y125">
            <v>4.6549800000000001</v>
          </cell>
          <cell r="Z125">
            <v>4.3717790000000001</v>
          </cell>
          <cell r="AA125">
            <v>4.3758299999999997</v>
          </cell>
          <cell r="AB125">
            <v>4.1375039999999998</v>
          </cell>
          <cell r="AC125">
            <v>4.6380030000000003</v>
          </cell>
          <cell r="AD125">
            <v>4.176609</v>
          </cell>
          <cell r="AE125">
            <v>4.5426900000000003</v>
          </cell>
          <cell r="AF125">
            <v>4.3922699999999999</v>
          </cell>
          <cell r="AG125">
            <v>4.6013919999999997</v>
          </cell>
          <cell r="AH125">
            <v>4.9926300000000001</v>
          </cell>
          <cell r="AI125">
            <v>4.4927400000000004</v>
          </cell>
          <cell r="AJ125">
            <v>4.4365959999999998</v>
          </cell>
          <cell r="AK125">
            <v>4.0736879999999998</v>
          </cell>
          <cell r="AL125">
            <v>3.9515980000000002</v>
          </cell>
          <cell r="AM125">
            <v>4.1869199999999998</v>
          </cell>
          <cell r="AN125">
            <v>4.0138030000000002</v>
          </cell>
          <cell r="AO125">
            <v>4.058179</v>
          </cell>
          <cell r="AP125">
            <v>3.7506840000000001</v>
          </cell>
          <cell r="AQ125">
            <v>3.8684400000000001</v>
          </cell>
          <cell r="AR125">
            <v>3.4397700000000002</v>
          </cell>
          <cell r="AS125">
            <v>3.7419790000000002</v>
          </cell>
          <cell r="AT125">
            <v>4.4720399999999998</v>
          </cell>
          <cell r="AU125">
            <v>3.9990899999999998</v>
          </cell>
          <cell r="AV125">
            <v>3.828376</v>
          </cell>
          <cell r="AW125">
            <v>3.6942300000000001</v>
          </cell>
          <cell r="AX125">
            <v>3.5252979999999998</v>
          </cell>
          <cell r="AY125">
            <v>3.4762200000000001</v>
          </cell>
          <cell r="AZ125">
            <v>3.3285</v>
          </cell>
          <cell r="BA125">
            <v>3.528575</v>
          </cell>
          <cell r="BB125">
            <v>3.3359860000000001</v>
          </cell>
          <cell r="BC125">
            <v>3.2899500000000002</v>
          </cell>
          <cell r="BD125">
            <v>3.1578599999999999</v>
          </cell>
          <cell r="BE125">
            <v>3.5111530000000002</v>
          </cell>
          <cell r="BF125">
            <v>3.4151400000000001</v>
          </cell>
          <cell r="BG125">
            <v>3.1403099999999999</v>
          </cell>
          <cell r="BH125">
            <v>3.2622849999999999</v>
          </cell>
          <cell r="BI125">
            <v>2.98536</v>
          </cell>
          <cell r="BJ125">
            <v>2.9139780000000002</v>
          </cell>
          <cell r="BK125">
            <v>2.9703300000000001</v>
          </cell>
          <cell r="BL125">
            <v>2.6859000000000002</v>
          </cell>
          <cell r="BM125">
            <v>2.6899500000000001</v>
          </cell>
          <cell r="BN125">
            <v>2.585553</v>
          </cell>
          <cell r="BO125">
            <v>2.5139399999999998</v>
          </cell>
          <cell r="BP125">
            <v>2.5253399999999999</v>
          </cell>
          <cell r="BQ125">
            <v>2.8701349999999999</v>
          </cell>
          <cell r="BR125">
            <v>2.7170100000000001</v>
          </cell>
          <cell r="BS125">
            <v>2.6836799999999998</v>
          </cell>
          <cell r="BT125">
            <v>2.5095900000000002</v>
          </cell>
          <cell r="BU125">
            <v>2.4174600000000002</v>
          </cell>
          <cell r="BV125">
            <v>2.3737659999999998</v>
          </cell>
          <cell r="BW125">
            <v>2.32674</v>
          </cell>
          <cell r="BX125">
            <v>2.0957400000000002</v>
          </cell>
        </row>
        <row r="126">
          <cell r="C126">
            <v>4.593585</v>
          </cell>
          <cell r="D126">
            <v>4.4101800000000004</v>
          </cell>
          <cell r="E126">
            <v>4.8398110000000001</v>
          </cell>
          <cell r="F126">
            <v>4.4881950000000002</v>
          </cell>
          <cell r="G126">
            <v>4.9798</v>
          </cell>
          <cell r="H126">
            <v>4.89947</v>
          </cell>
          <cell r="I126">
            <v>5.7892979999999996</v>
          </cell>
          <cell r="J126">
            <v>6.2554439999999998</v>
          </cell>
          <cell r="K126">
            <v>4.8635619999999999</v>
          </cell>
          <cell r="L126">
            <v>4.4962090000000003</v>
          </cell>
          <cell r="M126">
            <v>4.2224139999999997</v>
          </cell>
          <cell r="N126">
            <v>4.2905740000000003</v>
          </cell>
          <cell r="O126">
            <v>4.3771240000000002</v>
          </cell>
          <cell r="P126">
            <v>4.2115320000000001</v>
          </cell>
          <cell r="Q126">
            <v>4.6525569999999998</v>
          </cell>
          <cell r="R126">
            <v>4.3414659999999996</v>
          </cell>
          <cell r="S126">
            <v>4.5889040000000003</v>
          </cell>
          <cell r="T126">
            <v>4.5855119999999996</v>
          </cell>
          <cell r="U126">
            <v>5.3590679999999997</v>
          </cell>
          <cell r="V126">
            <v>5.6924780000000004</v>
          </cell>
          <cell r="W126">
            <v>4.479406</v>
          </cell>
          <cell r="X126">
            <v>4.227055</v>
          </cell>
          <cell r="Y126">
            <v>3.9237139999999999</v>
          </cell>
          <cell r="Z126">
            <v>3.8964599999999998</v>
          </cell>
          <cell r="AA126">
            <v>3.923686</v>
          </cell>
          <cell r="AB126">
            <v>3.7832720000000002</v>
          </cell>
          <cell r="AC126">
            <v>4.1995180000000003</v>
          </cell>
          <cell r="AD126">
            <v>3.8599920000000001</v>
          </cell>
          <cell r="AE126">
            <v>4.0884260000000001</v>
          </cell>
          <cell r="AF126">
            <v>4.3265260000000003</v>
          </cell>
          <cell r="AG126">
            <v>4.7732260000000002</v>
          </cell>
          <cell r="AH126">
            <v>5.0650899999999996</v>
          </cell>
          <cell r="AI126">
            <v>4.3235299999999999</v>
          </cell>
          <cell r="AJ126">
            <v>3.9622060000000001</v>
          </cell>
          <cell r="AK126">
            <v>3.721238</v>
          </cell>
          <cell r="AL126">
            <v>3.6292460000000002</v>
          </cell>
          <cell r="AM126">
            <v>3.750842</v>
          </cell>
          <cell r="AN126">
            <v>3.648304</v>
          </cell>
          <cell r="AO126">
            <v>2.1850740000000002</v>
          </cell>
          <cell r="AP126">
            <v>1.2351369999999999</v>
          </cell>
          <cell r="AQ126">
            <v>1.2628980000000001</v>
          </cell>
          <cell r="AR126">
            <v>1.6241749999999999</v>
          </cell>
          <cell r="AS126">
            <v>2.791801</v>
          </cell>
          <cell r="AT126">
            <v>3.3208799999999998</v>
          </cell>
          <cell r="AU126">
            <v>3.001198</v>
          </cell>
          <cell r="AV126">
            <v>2.88672</v>
          </cell>
          <cell r="AW126">
            <v>2.1774300000000002</v>
          </cell>
          <cell r="AX126">
            <v>2.1715740000000001</v>
          </cell>
          <cell r="AY126">
            <v>2.0378539999999998</v>
          </cell>
          <cell r="AZ126">
            <v>2.2072919999999998</v>
          </cell>
          <cell r="BA126">
            <v>1.9298040000000001</v>
          </cell>
          <cell r="BB126">
            <v>1.712985</v>
          </cell>
          <cell r="BC126">
            <v>2.5196350000000001</v>
          </cell>
          <cell r="BD126">
            <v>3.128412</v>
          </cell>
          <cell r="BE126">
            <v>3.5534940000000002</v>
          </cell>
          <cell r="BF126">
            <v>3.4839159999999998</v>
          </cell>
          <cell r="BG126">
            <v>2.7978580000000002</v>
          </cell>
          <cell r="BH126">
            <v>2.6092909999999998</v>
          </cell>
          <cell r="BI126">
            <v>2.432455</v>
          </cell>
          <cell r="BJ126">
            <v>2.3875310000000001</v>
          </cell>
          <cell r="BK126">
            <v>2.4241600000000001</v>
          </cell>
          <cell r="BL126">
            <v>2.3561839999999998</v>
          </cell>
          <cell r="BM126">
            <v>2.632835</v>
          </cell>
          <cell r="BN126">
            <v>2.5305029999999999</v>
          </cell>
          <cell r="BO126">
            <v>2.9155479999999998</v>
          </cell>
          <cell r="BP126">
            <v>2.7411460000000001</v>
          </cell>
          <cell r="BQ126">
            <v>2.9637349999999998</v>
          </cell>
          <cell r="BR126">
            <v>3.0787</v>
          </cell>
          <cell r="BS126">
            <v>2.5424039999999999</v>
          </cell>
          <cell r="BT126">
            <v>2.4938419999999999</v>
          </cell>
          <cell r="BU126">
            <v>2.3063739999999999</v>
          </cell>
          <cell r="BV126">
            <v>2.3796930000000001</v>
          </cell>
          <cell r="BW126">
            <v>2.2352750000000001</v>
          </cell>
          <cell r="BX126">
            <v>2.1012520000000001</v>
          </cell>
        </row>
        <row r="127">
          <cell r="C127">
            <v>4.3355399999999999</v>
          </cell>
          <cell r="D127">
            <v>4.0561360000000004</v>
          </cell>
          <cell r="E127">
            <v>4.3840510000000004</v>
          </cell>
          <cell r="F127">
            <v>4.1137370000000004</v>
          </cell>
          <cell r="G127">
            <v>4.1994600000000002</v>
          </cell>
          <cell r="H127">
            <v>4.36029</v>
          </cell>
          <cell r="I127">
            <v>4.6039960000000004</v>
          </cell>
          <cell r="J127">
            <v>4.44963</v>
          </cell>
          <cell r="K127">
            <v>4.2873299999999999</v>
          </cell>
          <cell r="L127">
            <v>4.2856880000000004</v>
          </cell>
          <cell r="M127">
            <v>4.0998599999999996</v>
          </cell>
          <cell r="N127">
            <v>3.9927199999999998</v>
          </cell>
          <cell r="O127">
            <v>4.0804799999999997</v>
          </cell>
          <cell r="P127">
            <v>3.7798880000000001</v>
          </cell>
          <cell r="Q127">
            <v>4.2168989999999997</v>
          </cell>
          <cell r="R127">
            <v>3.7025459999999999</v>
          </cell>
          <cell r="S127">
            <v>3.8147700000000002</v>
          </cell>
          <cell r="T127">
            <v>3.7065480000000002</v>
          </cell>
          <cell r="U127">
            <v>4.0037739999999999</v>
          </cell>
          <cell r="V127">
            <v>3.8720400000000001</v>
          </cell>
          <cell r="W127">
            <v>3.72675</v>
          </cell>
          <cell r="X127">
            <v>3.7090260000000002</v>
          </cell>
          <cell r="Y127">
            <v>3.5777700000000001</v>
          </cell>
          <cell r="Z127">
            <v>3.4962399999999998</v>
          </cell>
          <cell r="AA127">
            <v>3.5342699999999998</v>
          </cell>
          <cell r="AB127">
            <v>3.2770640000000002</v>
          </cell>
          <cell r="AC127">
            <v>3.6153439999999999</v>
          </cell>
          <cell r="AD127">
            <v>3.3206449999999998</v>
          </cell>
          <cell r="AE127">
            <v>3.3849900000000002</v>
          </cell>
          <cell r="AF127">
            <v>3.3487200000000001</v>
          </cell>
          <cell r="AG127">
            <v>3.4778899999999999</v>
          </cell>
          <cell r="AH127">
            <v>3.4230299999999998</v>
          </cell>
          <cell r="AI127">
            <v>3.29637</v>
          </cell>
          <cell r="AJ127">
            <v>3.0898919999999999</v>
          </cell>
          <cell r="AK127">
            <v>3.05457</v>
          </cell>
          <cell r="AL127">
            <v>3.0406499999999999</v>
          </cell>
          <cell r="AM127">
            <v>3.12663</v>
          </cell>
          <cell r="AN127">
            <v>2.7797580000000002</v>
          </cell>
          <cell r="AO127">
            <v>3.0032179999999999</v>
          </cell>
          <cell r="AP127">
            <v>2.6954920000000002</v>
          </cell>
          <cell r="AQ127">
            <v>2.75631</v>
          </cell>
          <cell r="AR127">
            <v>2.6240999999999999</v>
          </cell>
          <cell r="AS127">
            <v>2.801625</v>
          </cell>
          <cell r="AT127">
            <v>2.8105500000000001</v>
          </cell>
          <cell r="AU127">
            <v>2.69841</v>
          </cell>
          <cell r="AV127">
            <v>2.8270759999999999</v>
          </cell>
          <cell r="AW127">
            <v>2.7168600000000001</v>
          </cell>
          <cell r="AX127">
            <v>2.5927449999999999</v>
          </cell>
          <cell r="AY127">
            <v>2.6537099999999998</v>
          </cell>
          <cell r="AZ127">
            <v>2.4579520000000001</v>
          </cell>
          <cell r="BA127">
            <v>2.6071930000000001</v>
          </cell>
          <cell r="BB127">
            <v>2.4122490000000001</v>
          </cell>
          <cell r="BC127">
            <v>2.4857399999999998</v>
          </cell>
          <cell r="BD127">
            <v>2.47797</v>
          </cell>
          <cell r="BE127">
            <v>2.6151599999999999</v>
          </cell>
          <cell r="BF127">
            <v>2.50779</v>
          </cell>
          <cell r="BG127">
            <v>2.4117600000000001</v>
          </cell>
          <cell r="BH127">
            <v>2.4674140000000002</v>
          </cell>
          <cell r="BI127">
            <v>2.3332799999999998</v>
          </cell>
          <cell r="BJ127">
            <v>2.2857799999999999</v>
          </cell>
          <cell r="BK127">
            <v>2.3577900000000001</v>
          </cell>
          <cell r="BL127">
            <v>2.160536</v>
          </cell>
          <cell r="BM127">
            <v>2.3262710000000002</v>
          </cell>
          <cell r="BN127">
            <v>2.1326019999999999</v>
          </cell>
          <cell r="BO127">
            <v>2.1565799999999999</v>
          </cell>
          <cell r="BP127">
            <v>2.1458400000000002</v>
          </cell>
          <cell r="BQ127">
            <v>2.2834599999999998</v>
          </cell>
          <cell r="BR127">
            <v>2.2028400000000001</v>
          </cell>
          <cell r="BS127">
            <v>2.1888000000000001</v>
          </cell>
          <cell r="BT127">
            <v>2.1796099999999998</v>
          </cell>
          <cell r="BU127">
            <v>2.05227</v>
          </cell>
          <cell r="BV127">
            <v>2.0006520000000001</v>
          </cell>
          <cell r="BW127">
            <v>2.0154899999999998</v>
          </cell>
          <cell r="BX127">
            <v>1.798875</v>
          </cell>
        </row>
        <row r="128">
          <cell r="C128">
            <v>2.6586249999999998</v>
          </cell>
          <cell r="D128">
            <v>2.4518399999999998</v>
          </cell>
          <cell r="E128">
            <v>2.7720630000000002</v>
          </cell>
          <cell r="F128">
            <v>2.6039780000000001</v>
          </cell>
          <cell r="G128">
            <v>2.6151</v>
          </cell>
          <cell r="H128">
            <v>2.717962</v>
          </cell>
          <cell r="I128">
            <v>2.4858859999999998</v>
          </cell>
          <cell r="J128">
            <v>2.3590840000000002</v>
          </cell>
          <cell r="K128">
            <v>2.5272779999999999</v>
          </cell>
          <cell r="L128">
            <v>2.7906580000000001</v>
          </cell>
          <cell r="M128">
            <v>2.7283879999999998</v>
          </cell>
          <cell r="N128">
            <v>2.4409320000000001</v>
          </cell>
          <cell r="O128">
            <v>2.6294580000000001</v>
          </cell>
          <cell r="P128">
            <v>2.37792</v>
          </cell>
          <cell r="Q128">
            <v>2.649915</v>
          </cell>
          <cell r="R128">
            <v>2.498875</v>
          </cell>
          <cell r="S128">
            <v>2.7178840000000002</v>
          </cell>
          <cell r="T128">
            <v>2.5473499999999998</v>
          </cell>
          <cell r="U128">
            <v>2.4666199999999998</v>
          </cell>
          <cell r="V128">
            <v>2.29372</v>
          </cell>
          <cell r="W128">
            <v>2.57036</v>
          </cell>
          <cell r="X128">
            <v>2.7169219999999998</v>
          </cell>
          <cell r="Y128">
            <v>2.7198340000000001</v>
          </cell>
          <cell r="Z128">
            <v>2.4485519999999998</v>
          </cell>
          <cell r="AA128">
            <v>2.7538420000000001</v>
          </cell>
          <cell r="AB128">
            <v>2.4714</v>
          </cell>
          <cell r="AC128">
            <v>2.6946270000000001</v>
          </cell>
          <cell r="AD128">
            <v>2.5427749999999998</v>
          </cell>
          <cell r="AE128">
            <v>2.6333839999999999</v>
          </cell>
          <cell r="AF128">
            <v>2.4370319999999999</v>
          </cell>
          <cell r="AG128">
            <v>2.3935599999999999</v>
          </cell>
          <cell r="AH128">
            <v>2.205762</v>
          </cell>
          <cell r="AI128">
            <v>2.3954</v>
          </cell>
          <cell r="AJ128">
            <v>2.7354509999999999</v>
          </cell>
          <cell r="AK128">
            <v>2.6237379999999999</v>
          </cell>
          <cell r="AL128">
            <v>2.4111120000000001</v>
          </cell>
          <cell r="AM128">
            <v>2.6350479999999998</v>
          </cell>
          <cell r="AN128">
            <v>2.3905249999999998</v>
          </cell>
          <cell r="AO128">
            <v>2.2856339999999999</v>
          </cell>
          <cell r="AP128">
            <v>2.131688</v>
          </cell>
          <cell r="AQ128">
            <v>2.1415679999999999</v>
          </cell>
          <cell r="AR128">
            <v>2.040775</v>
          </cell>
          <cell r="AS128">
            <v>2.211192</v>
          </cell>
          <cell r="AT128">
            <v>1.8777250000000001</v>
          </cell>
          <cell r="AU128">
            <v>2.2420840000000002</v>
          </cell>
          <cell r="AV128">
            <v>2.4228179999999999</v>
          </cell>
          <cell r="AW128">
            <v>2.2967249999999999</v>
          </cell>
          <cell r="AX128">
            <v>2.3362250000000002</v>
          </cell>
          <cell r="AY128">
            <v>2.2953060000000001</v>
          </cell>
          <cell r="AZ128">
            <v>2.1579839999999999</v>
          </cell>
          <cell r="BA128">
            <v>2.188212</v>
          </cell>
          <cell r="BB128">
            <v>2.1713900000000002</v>
          </cell>
          <cell r="BC128">
            <v>2.0827</v>
          </cell>
          <cell r="BD128">
            <v>2.0957819999999998</v>
          </cell>
          <cell r="BE128">
            <v>1.990062</v>
          </cell>
          <cell r="BF128">
            <v>1.9489339999999999</v>
          </cell>
          <cell r="BG128">
            <v>2.1265399999999999</v>
          </cell>
          <cell r="BH128">
            <v>2.1550319999999998</v>
          </cell>
          <cell r="BI128">
            <v>1.9120250000000001</v>
          </cell>
          <cell r="BJ128">
            <v>1.9056500000000001</v>
          </cell>
          <cell r="BK128">
            <v>1.729025</v>
          </cell>
          <cell r="BL128">
            <v>1.8497760000000001</v>
          </cell>
          <cell r="BM128">
            <v>2.1487409999999998</v>
          </cell>
          <cell r="BN128">
            <v>1.9355180000000001</v>
          </cell>
          <cell r="BO128">
            <v>1.9071260000000001</v>
          </cell>
          <cell r="BP128">
            <v>1.6988920000000001</v>
          </cell>
          <cell r="BQ128">
            <v>1.6449210000000001</v>
          </cell>
          <cell r="BR128">
            <v>1.566325</v>
          </cell>
          <cell r="BS128">
            <v>1.746238</v>
          </cell>
          <cell r="BT128">
            <v>1.76644</v>
          </cell>
          <cell r="BU128">
            <v>1.7643599999999999</v>
          </cell>
          <cell r="BV128">
            <v>1.6435900000000001</v>
          </cell>
          <cell r="BW128">
            <v>1.683775</v>
          </cell>
          <cell r="BX128">
            <v>1.658304</v>
          </cell>
        </row>
        <row r="129">
          <cell r="C129">
            <v>3.03552</v>
          </cell>
          <cell r="D129">
            <v>2.8513519999999999</v>
          </cell>
          <cell r="E129">
            <v>3.1363319999999999</v>
          </cell>
          <cell r="F129">
            <v>2.8885160000000001</v>
          </cell>
          <cell r="G129">
            <v>3.0211800000000002</v>
          </cell>
          <cell r="H129">
            <v>2.9332500000000001</v>
          </cell>
          <cell r="I129">
            <v>3.1027900000000002</v>
          </cell>
          <cell r="J129">
            <v>3.01152</v>
          </cell>
          <cell r="K129">
            <v>2.7894299999999999</v>
          </cell>
          <cell r="L129">
            <v>2.7465069999999998</v>
          </cell>
          <cell r="M129">
            <v>2.72736</v>
          </cell>
          <cell r="N129">
            <v>2.7100499999999998</v>
          </cell>
          <cell r="O129">
            <v>2.8281299999999998</v>
          </cell>
          <cell r="P129">
            <v>2.6378520000000001</v>
          </cell>
          <cell r="Q129">
            <v>2.9110860000000001</v>
          </cell>
          <cell r="R129">
            <v>2.6659410000000001</v>
          </cell>
          <cell r="S129">
            <v>2.7920400000000001</v>
          </cell>
          <cell r="T129">
            <v>2.7571500000000002</v>
          </cell>
          <cell r="U129">
            <v>2.862323</v>
          </cell>
          <cell r="V129">
            <v>2.79108</v>
          </cell>
          <cell r="W129">
            <v>2.6186699999999998</v>
          </cell>
          <cell r="X129">
            <v>2.6185079999999998</v>
          </cell>
          <cell r="Y129">
            <v>2.5940400000000001</v>
          </cell>
          <cell r="Z129">
            <v>2.5563500000000001</v>
          </cell>
          <cell r="AA129">
            <v>2.6684100000000002</v>
          </cell>
          <cell r="AB129">
            <v>2.5077639999999999</v>
          </cell>
          <cell r="AC129">
            <v>2.7494209999999999</v>
          </cell>
          <cell r="AD129">
            <v>2.5067020000000002</v>
          </cell>
          <cell r="AE129">
            <v>2.67693</v>
          </cell>
          <cell r="AF129">
            <v>2.5589400000000002</v>
          </cell>
          <cell r="AG129">
            <v>2.6782140000000001</v>
          </cell>
          <cell r="AH129">
            <v>2.6021700000000001</v>
          </cell>
          <cell r="AI129">
            <v>2.4166799999999999</v>
          </cell>
          <cell r="AJ129">
            <v>2.1634760000000002</v>
          </cell>
          <cell r="AK129">
            <v>2.3906700000000001</v>
          </cell>
          <cell r="AL129">
            <v>2.3082549999999999</v>
          </cell>
          <cell r="AM129">
            <v>2.45214</v>
          </cell>
          <cell r="AN129">
            <v>2.3298019999999999</v>
          </cell>
          <cell r="AO129">
            <v>2.2859090000000002</v>
          </cell>
          <cell r="AP129">
            <v>2.2729330000000001</v>
          </cell>
          <cell r="AQ129">
            <v>2.2935599999999998</v>
          </cell>
          <cell r="AR129">
            <v>2.1492300000000002</v>
          </cell>
          <cell r="AS129">
            <v>2.2851650000000001</v>
          </cell>
          <cell r="AT129">
            <v>2.2620300000000002</v>
          </cell>
          <cell r="AU129">
            <v>2.1450300000000002</v>
          </cell>
          <cell r="AV129">
            <v>2.225552</v>
          </cell>
          <cell r="AW129">
            <v>2.15883</v>
          </cell>
          <cell r="AX129">
            <v>2.165575</v>
          </cell>
          <cell r="AY129">
            <v>2.2458900000000002</v>
          </cell>
          <cell r="AZ129">
            <v>2.1365400000000001</v>
          </cell>
          <cell r="BA129">
            <v>2.2340770000000001</v>
          </cell>
          <cell r="BB129">
            <v>2.119929</v>
          </cell>
          <cell r="BC129">
            <v>2.2138499999999999</v>
          </cell>
          <cell r="BD129">
            <v>2.11212</v>
          </cell>
          <cell r="BE129">
            <v>2.1818420000000001</v>
          </cell>
          <cell r="BF129">
            <v>2.0733000000000001</v>
          </cell>
          <cell r="BG129">
            <v>1.98105</v>
          </cell>
          <cell r="BH129">
            <v>2.0133260000000002</v>
          </cell>
          <cell r="BI129">
            <v>1.9822500000000001</v>
          </cell>
          <cell r="BJ129">
            <v>1.947495</v>
          </cell>
          <cell r="BK129">
            <v>2.0186700000000002</v>
          </cell>
          <cell r="BL129">
            <v>1.908032</v>
          </cell>
          <cell r="BM129">
            <v>2.0870440000000001</v>
          </cell>
          <cell r="BN129">
            <v>1.921279</v>
          </cell>
          <cell r="BO129">
            <v>1.97679</v>
          </cell>
          <cell r="BP129">
            <v>1.89585</v>
          </cell>
          <cell r="BQ129">
            <v>1.989611</v>
          </cell>
          <cell r="BR129">
            <v>1.9028400000000001</v>
          </cell>
          <cell r="BS129">
            <v>1.81176</v>
          </cell>
          <cell r="BT129">
            <v>1.815763</v>
          </cell>
          <cell r="BU129">
            <v>1.78077</v>
          </cell>
          <cell r="BV129">
            <v>1.7395940000000001</v>
          </cell>
          <cell r="BW129">
            <v>1.7814300000000001</v>
          </cell>
          <cell r="BX129">
            <v>1.685012</v>
          </cell>
        </row>
        <row r="130">
          <cell r="C130">
            <v>3.0266099999999998</v>
          </cell>
          <cell r="D130">
            <v>2.8423919999999998</v>
          </cell>
          <cell r="E130">
            <v>3.0903589999999999</v>
          </cell>
          <cell r="F130">
            <v>2.8650259999999999</v>
          </cell>
          <cell r="G130">
            <v>2.97912</v>
          </cell>
          <cell r="H130">
            <v>2.9968499999999998</v>
          </cell>
          <cell r="I130">
            <v>3.2561469999999999</v>
          </cell>
          <cell r="J130">
            <v>3.2448600000000001</v>
          </cell>
          <cell r="K130">
            <v>2.8700100000000002</v>
          </cell>
          <cell r="L130">
            <v>2.8831549999999999</v>
          </cell>
          <cell r="M130">
            <v>2.70729</v>
          </cell>
          <cell r="N130">
            <v>2.559482</v>
          </cell>
          <cell r="O130">
            <v>2.67801</v>
          </cell>
          <cell r="P130">
            <v>2.4667159999999999</v>
          </cell>
          <cell r="Q130">
            <v>2.7648280000000001</v>
          </cell>
          <cell r="R130">
            <v>2.50908</v>
          </cell>
          <cell r="S130">
            <v>2.6165400000000001</v>
          </cell>
          <cell r="T130">
            <v>2.6073300000000001</v>
          </cell>
          <cell r="U130">
            <v>2.8007879999999998</v>
          </cell>
          <cell r="V130">
            <v>2.80287</v>
          </cell>
          <cell r="W130">
            <v>2.5047899999999998</v>
          </cell>
          <cell r="X130">
            <v>2.5795720000000002</v>
          </cell>
          <cell r="Y130">
            <v>2.4613499999999999</v>
          </cell>
          <cell r="Z130">
            <v>2.3693580000000001</v>
          </cell>
          <cell r="AA130">
            <v>2.4289800000000001</v>
          </cell>
          <cell r="AB130">
            <v>2.2729840000000001</v>
          </cell>
          <cell r="AC130">
            <v>2.4988169999999998</v>
          </cell>
          <cell r="AD130">
            <v>2.2745570000000002</v>
          </cell>
          <cell r="AE130">
            <v>2.38503</v>
          </cell>
          <cell r="AF130">
            <v>2.3073299999999999</v>
          </cell>
          <cell r="AG130">
            <v>2.4773960000000002</v>
          </cell>
          <cell r="AH130">
            <v>2.5191599999999998</v>
          </cell>
          <cell r="AI130">
            <v>2.2433999999999998</v>
          </cell>
          <cell r="AJ130">
            <v>2.402841</v>
          </cell>
          <cell r="AK130">
            <v>2.3070300000000001</v>
          </cell>
          <cell r="AL130">
            <v>2.1869190000000001</v>
          </cell>
          <cell r="AM130">
            <v>2.2578299999999998</v>
          </cell>
          <cell r="AN130">
            <v>2.1716069999999998</v>
          </cell>
          <cell r="AO130">
            <v>1.822087</v>
          </cell>
          <cell r="AP130">
            <v>1.5754539999999999</v>
          </cell>
          <cell r="AQ130">
            <v>1.6644600000000001</v>
          </cell>
          <cell r="AR130">
            <v>1.60785</v>
          </cell>
          <cell r="AS130">
            <v>1.789134</v>
          </cell>
          <cell r="AT130">
            <v>1.8616200000000001</v>
          </cell>
          <cell r="AU130">
            <v>1.72824</v>
          </cell>
          <cell r="AV130">
            <v>1.7822519999999999</v>
          </cell>
          <cell r="AW130">
            <v>1.6518600000000001</v>
          </cell>
          <cell r="AX130">
            <v>1.6024529999999999</v>
          </cell>
          <cell r="AY130">
            <v>1.70163</v>
          </cell>
          <cell r="AZ130">
            <v>1.6250640000000001</v>
          </cell>
          <cell r="BA130">
            <v>1.732931</v>
          </cell>
          <cell r="BB130">
            <v>1.6282920000000001</v>
          </cell>
          <cell r="BC130">
            <v>1.7101200000000001</v>
          </cell>
          <cell r="BD130">
            <v>1.66869</v>
          </cell>
          <cell r="BE130">
            <v>1.786778</v>
          </cell>
          <cell r="BF130">
            <v>1.84935</v>
          </cell>
          <cell r="BG130">
            <v>1.71984</v>
          </cell>
          <cell r="BH130">
            <v>1.82311</v>
          </cell>
          <cell r="BI130">
            <v>1.6996800000000001</v>
          </cell>
          <cell r="BJ130">
            <v>1.633947</v>
          </cell>
          <cell r="BK130">
            <v>1.6922699999999999</v>
          </cell>
          <cell r="BL130">
            <v>1.5787519999999999</v>
          </cell>
          <cell r="BM130">
            <v>1.655152</v>
          </cell>
          <cell r="BN130">
            <v>1.509711</v>
          </cell>
          <cell r="BO130">
            <v>1.5949500000000001</v>
          </cell>
          <cell r="BP130">
            <v>1.5390299999999999</v>
          </cell>
          <cell r="BQ130">
            <v>1.6491690000000001</v>
          </cell>
          <cell r="BR130">
            <v>1.65588</v>
          </cell>
          <cell r="BS130">
            <v>1.5436799999999999</v>
          </cell>
          <cell r="BT130">
            <v>1.635529</v>
          </cell>
          <cell r="BU130">
            <v>1.5669900000000001</v>
          </cell>
          <cell r="BV130">
            <v>1.4543790000000001</v>
          </cell>
          <cell r="BW130">
            <v>1.51491</v>
          </cell>
          <cell r="BX130">
            <v>1.4093800000000001</v>
          </cell>
        </row>
        <row r="131">
          <cell r="C131">
            <v>2.6765099999999999</v>
          </cell>
          <cell r="D131">
            <v>2.5110000000000001</v>
          </cell>
          <cell r="E131">
            <v>2.6665540000000001</v>
          </cell>
          <cell r="F131">
            <v>2.4557690000000001</v>
          </cell>
          <cell r="G131">
            <v>2.698375</v>
          </cell>
          <cell r="H131">
            <v>2.772824</v>
          </cell>
          <cell r="I131">
            <v>3.1320589999999999</v>
          </cell>
          <cell r="J131">
            <v>3.2839740000000002</v>
          </cell>
          <cell r="K131">
            <v>2.6513499999999999</v>
          </cell>
          <cell r="L131">
            <v>2.5222530000000001</v>
          </cell>
          <cell r="M131">
            <v>2.28546</v>
          </cell>
          <cell r="N131">
            <v>2.2263120000000001</v>
          </cell>
          <cell r="O131">
            <v>2.1884999999999999</v>
          </cell>
          <cell r="P131">
            <v>2.0113479999999999</v>
          </cell>
          <cell r="Q131">
            <v>2.1715689999999999</v>
          </cell>
          <cell r="R131">
            <v>2.1920570000000001</v>
          </cell>
          <cell r="S131">
            <v>2.1699139999999999</v>
          </cell>
          <cell r="T131">
            <v>2.3061859999999998</v>
          </cell>
          <cell r="U131">
            <v>2.6159789999999998</v>
          </cell>
          <cell r="V131">
            <v>2.749444</v>
          </cell>
          <cell r="W131">
            <v>2.2132139999999998</v>
          </cell>
          <cell r="X131">
            <v>2.1210339999999999</v>
          </cell>
          <cell r="Y131">
            <v>1.9180539999999999</v>
          </cell>
          <cell r="Z131">
            <v>1.9019360000000001</v>
          </cell>
          <cell r="AA131">
            <v>1.900876</v>
          </cell>
          <cell r="AB131">
            <v>1.79938</v>
          </cell>
          <cell r="AC131">
            <v>1.9651700000000001</v>
          </cell>
          <cell r="AD131">
            <v>1.853721</v>
          </cell>
          <cell r="AE131">
            <v>1.935222</v>
          </cell>
          <cell r="AF131">
            <v>2.026932</v>
          </cell>
          <cell r="AG131">
            <v>2.292192</v>
          </cell>
          <cell r="AH131">
            <v>2.466234</v>
          </cell>
          <cell r="AI131">
            <v>2.024715</v>
          </cell>
          <cell r="AJ131">
            <v>1.893132</v>
          </cell>
          <cell r="AK131">
            <v>1.7825660000000001</v>
          </cell>
          <cell r="AL131">
            <v>1.7555639999999999</v>
          </cell>
          <cell r="AM131">
            <v>1.7807759999999999</v>
          </cell>
          <cell r="AN131">
            <v>1.687756</v>
          </cell>
          <cell r="AO131">
            <v>1.1409689999999999</v>
          </cell>
          <cell r="AP131">
            <v>0.78024400000000005</v>
          </cell>
          <cell r="AQ131">
            <v>0.856012</v>
          </cell>
          <cell r="AR131">
            <v>1.1419699999999999</v>
          </cell>
          <cell r="AS131">
            <v>1.4131739999999999</v>
          </cell>
          <cell r="AT131">
            <v>1.575925</v>
          </cell>
          <cell r="AU131">
            <v>1.4409099999999999</v>
          </cell>
          <cell r="AV131">
            <v>1.3635839999999999</v>
          </cell>
          <cell r="AW131">
            <v>1.1993849999999999</v>
          </cell>
          <cell r="AX131">
            <v>1.14164</v>
          </cell>
          <cell r="AY131">
            <v>1.2650520000000001</v>
          </cell>
          <cell r="AZ131">
            <v>1.078972</v>
          </cell>
          <cell r="BA131">
            <v>1.147105</v>
          </cell>
          <cell r="BB131">
            <v>1.034896</v>
          </cell>
          <cell r="BC131">
            <v>1.2023600000000001</v>
          </cell>
          <cell r="BD131">
            <v>1.2761260000000001</v>
          </cell>
          <cell r="BE131">
            <v>1.558427</v>
          </cell>
          <cell r="BF131">
            <v>1.6109960000000001</v>
          </cell>
          <cell r="BG131">
            <v>1.474254</v>
          </cell>
          <cell r="BH131">
            <v>1.383211</v>
          </cell>
          <cell r="BI131">
            <v>1.30708</v>
          </cell>
          <cell r="BJ131">
            <v>1.197621</v>
          </cell>
          <cell r="BK131">
            <v>1.3487800000000001</v>
          </cell>
          <cell r="BL131">
            <v>1.1190960000000001</v>
          </cell>
          <cell r="BM131">
            <v>1.1709419999999999</v>
          </cell>
          <cell r="BN131">
            <v>1.0403610000000001</v>
          </cell>
          <cell r="BO131">
            <v>1.1691720000000001</v>
          </cell>
          <cell r="BP131">
            <v>1.236648</v>
          </cell>
          <cell r="BQ131">
            <v>1.4072519999999999</v>
          </cell>
          <cell r="BR131">
            <v>1.43513</v>
          </cell>
          <cell r="BS131">
            <v>1.352684</v>
          </cell>
          <cell r="BT131">
            <v>1.1655089999999999</v>
          </cell>
          <cell r="BU131">
            <v>1.047566</v>
          </cell>
          <cell r="BV131">
            <v>1.155243</v>
          </cell>
          <cell r="BW131">
            <v>1.3186249999999999</v>
          </cell>
          <cell r="BX131">
            <v>1.1818519999999999</v>
          </cell>
        </row>
        <row r="132">
          <cell r="C132">
            <v>3.0029400000000002</v>
          </cell>
          <cell r="D132">
            <v>2.7745199999999999</v>
          </cell>
          <cell r="E132">
            <v>2.629874</v>
          </cell>
          <cell r="F132">
            <v>2.6420159999999999</v>
          </cell>
          <cell r="G132">
            <v>2.7149399999999999</v>
          </cell>
          <cell r="H132">
            <v>2.219776</v>
          </cell>
          <cell r="I132">
            <v>2.361456</v>
          </cell>
          <cell r="J132">
            <v>2.1804600000000001</v>
          </cell>
          <cell r="K132">
            <v>2.2524299999999999</v>
          </cell>
          <cell r="L132">
            <v>2.4582999999999999</v>
          </cell>
          <cell r="M132">
            <v>2.43906</v>
          </cell>
          <cell r="N132">
            <v>2.293542</v>
          </cell>
          <cell r="O132">
            <v>2.57199</v>
          </cell>
          <cell r="P132">
            <v>2.3957920000000001</v>
          </cell>
          <cell r="Q132">
            <v>2.6365500000000002</v>
          </cell>
          <cell r="R132">
            <v>2.341663</v>
          </cell>
          <cell r="S132">
            <v>2.5302600000000002</v>
          </cell>
          <cell r="T132">
            <v>2.3298000000000001</v>
          </cell>
          <cell r="U132">
            <v>2.144425</v>
          </cell>
          <cell r="V132">
            <v>1.93974</v>
          </cell>
          <cell r="W132">
            <v>2.0305499999999999</v>
          </cell>
          <cell r="X132">
            <v>2.2777250000000002</v>
          </cell>
          <cell r="Y132">
            <v>2.2730399999999999</v>
          </cell>
          <cell r="Z132">
            <v>2.182134</v>
          </cell>
          <cell r="AA132">
            <v>2.4080400000000002</v>
          </cell>
          <cell r="AB132">
            <v>2.2496879999999999</v>
          </cell>
          <cell r="AC132">
            <v>2.2144539999999999</v>
          </cell>
          <cell r="AD132">
            <v>2.1608770000000002</v>
          </cell>
          <cell r="AE132">
            <v>2.0076299999999998</v>
          </cell>
          <cell r="AF132">
            <v>1.8702300000000001</v>
          </cell>
          <cell r="AG132">
            <v>1.877329</v>
          </cell>
          <cell r="AH132">
            <v>1.7567699999999999</v>
          </cell>
          <cell r="AI132">
            <v>1.81863</v>
          </cell>
          <cell r="AJ132">
            <v>1.919303</v>
          </cell>
          <cell r="AK132">
            <v>1.83552</v>
          </cell>
          <cell r="AL132">
            <v>1.903038</v>
          </cell>
          <cell r="AM132">
            <v>2.0666699999999998</v>
          </cell>
          <cell r="AN132">
            <v>1.967012</v>
          </cell>
          <cell r="AO132">
            <v>1.8975409999999999</v>
          </cell>
          <cell r="AP132">
            <v>1.7796430000000001</v>
          </cell>
          <cell r="AQ132">
            <v>1.85307</v>
          </cell>
          <cell r="AR132">
            <v>1.620781</v>
          </cell>
          <cell r="AS132">
            <v>1.740464</v>
          </cell>
          <cell r="AT132">
            <v>1.70052</v>
          </cell>
          <cell r="AU132">
            <v>1.59924</v>
          </cell>
          <cell r="AV132">
            <v>1.770937</v>
          </cell>
          <cell r="AW132">
            <v>1.6121399999999999</v>
          </cell>
          <cell r="AX132">
            <v>1.5553859999999999</v>
          </cell>
          <cell r="AY132">
            <v>1.590128</v>
          </cell>
          <cell r="AZ132">
            <v>1.7100439999999999</v>
          </cell>
          <cell r="BA132">
            <v>1.7847630000000001</v>
          </cell>
          <cell r="BB132">
            <v>1.6647160000000001</v>
          </cell>
          <cell r="BC132">
            <v>1.76532</v>
          </cell>
          <cell r="BD132">
            <v>1.4894099999999999</v>
          </cell>
          <cell r="BE132">
            <v>1.495781</v>
          </cell>
          <cell r="BF132">
            <v>1.3925700000000001</v>
          </cell>
          <cell r="BG132">
            <v>1.35006</v>
          </cell>
          <cell r="BH132">
            <v>1.541196</v>
          </cell>
          <cell r="BI132">
            <v>1.6107899999999999</v>
          </cell>
          <cell r="BJ132">
            <v>1.4465490000000001</v>
          </cell>
          <cell r="BK132">
            <v>1.48332</v>
          </cell>
          <cell r="BL132">
            <v>1.483776</v>
          </cell>
          <cell r="BM132">
            <v>1.679673</v>
          </cell>
          <cell r="BN132">
            <v>1.428105</v>
          </cell>
          <cell r="BO132">
            <v>1.52745</v>
          </cell>
          <cell r="BP132">
            <v>1.2933600000000001</v>
          </cell>
          <cell r="BQ132">
            <v>1.3381149999999999</v>
          </cell>
          <cell r="BR132">
            <v>1.24125</v>
          </cell>
          <cell r="BS132">
            <v>1.2181500000000001</v>
          </cell>
          <cell r="BT132">
            <v>1.3269550000000001</v>
          </cell>
          <cell r="BU132">
            <v>1.3791599999999999</v>
          </cell>
          <cell r="BV132">
            <v>1.348239</v>
          </cell>
          <cell r="BW132">
            <v>1.3549199999999999</v>
          </cell>
          <cell r="BX132">
            <v>1.3130599999999999</v>
          </cell>
        </row>
        <row r="133">
          <cell r="C133">
            <v>2.2473299999999998</v>
          </cell>
          <cell r="D133">
            <v>2.1266560000000001</v>
          </cell>
          <cell r="E133">
            <v>2.3390119999999999</v>
          </cell>
          <cell r="F133">
            <v>2.1060089999999998</v>
          </cell>
          <cell r="G133">
            <v>2.1997499999999999</v>
          </cell>
          <cell r="H133">
            <v>2.1403500000000002</v>
          </cell>
          <cell r="I133">
            <v>2.259652</v>
          </cell>
          <cell r="J133">
            <v>2.2567499999999998</v>
          </cell>
          <cell r="K133">
            <v>2.0468999999999999</v>
          </cell>
          <cell r="L133">
            <v>2.0300039999999999</v>
          </cell>
          <cell r="M133">
            <v>1.96896</v>
          </cell>
          <cell r="N133">
            <v>1.9796849999999999</v>
          </cell>
          <cell r="O133">
            <v>2.05443</v>
          </cell>
          <cell r="P133">
            <v>1.9327559999999999</v>
          </cell>
          <cell r="Q133">
            <v>2.131529</v>
          </cell>
          <cell r="R133">
            <v>1.927311</v>
          </cell>
          <cell r="S133">
            <v>2.02989</v>
          </cell>
          <cell r="T133">
            <v>2.0153699999999999</v>
          </cell>
          <cell r="U133">
            <v>2.0992579999999998</v>
          </cell>
          <cell r="V133">
            <v>2.0748000000000002</v>
          </cell>
          <cell r="W133">
            <v>1.9220999999999999</v>
          </cell>
          <cell r="X133">
            <v>1.9161410000000001</v>
          </cell>
          <cell r="Y133">
            <v>1.87992</v>
          </cell>
          <cell r="Z133">
            <v>1.868905</v>
          </cell>
          <cell r="AA133">
            <v>1.95285</v>
          </cell>
          <cell r="AB133">
            <v>1.8226599999999999</v>
          </cell>
          <cell r="AC133">
            <v>2.00725</v>
          </cell>
          <cell r="AD133">
            <v>1.835294</v>
          </cell>
          <cell r="AE133">
            <v>1.9362600000000001</v>
          </cell>
          <cell r="AF133">
            <v>1.85829</v>
          </cell>
          <cell r="AG133">
            <v>1.9273940000000001</v>
          </cell>
          <cell r="AH133">
            <v>1.92255</v>
          </cell>
          <cell r="AI133">
            <v>1.74597</v>
          </cell>
          <cell r="AJ133">
            <v>1.556128</v>
          </cell>
          <cell r="AK133">
            <v>1.7630999999999999</v>
          </cell>
          <cell r="AL133">
            <v>1.6567989999999999</v>
          </cell>
          <cell r="AM133">
            <v>1.7312399999999999</v>
          </cell>
          <cell r="AN133">
            <v>1.6750689999999999</v>
          </cell>
          <cell r="AO133">
            <v>1.5656239999999999</v>
          </cell>
          <cell r="AP133">
            <v>1.5212239999999999</v>
          </cell>
          <cell r="AQ133">
            <v>1.5455099999999999</v>
          </cell>
          <cell r="AR133">
            <v>1.4967299999999999</v>
          </cell>
          <cell r="AS133">
            <v>1.59154</v>
          </cell>
          <cell r="AT133">
            <v>1.60887</v>
          </cell>
          <cell r="AU133">
            <v>1.52322</v>
          </cell>
          <cell r="AV133">
            <v>1.6039399999999999</v>
          </cell>
          <cell r="AW133">
            <v>1.4967900000000001</v>
          </cell>
          <cell r="AX133">
            <v>1.474418</v>
          </cell>
          <cell r="AY133">
            <v>1.53531</v>
          </cell>
          <cell r="AZ133">
            <v>1.4097999999999999</v>
          </cell>
          <cell r="BA133">
            <v>1.5453190000000001</v>
          </cell>
          <cell r="BB133">
            <v>1.448637</v>
          </cell>
          <cell r="BC133">
            <v>1.5560700000000001</v>
          </cell>
          <cell r="BD133">
            <v>1.43502</v>
          </cell>
          <cell r="BE133">
            <v>1.4835050000000001</v>
          </cell>
          <cell r="BF133">
            <v>1.47363</v>
          </cell>
          <cell r="BG133">
            <v>1.3647899999999999</v>
          </cell>
          <cell r="BH133">
            <v>1.362357</v>
          </cell>
          <cell r="BI133">
            <v>1.33335</v>
          </cell>
          <cell r="BJ133">
            <v>1.3001860000000001</v>
          </cell>
          <cell r="BK133">
            <v>1.35033</v>
          </cell>
          <cell r="BL133">
            <v>1.2586280000000001</v>
          </cell>
          <cell r="BM133">
            <v>1.362357</v>
          </cell>
          <cell r="BN133">
            <v>1.2367630000000001</v>
          </cell>
          <cell r="BO133">
            <v>1.2613799999999999</v>
          </cell>
          <cell r="BP133">
            <v>1.23444</v>
          </cell>
          <cell r="BQ133">
            <v>1.3253740000000001</v>
          </cell>
          <cell r="BR133">
            <v>1.2737700000000001</v>
          </cell>
          <cell r="BS133">
            <v>1.19784</v>
          </cell>
          <cell r="BT133">
            <v>1.1980569999999999</v>
          </cell>
          <cell r="BU133">
            <v>1.17093</v>
          </cell>
          <cell r="BV133">
            <v>1.130333</v>
          </cell>
          <cell r="BW133">
            <v>1.1749799999999999</v>
          </cell>
          <cell r="BX133">
            <v>1.1120760000000001</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Index"/>
      <sheetName val="1.1"/>
      <sheetName val="1.2"/>
      <sheetName val="1.3"/>
      <sheetName val="1.4"/>
      <sheetName val="1.5"/>
      <sheetName val="1.6"/>
      <sheetName val="1.7"/>
      <sheetName val="1.8"/>
      <sheetName val="1.9"/>
      <sheetName val="1.10"/>
      <sheetName val="1.11"/>
      <sheetName val="Principali serie storiche"/>
      <sheetName val="2.1"/>
      <sheetName val="2.2"/>
      <sheetName val="2.3"/>
      <sheetName val="2.4"/>
      <sheetName val="2.5"/>
      <sheetName val="2.6"/>
      <sheetName val="2.7"/>
      <sheetName val="2.8"/>
      <sheetName val="2.9"/>
      <sheetName val="2.10"/>
      <sheetName val="2.11"/>
      <sheetName val="2.12"/>
      <sheetName val="2.13"/>
      <sheetName val="2.14"/>
      <sheetName val="2.15"/>
      <sheetName val="3.1"/>
      <sheetName val="3.2"/>
      <sheetName val="3.3"/>
      <sheetName val="3.4"/>
      <sheetName val="3.5"/>
      <sheetName val="3.6"/>
      <sheetName val="3.7"/>
      <sheetName val="3.8"/>
      <sheetName val="3.9"/>
      <sheetName val="3.10"/>
      <sheetName val=" Principali serie storiche"/>
      <sheetName val="4.1"/>
      <sheetName val="4.2"/>
      <sheetName val="4.3"/>
      <sheetName val="4.4"/>
    </sheetNames>
    <sheetDataSet>
      <sheetData sheetId="0">
        <row r="20">
          <cell r="A20" t="str">
            <v>3.1   Andamento dei ricavi (da inizio anno) - Revenues trend (b.y.)</v>
          </cell>
        </row>
        <row r="21">
          <cell r="A21" t="str">
            <v>3.2   Ricavi da servizi di corrispondenza (SU / non SU - base mensile)  - Mail services revenues (US / not US - monthly basis)</v>
          </cell>
        </row>
        <row r="22">
          <cell r="A22" t="str">
            <v>3.3   Ricavi da servizi di consegna pacchi (Ita/Itz - base mensile) - Parcel services revenues (domestic / crossb. parcels - monthly basis)</v>
          </cell>
        </row>
        <row r="23">
          <cell r="A23" t="str">
            <v>3.4   Trend storico dei ricavi  - Revenues  trend</v>
          </cell>
        </row>
        <row r="24">
          <cell r="A24" t="str">
            <v>3.5   Andamento dei volumi - Volumes trend</v>
          </cell>
        </row>
        <row r="25">
          <cell r="A25" t="str">
            <v>3.6   Volumi da servizi di corrispondenza (SU / non SU - base mensile) - Mail services volumes (US / not US - monthly basis)</v>
          </cell>
        </row>
        <row r="26">
          <cell r="A26" t="str">
            <v>3.7   Volumi da servizi di consegna pacchi (Ita/Itz - base mensile) - Parcel services volumes (dom./crossb. parcels - monthly basis)</v>
          </cell>
        </row>
        <row r="27">
          <cell r="A27" t="str">
            <v>3.8   Trend storico dei volumi  - Volumes  trend</v>
          </cell>
        </row>
        <row r="28">
          <cell r="A28" t="str">
            <v>3.9   Il quadro concorrenziale - The competitive framework</v>
          </cell>
        </row>
        <row r="29">
          <cell r="A29" t="str">
            <v>3.10 Trend storico dei ricavi unitari (media ultimi 12 mesi) - Revenues per unit trend (avg last 12 months )</v>
          </cell>
        </row>
      </sheetData>
      <sheetData sheetId="1"/>
      <sheetData sheetId="2"/>
      <sheetData sheetId="3"/>
      <sheetData sheetId="4"/>
      <sheetData sheetId="5"/>
      <sheetData sheetId="6"/>
      <sheetData sheetId="7"/>
      <sheetData sheetId="8"/>
      <sheetData sheetId="9"/>
      <sheetData sheetId="10"/>
      <sheetData sheetId="11"/>
      <sheetData sheetId="12">
        <row r="1">
          <cell r="I1" t="str">
            <v>3T20</v>
          </cell>
          <cell r="J1" t="str">
            <v>4T20</v>
          </cell>
          <cell r="K1" t="str">
            <v>1T21</v>
          </cell>
          <cell r="L1" t="str">
            <v>2T21</v>
          </cell>
          <cell r="M1" t="str">
            <v>3T21</v>
          </cell>
          <cell r="N1" t="str">
            <v>4T21</v>
          </cell>
          <cell r="O1" t="str">
            <v>1T22</v>
          </cell>
          <cell r="P1" t="str">
            <v>2T22</v>
          </cell>
          <cell r="Q1" t="str">
            <v>3T22</v>
          </cell>
          <cell r="R1" t="str">
            <v>4T22</v>
          </cell>
          <cell r="S1" t="str">
            <v>1T23</v>
          </cell>
          <cell r="T1" t="str">
            <v>2T23</v>
          </cell>
          <cell r="U1" t="str">
            <v>3T23</v>
          </cell>
          <cell r="V1" t="str">
            <v>4T23</v>
          </cell>
          <cell r="W1" t="str">
            <v>1T24</v>
          </cell>
          <cell r="X1" t="str">
            <v>2T24</v>
          </cell>
          <cell r="Y1" t="str">
            <v>3T24</v>
          </cell>
          <cell r="Z1" t="str">
            <v>4T24</v>
          </cell>
          <cell r="AA1" t="str">
            <v>1T25</v>
          </cell>
          <cell r="AB1" t="str">
            <v>2T25</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theme="1"/>
  </sheetPr>
  <dimension ref="A1:C36"/>
  <sheetViews>
    <sheetView tabSelected="1" workbookViewId="0">
      <selection sqref="A1:C1"/>
    </sheetView>
  </sheetViews>
  <sheetFormatPr defaultColWidth="9.140625" defaultRowHeight="15"/>
  <cols>
    <col min="1" max="1" width="139.7109375" style="50" customWidth="1"/>
    <col min="2" max="2" width="1.85546875" style="50" customWidth="1"/>
    <col min="3" max="3" width="157" style="50" customWidth="1"/>
    <col min="4" max="16384" width="9.140625" style="50"/>
  </cols>
  <sheetData>
    <row r="1" spans="1:3" ht="38.450000000000003" customHeight="1">
      <c r="A1" s="997" t="s">
        <v>928</v>
      </c>
      <c r="B1" s="997"/>
      <c r="C1" s="997"/>
    </row>
    <row r="2" spans="1:3" ht="27" customHeight="1">
      <c r="A2" s="998" t="s">
        <v>831</v>
      </c>
      <c r="B2" s="998"/>
      <c r="C2" s="998"/>
    </row>
    <row r="3" spans="1:3" ht="24.95" customHeight="1">
      <c r="A3" s="798"/>
    </row>
    <row r="4" spans="1:3" ht="24.95" customHeight="1">
      <c r="A4" s="311" t="s">
        <v>258</v>
      </c>
      <c r="B4" s="176"/>
      <c r="C4" s="312" t="s">
        <v>259</v>
      </c>
    </row>
    <row r="5" spans="1:3" ht="24.95" customHeight="1">
      <c r="A5" s="311"/>
      <c r="B5" s="176"/>
      <c r="C5" s="312"/>
    </row>
    <row r="6" spans="1:3" ht="24.95" customHeight="1">
      <c r="A6" s="375" t="s">
        <v>294</v>
      </c>
      <c r="B6" s="176"/>
      <c r="C6" s="378" t="s">
        <v>298</v>
      </c>
    </row>
    <row r="7" spans="1:3" ht="24.95" customHeight="1">
      <c r="A7" s="251" t="s">
        <v>596</v>
      </c>
      <c r="B7" s="176"/>
      <c r="C7" s="253" t="s">
        <v>929</v>
      </c>
    </row>
    <row r="8" spans="1:3" ht="24.95" customHeight="1">
      <c r="A8" s="251" t="s">
        <v>933</v>
      </c>
      <c r="B8" s="176"/>
      <c r="C8" s="254" t="s">
        <v>930</v>
      </c>
    </row>
    <row r="9" spans="1:3" ht="24.95" customHeight="1">
      <c r="A9" s="251" t="s">
        <v>934</v>
      </c>
      <c r="B9" s="176"/>
      <c r="C9" s="254" t="s">
        <v>931</v>
      </c>
    </row>
    <row r="10" spans="1:3" ht="24.95" customHeight="1">
      <c r="A10" s="251" t="s">
        <v>935</v>
      </c>
      <c r="C10" s="254" t="s">
        <v>932</v>
      </c>
    </row>
    <row r="11" spans="1:3" ht="24.95" customHeight="1">
      <c r="A11" s="251" t="s">
        <v>888</v>
      </c>
      <c r="C11" s="254" t="s">
        <v>936</v>
      </c>
    </row>
    <row r="12" spans="1:3" ht="24.95" customHeight="1">
      <c r="A12" s="251" t="s">
        <v>887</v>
      </c>
      <c r="C12" s="254" t="s">
        <v>937</v>
      </c>
    </row>
    <row r="13" spans="1:3" ht="24.95" customHeight="1">
      <c r="A13" s="340" t="s">
        <v>886</v>
      </c>
      <c r="C13" s="254" t="s">
        <v>938</v>
      </c>
    </row>
    <row r="14" spans="1:3" ht="24.95" customHeight="1">
      <c r="C14" s="377" t="s">
        <v>296</v>
      </c>
    </row>
    <row r="15" spans="1:3" ht="24.95" customHeight="1">
      <c r="A15" s="376" t="s">
        <v>295</v>
      </c>
      <c r="C15" s="254" t="s">
        <v>939</v>
      </c>
    </row>
    <row r="16" spans="1:3" ht="24.95" customHeight="1">
      <c r="A16" s="251" t="s">
        <v>885</v>
      </c>
      <c r="C16" s="254" t="s">
        <v>940</v>
      </c>
    </row>
    <row r="17" spans="1:3" ht="24.95" customHeight="1">
      <c r="A17" s="251" t="s">
        <v>884</v>
      </c>
      <c r="C17" s="254" t="s">
        <v>941</v>
      </c>
    </row>
    <row r="18" spans="1:3" ht="24.95" customHeight="1">
      <c r="A18" s="251" t="s">
        <v>883</v>
      </c>
      <c r="C18" s="254" t="s">
        <v>942</v>
      </c>
    </row>
    <row r="19" spans="1:3" ht="24.95" customHeight="1">
      <c r="A19" s="251" t="s">
        <v>882</v>
      </c>
      <c r="C19" s="377" t="s">
        <v>297</v>
      </c>
    </row>
    <row r="20" spans="1:3" ht="24.95" customHeight="1">
      <c r="A20" s="340" t="s">
        <v>881</v>
      </c>
      <c r="C20" s="254" t="s">
        <v>943</v>
      </c>
    </row>
    <row r="21" spans="1:3" ht="24.95" customHeight="1">
      <c r="A21" s="340" t="s">
        <v>880</v>
      </c>
      <c r="C21" s="254" t="s">
        <v>944</v>
      </c>
    </row>
    <row r="22" spans="1:3" ht="24.95" customHeight="1">
      <c r="A22" s="252" t="s">
        <v>879</v>
      </c>
      <c r="C22" s="254" t="s">
        <v>945</v>
      </c>
    </row>
    <row r="23" spans="1:3" ht="24.95" customHeight="1">
      <c r="A23" s="195" t="s">
        <v>317</v>
      </c>
      <c r="C23" s="254" t="s">
        <v>946</v>
      </c>
    </row>
    <row r="24" spans="1:3" ht="18.75">
      <c r="C24" s="254" t="s">
        <v>947</v>
      </c>
    </row>
    <row r="25" spans="1:3" ht="31.5">
      <c r="A25" s="249" t="s">
        <v>212</v>
      </c>
      <c r="C25" s="254" t="s">
        <v>948</v>
      </c>
    </row>
    <row r="26" spans="1:3" ht="18.75">
      <c r="A26" s="177" t="s">
        <v>631</v>
      </c>
      <c r="C26" s="254" t="s">
        <v>949</v>
      </c>
    </row>
    <row r="27" spans="1:3" ht="18.75">
      <c r="A27" s="178" t="s">
        <v>632</v>
      </c>
      <c r="C27" s="254" t="s">
        <v>950</v>
      </c>
    </row>
    <row r="28" spans="1:3" ht="23.25">
      <c r="A28" s="178" t="s">
        <v>633</v>
      </c>
      <c r="C28" s="591" t="s">
        <v>467</v>
      </c>
    </row>
    <row r="29" spans="1:3" ht="18.75">
      <c r="A29" s="177" t="s">
        <v>313</v>
      </c>
    </row>
    <row r="30" spans="1:3" ht="31.5">
      <c r="A30" s="178" t="s">
        <v>314</v>
      </c>
      <c r="C30" s="250" t="s">
        <v>244</v>
      </c>
    </row>
    <row r="31" spans="1:3" ht="18.75">
      <c r="A31" s="178" t="s">
        <v>634</v>
      </c>
      <c r="C31" s="255" t="s">
        <v>310</v>
      </c>
    </row>
    <row r="32" spans="1:3" ht="18.75">
      <c r="A32" s="178" t="s">
        <v>635</v>
      </c>
      <c r="C32" s="255" t="s">
        <v>311</v>
      </c>
    </row>
    <row r="33" spans="1:3" ht="18.75">
      <c r="A33" s="177" t="s">
        <v>315</v>
      </c>
      <c r="C33" s="255" t="s">
        <v>312</v>
      </c>
    </row>
    <row r="34" spans="1:3" ht="18.75">
      <c r="A34" s="177" t="s">
        <v>316</v>
      </c>
      <c r="C34" s="255" t="s">
        <v>627</v>
      </c>
    </row>
    <row r="35" spans="1:3" ht="18.75">
      <c r="A35" s="178" t="s">
        <v>636</v>
      </c>
    </row>
    <row r="36" spans="1:3" ht="23.25">
      <c r="A36" s="179" t="s">
        <v>318</v>
      </c>
    </row>
  </sheetData>
  <mergeCells count="2">
    <mergeCell ref="A1:C1"/>
    <mergeCell ref="A2:C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1">
    <tabColor rgb="FF0000FF"/>
  </sheetPr>
  <dimension ref="A1:O33"/>
  <sheetViews>
    <sheetView showGridLines="0" workbookViewId="0"/>
  </sheetViews>
  <sheetFormatPr defaultColWidth="9.140625" defaultRowHeight="15.75"/>
  <cols>
    <col min="1" max="1" width="46.85546875" style="6" customWidth="1"/>
    <col min="2" max="6" width="10.7109375" style="6" customWidth="1"/>
    <col min="7" max="7" width="9.140625" style="6"/>
    <col min="8" max="8" width="9" style="6" customWidth="1"/>
    <col min="9" max="9" width="12.28515625" style="6" customWidth="1"/>
    <col min="10" max="11" width="7.85546875" style="6" customWidth="1"/>
    <col min="12" max="14" width="20.140625" style="6" bestFit="1" customWidth="1"/>
    <col min="15" max="15" width="12.42578125" style="6" bestFit="1" customWidth="1"/>
    <col min="16" max="16384" width="9.140625" style="6"/>
  </cols>
  <sheetData>
    <row r="1" spans="1:15" ht="21">
      <c r="A1" s="2" t="str">
        <f>+'Indice-Index'!A17</f>
        <v>1.9  Sim human per tipologia di clientela - Human Sim by customer type</v>
      </c>
      <c r="B1" s="86"/>
      <c r="C1" s="86"/>
      <c r="D1" s="86"/>
      <c r="E1" s="86"/>
      <c r="F1" s="86"/>
      <c r="G1" s="9"/>
      <c r="H1" s="9"/>
    </row>
    <row r="3" spans="1:15">
      <c r="B3" s="236">
        <f>'1.1'!B3</f>
        <v>44348</v>
      </c>
      <c r="C3" s="236">
        <f>'1.1'!C3</f>
        <v>44713</v>
      </c>
      <c r="D3" s="236">
        <f>'1.1'!D3</f>
        <v>45078</v>
      </c>
      <c r="E3" s="236">
        <f>'1.1'!E3</f>
        <v>45444</v>
      </c>
      <c r="F3" s="236">
        <f>'1.1'!I3</f>
        <v>45809</v>
      </c>
      <c r="G3" s="17"/>
    </row>
    <row r="4" spans="1:15">
      <c r="B4" s="237" t="str">
        <f>'1.1'!B4</f>
        <v>jun-21</v>
      </c>
      <c r="C4" s="237" t="str">
        <f>'1.1'!C4</f>
        <v>jun-22</v>
      </c>
      <c r="D4" s="237" t="str">
        <f>'1.1'!D4</f>
        <v>jun-23</v>
      </c>
      <c r="E4" s="237" t="str">
        <f>'1.1'!E4</f>
        <v>jun-24</v>
      </c>
      <c r="F4" s="237" t="str">
        <f>'1.1'!I4</f>
        <v>jun-25</v>
      </c>
      <c r="G4" s="26"/>
    </row>
    <row r="6" spans="1:15">
      <c r="A6" s="54" t="s">
        <v>92</v>
      </c>
      <c r="B6" s="60">
        <f>'1.8'!B9</f>
        <v>77.688228390000006</v>
      </c>
      <c r="C6" s="60">
        <f>'1.8'!C9</f>
        <v>78.148540920000002</v>
      </c>
      <c r="D6" s="60">
        <f>'1.8'!D9</f>
        <v>78.750866240000008</v>
      </c>
      <c r="E6" s="60">
        <f>'1.8'!E9</f>
        <v>78.188401761402588</v>
      </c>
      <c r="F6" s="60">
        <f>'1.8'!I9</f>
        <v>79.34577399600002</v>
      </c>
      <c r="I6" s="913"/>
      <c r="J6" s="913"/>
      <c r="K6" s="913"/>
      <c r="L6" s="913"/>
      <c r="M6" s="913"/>
      <c r="N6" s="913"/>
    </row>
    <row r="7" spans="1:15">
      <c r="B7" s="27"/>
      <c r="C7" s="27"/>
      <c r="D7" s="27"/>
      <c r="E7" s="27"/>
      <c r="F7" s="27"/>
      <c r="G7" s="7"/>
      <c r="H7" s="7"/>
      <c r="I7" s="7"/>
      <c r="J7" s="7"/>
      <c r="K7" s="7"/>
      <c r="L7" s="7"/>
    </row>
    <row r="8" spans="1:15">
      <c r="A8" s="5" t="s">
        <v>5</v>
      </c>
      <c r="B8" s="27"/>
      <c r="C8" s="27"/>
      <c r="D8" s="27"/>
      <c r="E8" s="27"/>
      <c r="F8" s="27"/>
      <c r="G8" s="7"/>
      <c r="H8" s="7"/>
      <c r="I8" s="7"/>
      <c r="J8" s="7"/>
      <c r="K8" s="7"/>
      <c r="L8" s="7"/>
    </row>
    <row r="9" spans="1:15">
      <c r="A9" s="155" t="s">
        <v>79</v>
      </c>
      <c r="B9" s="238">
        <v>12.841402882710273</v>
      </c>
      <c r="C9" s="238">
        <v>13.226808923328928</v>
      </c>
      <c r="D9" s="238">
        <v>13.383219579934874</v>
      </c>
      <c r="E9" s="238">
        <v>13.736955673014787</v>
      </c>
      <c r="F9" s="238">
        <v>14.554227919664841</v>
      </c>
      <c r="N9" s="791"/>
    </row>
    <row r="10" spans="1:15">
      <c r="A10" s="125" t="s">
        <v>80</v>
      </c>
      <c r="B10" s="243">
        <v>87.158597117289716</v>
      </c>
      <c r="C10" s="243">
        <v>86.773191076671068</v>
      </c>
      <c r="D10" s="243">
        <v>86.616780420065126</v>
      </c>
      <c r="E10" s="243">
        <v>86.263044326985209</v>
      </c>
      <c r="F10" s="243">
        <v>85.445772080335161</v>
      </c>
      <c r="H10" s="7"/>
      <c r="I10" s="7"/>
      <c r="J10" s="7"/>
      <c r="K10" s="7"/>
      <c r="L10" s="7"/>
      <c r="N10" s="791"/>
    </row>
    <row r="11" spans="1:15">
      <c r="A11" s="213" t="s">
        <v>64</v>
      </c>
      <c r="B11" s="242">
        <f>+B10+B9</f>
        <v>99.999999999999986</v>
      </c>
      <c r="C11" s="242">
        <f>+C10+C9</f>
        <v>100</v>
      </c>
      <c r="D11" s="242">
        <f>+D10+D9</f>
        <v>100</v>
      </c>
      <c r="E11" s="242">
        <f>+E10+E9</f>
        <v>100</v>
      </c>
      <c r="F11" s="242">
        <f>+F10+F9</f>
        <v>100</v>
      </c>
      <c r="H11" s="7"/>
      <c r="I11" s="7"/>
      <c r="J11" s="7"/>
      <c r="K11" s="7"/>
      <c r="L11" s="791"/>
      <c r="M11" s="791"/>
      <c r="N11" s="791"/>
    </row>
    <row r="12" spans="1:15">
      <c r="L12" s="791"/>
    </row>
    <row r="13" spans="1:15">
      <c r="C13" s="34" t="str">
        <f>+'1.8'!D16</f>
        <v>06/2025 (%)</v>
      </c>
      <c r="D13" s="13"/>
      <c r="E13" s="13"/>
      <c r="F13" s="34" t="str">
        <f>+'1.8'!G16</f>
        <v>Var/Chg. vs 06/2024 (p.p.)</v>
      </c>
      <c r="L13" s="791"/>
    </row>
    <row r="14" spans="1:15">
      <c r="A14" s="5" t="s">
        <v>93</v>
      </c>
      <c r="L14" s="791"/>
    </row>
    <row r="15" spans="1:15">
      <c r="A15" s="155" t="s">
        <v>53</v>
      </c>
      <c r="B15" s="155"/>
      <c r="C15" s="239">
        <v>24.204393329893147</v>
      </c>
      <c r="D15" s="996"/>
      <c r="E15" s="111"/>
      <c r="F15" s="239">
        <v>-0.34944773982653032</v>
      </c>
      <c r="O15" s="7"/>
    </row>
    <row r="16" spans="1:15">
      <c r="A16" s="125" t="s">
        <v>721</v>
      </c>
      <c r="B16" s="125"/>
      <c r="C16" s="241">
        <v>23.331402369077558</v>
      </c>
      <c r="D16" s="996"/>
      <c r="E16" s="111"/>
      <c r="F16" s="241">
        <v>-0.67984640543524311</v>
      </c>
      <c r="O16" s="7"/>
    </row>
    <row r="17" spans="1:15">
      <c r="A17" s="125" t="s">
        <v>591</v>
      </c>
      <c r="B17" s="125"/>
      <c r="C17" s="241">
        <v>20.932136349083404</v>
      </c>
      <c r="D17" s="996"/>
      <c r="E17" s="111"/>
      <c r="F17" s="241">
        <v>-0.77294764908130276</v>
      </c>
      <c r="O17" s="7"/>
    </row>
    <row r="18" spans="1:15">
      <c r="A18" s="125" t="s">
        <v>106</v>
      </c>
      <c r="B18" s="125"/>
      <c r="C18" s="241">
        <v>17.761138101149374</v>
      </c>
      <c r="D18" s="996"/>
      <c r="E18" s="111"/>
      <c r="F18" s="241">
        <v>1.1204865733134177</v>
      </c>
      <c r="O18" s="7"/>
    </row>
    <row r="19" spans="1:15">
      <c r="A19" s="125" t="s">
        <v>307</v>
      </c>
      <c r="B19" s="125"/>
      <c r="C19" s="241">
        <v>6.0456600876099529</v>
      </c>
      <c r="D19" s="996"/>
      <c r="E19" s="111"/>
      <c r="F19" s="241">
        <v>4.9849615764962607E-2</v>
      </c>
      <c r="O19" s="7"/>
    </row>
    <row r="20" spans="1:15">
      <c r="A20" s="125" t="s">
        <v>605</v>
      </c>
      <c r="B20" s="125"/>
      <c r="C20" s="241">
        <v>3.3535282832154185</v>
      </c>
      <c r="D20" s="996"/>
      <c r="E20" s="111"/>
      <c r="F20" s="241">
        <v>0.10760567866633997</v>
      </c>
      <c r="O20" s="7"/>
    </row>
    <row r="21" spans="1:15">
      <c r="A21" s="125" t="s">
        <v>726</v>
      </c>
      <c r="B21" s="125"/>
      <c r="C21" s="241">
        <v>1.4061808538578269</v>
      </c>
      <c r="D21" s="996"/>
      <c r="E21" s="111"/>
      <c r="F21" s="241">
        <v>0.10443141486175933</v>
      </c>
      <c r="O21" s="7"/>
    </row>
    <row r="22" spans="1:15">
      <c r="A22" s="125" t="s">
        <v>218</v>
      </c>
      <c r="B22" s="125"/>
      <c r="C22" s="241">
        <v>2.9655606261133158</v>
      </c>
      <c r="D22" s="996"/>
      <c r="E22" s="111"/>
      <c r="F22" s="241">
        <v>0.41986851173659429</v>
      </c>
      <c r="O22" s="7"/>
    </row>
    <row r="23" spans="1:15">
      <c r="A23" s="213" t="s">
        <v>64</v>
      </c>
      <c r="B23" s="82"/>
      <c r="C23" s="240">
        <f>SUM(C15:C22)</f>
        <v>100.00000000000001</v>
      </c>
      <c r="D23" s="74"/>
      <c r="E23" s="74"/>
      <c r="F23" s="240">
        <f>SUM(F15:F22)</f>
        <v>-2.2759572004815709E-15</v>
      </c>
      <c r="O23" s="7"/>
    </row>
    <row r="24" spans="1:15">
      <c r="C24" s="13"/>
      <c r="D24" s="13"/>
      <c r="E24" s="13"/>
      <c r="F24" s="13"/>
    </row>
    <row r="25" spans="1:15">
      <c r="A25" s="5" t="s">
        <v>94</v>
      </c>
      <c r="C25" s="11"/>
      <c r="D25" s="14"/>
      <c r="E25" s="14"/>
      <c r="F25" s="15"/>
    </row>
    <row r="26" spans="1:15">
      <c r="A26" s="155" t="s">
        <v>721</v>
      </c>
      <c r="B26" s="155"/>
      <c r="C26" s="239">
        <v>38.007952597287471</v>
      </c>
      <c r="D26" s="996"/>
      <c r="E26" s="111"/>
      <c r="F26" s="239">
        <v>1.5064443920841653</v>
      </c>
    </row>
    <row r="27" spans="1:15">
      <c r="A27" s="125" t="s">
        <v>591</v>
      </c>
      <c r="B27" s="125"/>
      <c r="C27" s="241">
        <v>35.492358083072986</v>
      </c>
      <c r="D27" s="996"/>
      <c r="E27" s="111"/>
      <c r="F27" s="241">
        <v>-1.1587704973007718</v>
      </c>
    </row>
    <row r="28" spans="1:15">
      <c r="A28" s="125" t="s">
        <v>727</v>
      </c>
      <c r="B28" s="125"/>
      <c r="C28" s="241">
        <v>22.297915265149605</v>
      </c>
      <c r="D28" s="996"/>
      <c r="E28" s="111"/>
      <c r="F28" s="241">
        <v>-0.55905502254039163</v>
      </c>
    </row>
    <row r="29" spans="1:15">
      <c r="A29" s="125" t="s">
        <v>725</v>
      </c>
      <c r="B29" s="125"/>
      <c r="C29" s="241">
        <v>2.2465387762713873</v>
      </c>
      <c r="D29" s="996"/>
      <c r="E29" s="111"/>
      <c r="F29" s="241">
        <v>-0.15178585721051885</v>
      </c>
    </row>
    <row r="30" spans="1:15">
      <c r="A30" s="125" t="s">
        <v>106</v>
      </c>
      <c r="B30" s="125"/>
      <c r="C30" s="241">
        <v>0.8601193504686524</v>
      </c>
      <c r="D30" s="996"/>
      <c r="E30" s="111"/>
      <c r="F30" s="241">
        <v>0.29041751262598403</v>
      </c>
    </row>
    <row r="31" spans="1:15">
      <c r="A31" s="125" t="s">
        <v>218</v>
      </c>
      <c r="B31" s="125"/>
      <c r="C31" s="241">
        <v>1.0951159277499161</v>
      </c>
      <c r="D31" s="996"/>
      <c r="E31" s="111"/>
      <c r="F31" s="241">
        <v>7.2749472341570365E-2</v>
      </c>
    </row>
    <row r="32" spans="1:15">
      <c r="A32" s="213" t="s">
        <v>64</v>
      </c>
      <c r="B32" s="82"/>
      <c r="C32" s="240">
        <f>SUM(C26:C31)</f>
        <v>100.00000000000003</v>
      </c>
      <c r="D32" s="996"/>
      <c r="E32" s="74"/>
      <c r="F32" s="240">
        <f>SUM(F26:F31)</f>
        <v>3.7414515929867775E-14</v>
      </c>
    </row>
    <row r="33" spans="3:6">
      <c r="C33" s="7"/>
      <c r="D33" s="996"/>
      <c r="F33" s="7"/>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2">
    <tabColor rgb="FF0000FF"/>
  </sheetPr>
  <dimension ref="A1:P31"/>
  <sheetViews>
    <sheetView showGridLines="0" workbookViewId="0"/>
  </sheetViews>
  <sheetFormatPr defaultColWidth="9.140625" defaultRowHeight="15.75"/>
  <cols>
    <col min="1" max="1" width="49.85546875" style="6" customWidth="1"/>
    <col min="2" max="7" width="10.7109375" style="6" customWidth="1"/>
    <col min="8" max="8" width="27" style="6" customWidth="1"/>
    <col min="9" max="9" width="9.140625" style="6"/>
    <col min="10" max="10" width="9.5703125" style="6" bestFit="1" customWidth="1"/>
    <col min="11" max="11" width="12.42578125" style="6" bestFit="1" customWidth="1"/>
    <col min="12" max="14" width="9.5703125" style="6" bestFit="1" customWidth="1"/>
    <col min="15" max="15" width="13.7109375" style="6" bestFit="1" customWidth="1"/>
    <col min="16" max="16" width="9.5703125" style="6" bestFit="1" customWidth="1"/>
    <col min="17" max="17" width="10.28515625" style="6" bestFit="1" customWidth="1"/>
    <col min="18" max="16384" width="9.140625" style="6"/>
  </cols>
  <sheetData>
    <row r="1" spans="1:16" ht="21">
      <c r="A1" s="2" t="str">
        <f>+'Indice-Index'!A18</f>
        <v>1.10  Sim human per tipologia di contratto - Human Sim by contract type</v>
      </c>
      <c r="B1" s="86"/>
      <c r="C1" s="86"/>
      <c r="D1" s="86"/>
      <c r="E1" s="86"/>
      <c r="F1" s="86"/>
      <c r="G1" s="9"/>
    </row>
    <row r="3" spans="1:16">
      <c r="B3" s="236">
        <f>'1.9'!B3</f>
        <v>44348</v>
      </c>
      <c r="C3" s="236">
        <f>'1.9'!C3</f>
        <v>44713</v>
      </c>
      <c r="D3" s="236">
        <f>'1.9'!D3</f>
        <v>45078</v>
      </c>
      <c r="E3" s="236">
        <f>'1.9'!E3</f>
        <v>45444</v>
      </c>
      <c r="F3" s="236">
        <f>'1.9'!F3</f>
        <v>45809</v>
      </c>
    </row>
    <row r="4" spans="1:16">
      <c r="B4" s="237" t="str">
        <f>+'1.9'!B4</f>
        <v>jun-21</v>
      </c>
      <c r="C4" s="237" t="str">
        <f>+'1.9'!C4</f>
        <v>jun-22</v>
      </c>
      <c r="D4" s="237" t="str">
        <f>+'1.9'!D4</f>
        <v>jun-23</v>
      </c>
      <c r="E4" s="237" t="str">
        <f>+'1.9'!E4</f>
        <v>jun-24</v>
      </c>
      <c r="F4" s="237" t="str">
        <f>+'1.9'!F4</f>
        <v>jun-25</v>
      </c>
      <c r="O4" s="7"/>
    </row>
    <row r="5" spans="1:16">
      <c r="O5" s="7"/>
    </row>
    <row r="6" spans="1:16">
      <c r="A6" s="54" t="s">
        <v>96</v>
      </c>
      <c r="B6" s="66">
        <f>'1.9'!B6</f>
        <v>77.688228390000006</v>
      </c>
      <c r="C6" s="66">
        <f>'1.9'!C6</f>
        <v>78.148540920000002</v>
      </c>
      <c r="D6" s="66">
        <f>'1.9'!D6</f>
        <v>78.750866240000008</v>
      </c>
      <c r="E6" s="66">
        <f>'1.9'!E6</f>
        <v>78.188401761402588</v>
      </c>
      <c r="F6" s="66">
        <f>'1.9'!F6</f>
        <v>79.34577399600002</v>
      </c>
      <c r="J6" s="914"/>
      <c r="K6" s="914"/>
      <c r="L6" s="914"/>
      <c r="M6" s="914"/>
      <c r="N6" s="914"/>
      <c r="O6" s="7"/>
    </row>
    <row r="7" spans="1:16">
      <c r="B7" s="915"/>
      <c r="C7" s="915"/>
      <c r="D7" s="915"/>
      <c r="E7" s="915"/>
      <c r="F7" s="247"/>
      <c r="O7" s="916"/>
      <c r="P7" s="916"/>
    </row>
    <row r="8" spans="1:16">
      <c r="A8" s="5" t="s">
        <v>5</v>
      </c>
      <c r="B8" s="27"/>
      <c r="C8" s="27"/>
      <c r="D8" s="27"/>
      <c r="E8" s="27"/>
      <c r="F8" s="27"/>
      <c r="O8" s="916"/>
      <c r="P8" s="916"/>
    </row>
    <row r="9" spans="1:16">
      <c r="A9" s="155" t="s">
        <v>81</v>
      </c>
      <c r="B9" s="238">
        <v>88.47663717460658</v>
      </c>
      <c r="C9" s="238">
        <v>89.029502279797654</v>
      </c>
      <c r="D9" s="238">
        <v>89.745121132524062</v>
      </c>
      <c r="E9" s="238">
        <v>90.626495637594772</v>
      </c>
      <c r="F9" s="238">
        <v>91.161419404197204</v>
      </c>
      <c r="H9" s="7"/>
      <c r="I9" s="7"/>
      <c r="J9" s="7"/>
      <c r="K9" s="7"/>
      <c r="L9" s="7"/>
      <c r="M9" s="7"/>
      <c r="N9" s="7"/>
      <c r="O9" s="916"/>
      <c r="P9" s="916"/>
    </row>
    <row r="10" spans="1:16">
      <c r="A10" s="125" t="s">
        <v>82</v>
      </c>
      <c r="B10" s="243">
        <v>11.523362825393422</v>
      </c>
      <c r="C10" s="243">
        <v>10.970497720202346</v>
      </c>
      <c r="D10" s="243">
        <v>10.254878867475936</v>
      </c>
      <c r="E10" s="243">
        <v>9.3735043624052317</v>
      </c>
      <c r="F10" s="243">
        <v>8.8385805958028065</v>
      </c>
      <c r="H10" s="7"/>
      <c r="I10" s="7"/>
      <c r="J10" s="7"/>
      <c r="K10" s="7"/>
      <c r="L10" s="7"/>
      <c r="M10" s="7"/>
      <c r="N10" s="7"/>
    </row>
    <row r="11" spans="1:16">
      <c r="A11" s="213" t="s">
        <v>64</v>
      </c>
      <c r="B11" s="242">
        <f>+B10+B9</f>
        <v>100</v>
      </c>
      <c r="C11" s="242">
        <f>+C10+C9</f>
        <v>100</v>
      </c>
      <c r="D11" s="242">
        <f>+D10+D9</f>
        <v>100</v>
      </c>
      <c r="E11" s="242">
        <f>+E10+E9</f>
        <v>100</v>
      </c>
      <c r="F11" s="242">
        <f>+F10+F9</f>
        <v>100.00000000000001</v>
      </c>
      <c r="H11" s="7"/>
      <c r="I11" s="7"/>
      <c r="J11" s="7"/>
      <c r="K11" s="791"/>
    </row>
    <row r="13" spans="1:16">
      <c r="C13" s="34" t="str">
        <f>'1.1'!N3</f>
        <v>06/2025 (%)</v>
      </c>
      <c r="D13" s="34"/>
      <c r="E13" s="34"/>
      <c r="F13" s="34" t="str">
        <f>'1.1'!P3</f>
        <v>Var/Chg. vs 06/2024 (p.p.)</v>
      </c>
    </row>
    <row r="14" spans="1:16">
      <c r="A14" s="5" t="s">
        <v>97</v>
      </c>
    </row>
    <row r="15" spans="1:16">
      <c r="A15" s="155" t="s">
        <v>721</v>
      </c>
      <c r="B15" s="155"/>
      <c r="C15" s="239">
        <v>25.822698819246447</v>
      </c>
      <c r="D15" s="996"/>
      <c r="E15" s="111"/>
      <c r="F15" s="239">
        <v>0.2449526935028743</v>
      </c>
    </row>
    <row r="16" spans="1:16">
      <c r="A16" s="125" t="s">
        <v>53</v>
      </c>
      <c r="B16" s="125"/>
      <c r="C16" s="241">
        <v>24.365178904763283</v>
      </c>
      <c r="D16" s="996"/>
      <c r="E16" s="111"/>
      <c r="F16" s="241">
        <v>-0.53200887963809862</v>
      </c>
      <c r="P16" s="7"/>
    </row>
    <row r="17" spans="1:16">
      <c r="A17" s="125" t="s">
        <v>54</v>
      </c>
      <c r="B17" s="125"/>
      <c r="C17" s="241">
        <v>19.596780396607087</v>
      </c>
      <c r="D17" s="996"/>
      <c r="E17" s="111"/>
      <c r="F17" s="241">
        <v>-1.0359207607097076</v>
      </c>
      <c r="P17" s="7"/>
    </row>
    <row r="18" spans="1:16">
      <c r="A18" s="125" t="s">
        <v>106</v>
      </c>
      <c r="B18" s="125"/>
      <c r="C18" s="241">
        <v>16.784869533005008</v>
      </c>
      <c r="D18" s="996"/>
      <c r="E18" s="111"/>
      <c r="F18" s="241">
        <v>0.85907190489744778</v>
      </c>
    </row>
    <row r="19" spans="1:16">
      <c r="A19" s="125" t="s">
        <v>307</v>
      </c>
      <c r="B19" s="125"/>
      <c r="C19" s="241">
        <v>6.0248766641763725</v>
      </c>
      <c r="D19" s="996"/>
      <c r="E19" s="111"/>
      <c r="F19" s="241">
        <v>-4.5391336025508267E-2</v>
      </c>
    </row>
    <row r="20" spans="1:16">
      <c r="A20" s="125" t="s">
        <v>605</v>
      </c>
      <c r="B20" s="125"/>
      <c r="C20" s="241">
        <v>3.157262113078227</v>
      </c>
      <c r="D20" s="996"/>
      <c r="E20" s="111"/>
      <c r="F20" s="241">
        <v>5.1625125371962621E-2</v>
      </c>
      <c r="H20" s="7"/>
    </row>
    <row r="21" spans="1:16">
      <c r="A21" s="125" t="s">
        <v>728</v>
      </c>
      <c r="B21" s="679"/>
      <c r="C21" s="680">
        <v>1.318015993253995</v>
      </c>
      <c r="D21" s="996"/>
      <c r="E21" s="111"/>
      <c r="F21" s="241">
        <v>7.8942709346024653E-2</v>
      </c>
    </row>
    <row r="22" spans="1:16" ht="15" customHeight="1">
      <c r="A22" s="125" t="s">
        <v>218</v>
      </c>
      <c r="B22" s="125"/>
      <c r="C22" s="241">
        <v>2.9303175758695859</v>
      </c>
      <c r="D22" s="996"/>
      <c r="E22" s="111"/>
      <c r="F22" s="241">
        <v>0.37872854325501892</v>
      </c>
    </row>
    <row r="23" spans="1:16">
      <c r="A23" s="213" t="s">
        <v>64</v>
      </c>
      <c r="B23" s="82"/>
      <c r="C23" s="240">
        <f>SUM(C15:C22)</f>
        <v>100.00000000000001</v>
      </c>
      <c r="D23" s="13"/>
      <c r="E23" s="13"/>
      <c r="F23" s="240">
        <f>SUM(F15:F22)</f>
        <v>1.3766765505351941E-14</v>
      </c>
    </row>
    <row r="24" spans="1:16">
      <c r="C24" s="13"/>
      <c r="D24" s="13"/>
      <c r="E24" s="13"/>
      <c r="F24" s="13"/>
    </row>
    <row r="25" spans="1:16">
      <c r="A25" s="5" t="s">
        <v>98</v>
      </c>
      <c r="C25" s="11"/>
      <c r="D25" s="11"/>
      <c r="E25" s="11"/>
      <c r="F25" s="11"/>
    </row>
    <row r="26" spans="1:16">
      <c r="A26" s="155" t="s">
        <v>54</v>
      </c>
      <c r="B26" s="155"/>
      <c r="C26" s="239">
        <v>58.680927130418368</v>
      </c>
      <c r="D26" s="996"/>
      <c r="E26" s="111"/>
      <c r="F26" s="239">
        <v>4.7040865868689465</v>
      </c>
    </row>
    <row r="27" spans="1:16">
      <c r="A27" s="125" t="s">
        <v>721</v>
      </c>
      <c r="B27" s="125"/>
      <c r="C27" s="241">
        <v>21.803525430933163</v>
      </c>
      <c r="D27" s="996"/>
      <c r="E27" s="111"/>
      <c r="F27" s="241">
        <v>-5.3668379747092247</v>
      </c>
      <c r="H27" s="914"/>
    </row>
    <row r="28" spans="1:16">
      <c r="A28" s="125" t="s">
        <v>53</v>
      </c>
      <c r="B28" s="125"/>
      <c r="C28" s="241">
        <v>19.406704714241791</v>
      </c>
      <c r="D28" s="996"/>
      <c r="E28" s="111"/>
      <c r="F28" s="241">
        <v>0.65924577777736104</v>
      </c>
    </row>
    <row r="29" spans="1:16">
      <c r="A29" s="125" t="s">
        <v>218</v>
      </c>
      <c r="B29" s="125"/>
      <c r="C29" s="241">
        <v>0.1088427244066674</v>
      </c>
      <c r="D29" s="996"/>
      <c r="E29" s="111"/>
      <c r="F29" s="241">
        <v>3.5056100628930637E-3</v>
      </c>
    </row>
    <row r="30" spans="1:16">
      <c r="A30" s="213" t="s">
        <v>64</v>
      </c>
      <c r="B30" s="82"/>
      <c r="C30" s="240">
        <f>SUM(C26:C29)</f>
        <v>99.999999999999986</v>
      </c>
      <c r="D30" s="13"/>
      <c r="E30" s="13"/>
      <c r="F30" s="240">
        <f>SUM(F26:F29)</f>
        <v>-2.4100079570876787E-14</v>
      </c>
    </row>
    <row r="31" spans="1:16">
      <c r="C31" s="7"/>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A4CF1-89FA-4ECE-BAE1-2BDDB2D9FE74}">
  <sheetPr codeName="Foglio13">
    <tabColor rgb="FF0000FF"/>
  </sheetPr>
  <dimension ref="A1:J32"/>
  <sheetViews>
    <sheetView showGridLines="0" workbookViewId="0">
      <selection sqref="A1:H1"/>
    </sheetView>
  </sheetViews>
  <sheetFormatPr defaultColWidth="9.140625" defaultRowHeight="15.75"/>
  <cols>
    <col min="1" max="1" width="24.5703125" style="24" customWidth="1"/>
    <col min="2" max="8" width="11.5703125" style="24" customWidth="1"/>
    <col min="9" max="9" width="2.7109375" style="24" customWidth="1"/>
    <col min="10" max="16384" width="9.140625" style="24"/>
  </cols>
  <sheetData>
    <row r="1" spans="1:10" ht="23.25">
      <c r="A1" s="166" t="str">
        <f>+'Indice-Index'!A19</f>
        <v>1.11 Traffico dati - Data traffic (download/upload)</v>
      </c>
      <c r="B1" s="968"/>
      <c r="C1" s="968"/>
      <c r="D1" s="968"/>
      <c r="E1" s="968"/>
      <c r="F1" s="968"/>
      <c r="G1" s="968"/>
      <c r="H1" s="968"/>
      <c r="I1" s="919"/>
    </row>
    <row r="3" spans="1:10" ht="23.25" customHeight="1">
      <c r="A3" s="920" t="s">
        <v>449</v>
      </c>
      <c r="B3" s="921" t="str">
        <f>+'1.5'!B3</f>
        <v>Gennaio</v>
      </c>
      <c r="C3" s="921" t="str">
        <f>+'1.5'!C3</f>
        <v>Febbraio</v>
      </c>
      <c r="D3" s="921" t="str">
        <f>+'1.5'!D3</f>
        <v>Marzo</v>
      </c>
      <c r="E3" s="921" t="str">
        <f>+'1.5'!E3</f>
        <v>Aprile</v>
      </c>
      <c r="F3" s="921" t="str">
        <f>+'1.5'!F3</f>
        <v>Maggio</v>
      </c>
      <c r="G3" s="921" t="str">
        <f>+'1.5'!G3</f>
        <v>Giugno</v>
      </c>
      <c r="H3" s="921" t="str">
        <f>+'1.5'!H3</f>
        <v>2T</v>
      </c>
      <c r="I3" s="922"/>
    </row>
    <row r="4" spans="1:10" ht="23.25" customHeight="1">
      <c r="A4" s="150"/>
      <c r="B4" s="923" t="str">
        <f>+'1.5'!B4</f>
        <v>January</v>
      </c>
      <c r="C4" s="923" t="str">
        <f>+'1.5'!C4</f>
        <v>February</v>
      </c>
      <c r="D4" s="923" t="str">
        <f>+'1.5'!D4</f>
        <v>March</v>
      </c>
      <c r="E4" s="923" t="str">
        <f>+'1.5'!E4</f>
        <v>April</v>
      </c>
      <c r="F4" s="923" t="str">
        <f>+'1.5'!F4</f>
        <v>May</v>
      </c>
      <c r="G4" s="923" t="str">
        <f>+'1.5'!G4</f>
        <v>June</v>
      </c>
      <c r="H4" s="923" t="str">
        <f>+'1.5'!H4</f>
        <v>Q2</v>
      </c>
      <c r="I4" s="924"/>
    </row>
    <row r="5" spans="1:10" ht="17.25">
      <c r="A5" s="925"/>
      <c r="B5" s="925"/>
      <c r="C5" s="925"/>
      <c r="D5" s="925"/>
      <c r="E5" s="925"/>
      <c r="F5" s="925"/>
      <c r="G5" s="925"/>
      <c r="H5" s="925"/>
    </row>
    <row r="6" spans="1:10" ht="18.75">
      <c r="A6" s="926" t="s">
        <v>190</v>
      </c>
      <c r="B6" s="925"/>
    </row>
    <row r="7" spans="1:10" ht="18.75">
      <c r="A7" s="927">
        <v>2025</v>
      </c>
      <c r="B7" s="918">
        <v>1.4233740265596286</v>
      </c>
      <c r="C7" s="918">
        <v>1.3141216755903327</v>
      </c>
      <c r="D7" s="918">
        <v>1.4795918298852662</v>
      </c>
      <c r="E7" s="409">
        <v>1.4485522992510778</v>
      </c>
      <c r="F7" s="409">
        <v>1.5159992181571775</v>
      </c>
      <c r="G7" s="409">
        <v>1.5030089067619781</v>
      </c>
      <c r="H7" s="928">
        <f>+D7+C7+B7+E7+F7+G7</f>
        <v>8.6846479562054615</v>
      </c>
    </row>
    <row r="8" spans="1:10" ht="17.25">
      <c r="A8" s="929">
        <v>2024</v>
      </c>
      <c r="B8" s="918">
        <v>1.2602006549882574</v>
      </c>
      <c r="C8" s="918">
        <v>1.2148295469941759</v>
      </c>
      <c r="D8" s="918">
        <v>1.314181303775847</v>
      </c>
      <c r="E8" s="409">
        <v>1.2731159651678721</v>
      </c>
      <c r="F8" s="409">
        <v>1.3192965104097056</v>
      </c>
      <c r="G8" s="409">
        <v>1.2867668217971475</v>
      </c>
      <c r="H8" s="928">
        <f t="shared" ref="H8:H11" si="0">+D8+C8+B8+E8+F8+G8</f>
        <v>7.6683908031330059</v>
      </c>
      <c r="J8" s="612"/>
    </row>
    <row r="9" spans="1:10" ht="17.25">
      <c r="A9" s="929">
        <v>2023</v>
      </c>
      <c r="B9" s="918">
        <v>1.0922895620266382</v>
      </c>
      <c r="C9" s="918">
        <v>1.0050758171104981</v>
      </c>
      <c r="D9" s="918">
        <v>1.1095438816584491</v>
      </c>
      <c r="E9" s="409">
        <v>1.0961859343865141</v>
      </c>
      <c r="F9" s="409">
        <v>1.1283003762000761</v>
      </c>
      <c r="G9" s="409">
        <v>1.1254464948503735</v>
      </c>
      <c r="H9" s="928">
        <f t="shared" si="0"/>
        <v>6.5568420662325479</v>
      </c>
      <c r="J9" s="612"/>
    </row>
    <row r="10" spans="1:10" ht="17.25">
      <c r="A10" s="930">
        <v>2022</v>
      </c>
      <c r="B10" s="918">
        <v>0.8704604244759413</v>
      </c>
      <c r="C10" s="918">
        <v>0.79574966932258018</v>
      </c>
      <c r="D10" s="918">
        <v>0.90134648685602015</v>
      </c>
      <c r="E10" s="409">
        <v>0.88431102661872107</v>
      </c>
      <c r="F10" s="409">
        <v>0.91660713158722285</v>
      </c>
      <c r="G10" s="409">
        <v>0.92024391407966244</v>
      </c>
      <c r="H10" s="928">
        <f t="shared" si="0"/>
        <v>5.2887186529401484</v>
      </c>
      <c r="J10" s="612"/>
    </row>
    <row r="11" spans="1:10" ht="17.25">
      <c r="A11" s="930">
        <v>2021</v>
      </c>
      <c r="B11" s="918">
        <v>0.62142397501529167</v>
      </c>
      <c r="C11" s="918">
        <v>0.56637769547922223</v>
      </c>
      <c r="D11" s="918">
        <v>0.67792684627792688</v>
      </c>
      <c r="E11" s="409">
        <v>0.65548294555278364</v>
      </c>
      <c r="F11" s="409">
        <v>0.65380993313807012</v>
      </c>
      <c r="G11" s="409">
        <v>0.65383742755770935</v>
      </c>
      <c r="H11" s="928">
        <f t="shared" si="0"/>
        <v>3.8288588230210041</v>
      </c>
      <c r="J11" s="612"/>
    </row>
    <row r="12" spans="1:10" ht="17.25">
      <c r="A12" s="931" t="s">
        <v>253</v>
      </c>
      <c r="B12" s="932"/>
      <c r="C12" s="932"/>
      <c r="D12" s="932"/>
      <c r="E12" s="932"/>
      <c r="F12" s="932"/>
      <c r="G12" s="932"/>
      <c r="H12" s="933"/>
    </row>
    <row r="13" spans="1:10" ht="17.25">
      <c r="A13" s="934" t="s">
        <v>709</v>
      </c>
      <c r="B13" s="935">
        <f>(B7-B8)/B8*100</f>
        <v>12.948205583410976</v>
      </c>
      <c r="C13" s="935">
        <f>(C7-C8)/C8*100</f>
        <v>8.1733382960459711</v>
      </c>
      <c r="D13" s="935">
        <f>(D7-D8)/D8*100</f>
        <v>12.5865834214936</v>
      </c>
      <c r="E13" s="935">
        <f t="shared" ref="E13:G13" si="1">(E7-E8)/E8*100</f>
        <v>13.78007494078301</v>
      </c>
      <c r="F13" s="935">
        <f t="shared" si="1"/>
        <v>14.909666340767183</v>
      </c>
      <c r="G13" s="935">
        <f t="shared" si="1"/>
        <v>16.805071540686651</v>
      </c>
      <c r="H13" s="936">
        <f>(H7-H8)/H8*100</f>
        <v>13.252547753007743</v>
      </c>
    </row>
    <row r="14" spans="1:10" ht="17.25">
      <c r="A14" s="934" t="s">
        <v>628</v>
      </c>
      <c r="B14" s="935">
        <f>(B8-B9)/B9*100</f>
        <v>15.37239746666409</v>
      </c>
      <c r="C14" s="935">
        <f t="shared" ref="C14:H16" si="2">(C8-C9)/C9*100</f>
        <v>20.869443509913587</v>
      </c>
      <c r="D14" s="935">
        <f t="shared" si="2"/>
        <v>18.443382501602709</v>
      </c>
      <c r="E14" s="935">
        <f t="shared" si="2"/>
        <v>16.140512775360296</v>
      </c>
      <c r="F14" s="935">
        <f t="shared" si="2"/>
        <v>16.927773688498814</v>
      </c>
      <c r="G14" s="935">
        <f t="shared" si="2"/>
        <v>14.333895719158226</v>
      </c>
      <c r="H14" s="935">
        <f t="shared" si="2"/>
        <v>16.952501305847914</v>
      </c>
    </row>
    <row r="15" spans="1:10" ht="17.25">
      <c r="A15" s="934" t="s">
        <v>431</v>
      </c>
      <c r="B15" s="935">
        <f>(B9-B10)/B10*100</f>
        <v>25.484115223762021</v>
      </c>
      <c r="C15" s="935">
        <f t="shared" si="2"/>
        <v>26.305527461433542</v>
      </c>
      <c r="D15" s="935">
        <f t="shared" si="2"/>
        <v>23.098486302269919</v>
      </c>
      <c r="E15" s="935">
        <f t="shared" si="2"/>
        <v>23.959319898783178</v>
      </c>
      <c r="F15" s="935">
        <f t="shared" si="2"/>
        <v>23.095308482520664</v>
      </c>
      <c r="G15" s="935">
        <f t="shared" si="2"/>
        <v>22.29871641975862</v>
      </c>
      <c r="H15" s="935">
        <f t="shared" si="2"/>
        <v>23.977895148334539</v>
      </c>
    </row>
    <row r="16" spans="1:10" ht="17.25">
      <c r="A16" s="934" t="s">
        <v>271</v>
      </c>
      <c r="B16" s="935">
        <f>(B10-B11)/B11*100</f>
        <v>40.075127364457011</v>
      </c>
      <c r="C16" s="935">
        <f t="shared" si="2"/>
        <v>40.498059099817169</v>
      </c>
      <c r="D16" s="935">
        <f t="shared" si="2"/>
        <v>32.956305212686452</v>
      </c>
      <c r="E16" s="935">
        <f t="shared" si="2"/>
        <v>34.909845117779767</v>
      </c>
      <c r="F16" s="935">
        <f t="shared" si="2"/>
        <v>40.194739346925125</v>
      </c>
      <c r="G16" s="935">
        <f t="shared" si="2"/>
        <v>40.7450652552984</v>
      </c>
      <c r="H16" s="935">
        <f t="shared" si="2"/>
        <v>38.127805108450083</v>
      </c>
    </row>
    <row r="17" spans="1:8" ht="8.25" customHeight="1">
      <c r="A17" s="934"/>
      <c r="B17" s="935"/>
      <c r="C17" s="935"/>
      <c r="D17" s="935"/>
      <c r="E17" s="935"/>
      <c r="F17" s="935"/>
      <c r="G17" s="935"/>
      <c r="H17" s="936"/>
    </row>
    <row r="18" spans="1:8" ht="17.25">
      <c r="A18" s="934" t="s">
        <v>710</v>
      </c>
      <c r="B18" s="935">
        <f t="shared" ref="B18:H18" si="3">(B7-B11)/B11*100</f>
        <v>129.05038810654239</v>
      </c>
      <c r="C18" s="935">
        <f t="shared" si="3"/>
        <v>132.02214460059747</v>
      </c>
      <c r="D18" s="935">
        <f t="shared" si="3"/>
        <v>118.25243210366743</v>
      </c>
      <c r="E18" s="935">
        <f t="shared" si="3"/>
        <v>120.99008205766219</v>
      </c>
      <c r="F18" s="935">
        <f t="shared" si="3"/>
        <v>131.87154879719947</v>
      </c>
      <c r="G18" s="935">
        <f t="shared" si="3"/>
        <v>129.87501837822194</v>
      </c>
      <c r="H18" s="936">
        <f t="shared" si="3"/>
        <v>126.82079328673694</v>
      </c>
    </row>
    <row r="19" spans="1:8">
      <c r="A19" s="931"/>
    </row>
    <row r="20" spans="1:8" ht="18.75">
      <c r="A20" s="926" t="s">
        <v>191</v>
      </c>
      <c r="H20" s="176"/>
    </row>
    <row r="21" spans="1:8" ht="18.75">
      <c r="A21" s="927">
        <v>2025</v>
      </c>
      <c r="B21" s="918">
        <v>0.14000530133405634</v>
      </c>
      <c r="C21" s="918">
        <v>0.13017625624153842</v>
      </c>
      <c r="D21" s="918">
        <v>0.14657774779348409</v>
      </c>
      <c r="E21" s="409">
        <v>0.14480729803943321</v>
      </c>
      <c r="F21" s="409">
        <v>0.15522421225777203</v>
      </c>
      <c r="G21" s="409">
        <v>0.15744540665893034</v>
      </c>
      <c r="H21" s="928">
        <f>+D21+C21+B21+E21+F21+G21</f>
        <v>0.87423622232521447</v>
      </c>
    </row>
    <row r="22" spans="1:8" ht="17.25">
      <c r="A22" s="929">
        <v>2024</v>
      </c>
      <c r="B22" s="918">
        <v>0.10688256579944055</v>
      </c>
      <c r="C22" s="918">
        <v>0.10235758265338647</v>
      </c>
      <c r="D22" s="918">
        <v>0.11137973983478808</v>
      </c>
      <c r="E22" s="409">
        <v>0.11157373019158334</v>
      </c>
      <c r="F22" s="409">
        <v>0.11851697698447847</v>
      </c>
      <c r="G22" s="409">
        <v>0.11881368700374251</v>
      </c>
      <c r="H22" s="928">
        <f t="shared" ref="H22:H25" si="4">+D22+C22+B22+E22+F22+G22</f>
        <v>0.66952428246741946</v>
      </c>
    </row>
    <row r="23" spans="1:8" ht="17.25">
      <c r="A23" s="929">
        <v>2023</v>
      </c>
      <c r="B23" s="918">
        <v>8.7418990308516062E-2</v>
      </c>
      <c r="C23" s="918">
        <v>8.073495043346568E-2</v>
      </c>
      <c r="D23" s="918">
        <v>9.0208532384757817E-2</v>
      </c>
      <c r="E23" s="409">
        <v>8.9544029117858734E-2</v>
      </c>
      <c r="F23" s="409">
        <v>9.5447641829928084E-2</v>
      </c>
      <c r="G23" s="409">
        <v>9.6128681633666488E-2</v>
      </c>
      <c r="H23" s="928">
        <f t="shared" si="4"/>
        <v>0.53948282570819284</v>
      </c>
    </row>
    <row r="24" spans="1:8" ht="17.25">
      <c r="A24" s="930">
        <v>2022</v>
      </c>
      <c r="B24" s="918">
        <v>7.6366371584582385E-2</v>
      </c>
      <c r="C24" s="918">
        <v>6.8668305691634957E-2</v>
      </c>
      <c r="D24" s="918">
        <v>7.669764323096874E-2</v>
      </c>
      <c r="E24" s="409">
        <v>7.5355712233484085E-2</v>
      </c>
      <c r="F24" s="409">
        <v>7.9070244379169513E-2</v>
      </c>
      <c r="G24" s="409">
        <v>7.8897591659713301E-2</v>
      </c>
      <c r="H24" s="928">
        <f t="shared" si="4"/>
        <v>0.45505586877955295</v>
      </c>
    </row>
    <row r="25" spans="1:8" ht="17.25">
      <c r="A25" s="930">
        <v>2021</v>
      </c>
      <c r="B25" s="918">
        <v>5.8323941373170304E-2</v>
      </c>
      <c r="C25" s="918">
        <v>5.3238096250115753E-2</v>
      </c>
      <c r="D25" s="918">
        <v>6.7262443319953444E-2</v>
      </c>
      <c r="E25" s="409">
        <v>6.1174739354322896E-2</v>
      </c>
      <c r="F25" s="409">
        <v>6.0295446371291993E-2</v>
      </c>
      <c r="G25" s="409">
        <v>5.7340928635048194E-2</v>
      </c>
      <c r="H25" s="928">
        <f t="shared" si="4"/>
        <v>0.35763559530390254</v>
      </c>
    </row>
    <row r="26" spans="1:8" ht="17.25">
      <c r="A26" s="931" t="s">
        <v>253</v>
      </c>
      <c r="B26" s="932"/>
      <c r="C26" s="932"/>
      <c r="D26" s="932"/>
      <c r="E26" s="286"/>
      <c r="F26" s="286"/>
      <c r="G26" s="286"/>
      <c r="H26" s="393"/>
    </row>
    <row r="27" spans="1:8" ht="17.25">
      <c r="A27" s="934" t="s">
        <v>709</v>
      </c>
      <c r="B27" s="935">
        <f>(B21-B22)/B22*100</f>
        <v>30.989839443758143</v>
      </c>
      <c r="C27" s="935">
        <f>(C21-C22)/C22*100</f>
        <v>27.177931392102462</v>
      </c>
      <c r="D27" s="935">
        <f>(D21-D22)/D22*100</f>
        <v>31.601804790445698</v>
      </c>
      <c r="E27" s="935">
        <f t="shared" ref="E27:G27" si="5">(E21-E22)/E22*100</f>
        <v>29.786194107505843</v>
      </c>
      <c r="F27" s="935">
        <f t="shared" si="5"/>
        <v>30.972132606876151</v>
      </c>
      <c r="G27" s="935">
        <f t="shared" si="5"/>
        <v>32.514536523027829</v>
      </c>
      <c r="H27" s="936">
        <f>(H21-H22)/H22*100</f>
        <v>30.575730443018955</v>
      </c>
    </row>
    <row r="28" spans="1:8" ht="17.25">
      <c r="A28" s="934" t="s">
        <v>628</v>
      </c>
      <c r="B28" s="935">
        <f>(B22-B23)/B23*100</f>
        <v>22.264699491762965</v>
      </c>
      <c r="C28" s="935">
        <f t="shared" ref="C28:H28" si="6">(C22-C23)/C23*100</f>
        <v>26.782244992817798</v>
      </c>
      <c r="D28" s="935">
        <f t="shared" si="6"/>
        <v>23.469185109597767</v>
      </c>
      <c r="E28" s="935">
        <f t="shared" si="6"/>
        <v>24.602088258424132</v>
      </c>
      <c r="F28" s="935">
        <f t="shared" si="6"/>
        <v>24.16962296004769</v>
      </c>
      <c r="G28" s="935">
        <f t="shared" si="6"/>
        <v>23.598581593499361</v>
      </c>
      <c r="H28" s="935">
        <f t="shared" si="6"/>
        <v>24.104837181520633</v>
      </c>
    </row>
    <row r="29" spans="1:8" ht="17.25">
      <c r="A29" s="934" t="s">
        <v>431</v>
      </c>
      <c r="B29" s="935">
        <f>(B23-B24)/B24*100</f>
        <v>14.473148971981656</v>
      </c>
      <c r="C29" s="935">
        <f t="shared" ref="C29:H29" si="7">(C23-C24)/C24*100</f>
        <v>17.572364164652253</v>
      </c>
      <c r="D29" s="935">
        <f t="shared" si="7"/>
        <v>17.615781378186718</v>
      </c>
      <c r="E29" s="935">
        <f t="shared" si="7"/>
        <v>18.828455685500263</v>
      </c>
      <c r="F29" s="935">
        <f t="shared" si="7"/>
        <v>20.712465959031586</v>
      </c>
      <c r="G29" s="935">
        <f t="shared" si="7"/>
        <v>21.839817428485244</v>
      </c>
      <c r="H29" s="935">
        <f t="shared" si="7"/>
        <v>18.553097041704046</v>
      </c>
    </row>
    <row r="30" spans="1:8" ht="17.25">
      <c r="A30" s="934" t="s">
        <v>271</v>
      </c>
      <c r="B30" s="935">
        <f>(B24-B25)/B25*100</f>
        <v>30.934861030691263</v>
      </c>
      <c r="C30" s="935">
        <f t="shared" ref="C30:H30" si="8">(C24-C25)/C25*100</f>
        <v>28.983398221129391</v>
      </c>
      <c r="D30" s="935">
        <f t="shared" si="8"/>
        <v>14.027441533953819</v>
      </c>
      <c r="E30" s="935">
        <f t="shared" si="8"/>
        <v>23.181092439193357</v>
      </c>
      <c r="F30" s="935">
        <f t="shared" si="8"/>
        <v>31.138003178987361</v>
      </c>
      <c r="G30" s="935">
        <f t="shared" si="8"/>
        <v>37.593850566781967</v>
      </c>
      <c r="H30" s="935">
        <f t="shared" si="8"/>
        <v>27.240094318035389</v>
      </c>
    </row>
    <row r="31" spans="1:8" ht="10.5" customHeight="1">
      <c r="A31" s="934"/>
      <c r="B31" s="935"/>
      <c r="C31" s="935"/>
      <c r="D31" s="935"/>
      <c r="E31" s="935"/>
      <c r="F31" s="935"/>
      <c r="G31" s="935"/>
      <c r="H31" s="936"/>
    </row>
    <row r="32" spans="1:8" ht="17.25">
      <c r="A32" s="934" t="s">
        <v>710</v>
      </c>
      <c r="B32" s="935">
        <f>(B21-B25)/B25*100</f>
        <v>140.04773689464753</v>
      </c>
      <c r="C32" s="935">
        <f>(C21-C25)/C25*100</f>
        <v>144.51711351578501</v>
      </c>
      <c r="D32" s="935">
        <f>(D21-D25)/D25*100</f>
        <v>117.91915452170576</v>
      </c>
      <c r="E32" s="935">
        <f t="shared" ref="E32:G32" si="9">(E21-E25)/E25*100</f>
        <v>136.7109358663748</v>
      </c>
      <c r="F32" s="935">
        <f t="shared" si="9"/>
        <v>157.43936167570646</v>
      </c>
      <c r="G32" s="935">
        <f t="shared" si="9"/>
        <v>174.5777063727144</v>
      </c>
      <c r="H32" s="936">
        <f>(H21-H25)/H25*100</f>
        <v>144.44888422874354</v>
      </c>
    </row>
  </sheetData>
  <phoneticPr fontId="81"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098A4-35DB-46E0-BC63-74191C3BF8A8}">
  <sheetPr codeName="Foglio14">
    <tabColor rgb="FF0000FF"/>
  </sheetPr>
  <dimension ref="A1:K39"/>
  <sheetViews>
    <sheetView showGridLines="0" workbookViewId="0">
      <selection sqref="A1:H1"/>
    </sheetView>
  </sheetViews>
  <sheetFormatPr defaultColWidth="9.140625" defaultRowHeight="15.75"/>
  <cols>
    <col min="1" max="1" width="16.7109375" style="6" customWidth="1"/>
    <col min="2" max="8" width="12.5703125" style="6" customWidth="1"/>
    <col min="9" max="16384" width="9.140625" style="6"/>
  </cols>
  <sheetData>
    <row r="1" spans="1:8" ht="23.25">
      <c r="A1" s="2" t="str">
        <f>+'Indice-Index'!A20</f>
        <v>1.12 Traffico dati medio giornaliero (download+upload) - Data traffic daily avg</v>
      </c>
      <c r="B1" s="971"/>
      <c r="C1" s="971"/>
      <c r="D1" s="971"/>
      <c r="E1" s="971"/>
      <c r="F1" s="971"/>
      <c r="G1" s="971"/>
      <c r="H1" s="87"/>
    </row>
    <row r="3" spans="1:8" ht="18" customHeight="1">
      <c r="A3" s="24"/>
      <c r="B3" s="921" t="str">
        <f>+'1.5'!B3</f>
        <v>Gennaio</v>
      </c>
      <c r="C3" s="921" t="str">
        <f>+'1.5'!C3</f>
        <v>Febbraio</v>
      </c>
      <c r="D3" s="921" t="str">
        <f>+'1.5'!D3</f>
        <v>Marzo</v>
      </c>
      <c r="E3" s="921" t="str">
        <f>+'1.5'!E3</f>
        <v>Aprile</v>
      </c>
      <c r="F3" s="921" t="str">
        <f>+'1.5'!F3</f>
        <v>Maggio</v>
      </c>
      <c r="G3" s="921" t="str">
        <f>+'1.5'!G3</f>
        <v>Giugno</v>
      </c>
      <c r="H3" s="999" t="s">
        <v>892</v>
      </c>
    </row>
    <row r="4" spans="1:8" ht="18" customHeight="1">
      <c r="B4" s="923" t="str">
        <f>+'1.5'!B4</f>
        <v>January</v>
      </c>
      <c r="C4" s="923" t="str">
        <f>+'1.5'!C4</f>
        <v>February</v>
      </c>
      <c r="D4" s="923" t="str">
        <f>+'1.5'!D4</f>
        <v>March</v>
      </c>
      <c r="E4" s="923" t="str">
        <f>+'1.5'!E4</f>
        <v>April</v>
      </c>
      <c r="F4" s="923" t="str">
        <f>+'1.5'!F4</f>
        <v>May</v>
      </c>
      <c r="G4" s="923" t="str">
        <f>+'1.5'!G4</f>
        <v>June</v>
      </c>
      <c r="H4" s="1021"/>
    </row>
    <row r="5" spans="1:8" ht="11.25" customHeight="1">
      <c r="B5" s="34"/>
      <c r="C5" s="34"/>
      <c r="D5" s="34"/>
      <c r="E5" s="34"/>
      <c r="F5" s="34"/>
      <c r="G5" s="34"/>
      <c r="H5" s="937"/>
    </row>
    <row r="6" spans="1:8" ht="18.75">
      <c r="A6" s="938" t="s">
        <v>192</v>
      </c>
      <c r="B6" s="196"/>
      <c r="C6" s="196"/>
      <c r="D6" s="196"/>
      <c r="E6" s="196"/>
      <c r="F6" s="196"/>
      <c r="G6" s="196"/>
      <c r="H6" s="937"/>
    </row>
    <row r="7" spans="1:8" ht="18.75">
      <c r="A7" s="927">
        <v>2025</v>
      </c>
      <c r="B7" s="65">
        <v>51.641949411713981</v>
      </c>
      <c r="C7" s="65">
        <v>52.820038649851291</v>
      </c>
      <c r="D7" s="65">
        <v>53.716053146549683</v>
      </c>
      <c r="E7" s="498">
        <v>54.386674254182779</v>
      </c>
      <c r="F7" s="498">
        <v>55.20428363693253</v>
      </c>
      <c r="G7" s="498">
        <v>56.676840564767005</v>
      </c>
      <c r="H7" s="939">
        <v>54.078991153676306</v>
      </c>
    </row>
    <row r="8" spans="1:8" ht="17.25">
      <c r="A8" s="929">
        <v>2024</v>
      </c>
      <c r="B8" s="65">
        <v>45.157845744729123</v>
      </c>
      <c r="C8" s="65">
        <v>46.510331750313924</v>
      </c>
      <c r="D8" s="65">
        <v>47.089500279267426</v>
      </c>
      <c r="E8" s="498">
        <v>47.264074934936076</v>
      </c>
      <c r="F8" s="498">
        <v>47.494226164246598</v>
      </c>
      <c r="G8" s="498">
        <v>47.977148033737045</v>
      </c>
      <c r="H8" s="939">
        <v>46.912225536565032</v>
      </c>
    </row>
    <row r="9" spans="1:8" ht="17.25">
      <c r="A9" s="929">
        <v>2023</v>
      </c>
      <c r="B9" s="65">
        <v>38.968437341651544</v>
      </c>
      <c r="C9" s="65">
        <v>39.709650927322109</v>
      </c>
      <c r="D9" s="65">
        <v>39.630531354201416</v>
      </c>
      <c r="E9" s="498">
        <v>40.472916087615921</v>
      </c>
      <c r="F9" s="498">
        <v>40.423160337507234</v>
      </c>
      <c r="G9" s="498">
        <v>41.696432690655229</v>
      </c>
      <c r="H9" s="939">
        <v>40.147164029543198</v>
      </c>
    </row>
    <row r="10" spans="1:8" ht="17.25">
      <c r="A10" s="930">
        <v>2022</v>
      </c>
      <c r="B10" s="65">
        <v>31.2758270698702</v>
      </c>
      <c r="C10" s="65">
        <v>31.613000229091295</v>
      </c>
      <c r="D10" s="65">
        <v>32.307006103518603</v>
      </c>
      <c r="E10" s="498">
        <v>32.75662468615527</v>
      </c>
      <c r="F10" s="498">
        <v>32.889472031922125</v>
      </c>
      <c r="G10" s="498">
        <v>34.104030062570693</v>
      </c>
      <c r="H10" s="939">
        <v>32.495166354922503</v>
      </c>
    </row>
    <row r="11" spans="1:8" ht="17.25">
      <c r="A11" s="930">
        <v>2021</v>
      </c>
      <c r="B11" s="65">
        <v>22.453608592960808</v>
      </c>
      <c r="C11" s="65">
        <v>22.660234668958648</v>
      </c>
      <c r="D11" s="65">
        <v>24.615284920910629</v>
      </c>
      <c r="E11" s="498">
        <v>24.461915644829237</v>
      </c>
      <c r="F11" s="498">
        <v>23.58851318121248</v>
      </c>
      <c r="G11" s="498">
        <v>24.274887891379461</v>
      </c>
      <c r="H11" s="939">
        <v>23.684918698147538</v>
      </c>
    </row>
    <row r="12" spans="1:8" ht="17.25" hidden="1">
      <c r="A12" s="929">
        <v>2019</v>
      </c>
      <c r="B12" s="65">
        <v>9.6174582547164569</v>
      </c>
      <c r="C12" s="65">
        <v>10.119368507956455</v>
      </c>
      <c r="D12" s="65">
        <v>10.482224718256965</v>
      </c>
      <c r="E12" s="498"/>
      <c r="F12" s="498"/>
      <c r="G12" s="498"/>
      <c r="H12" s="939">
        <v>10.71595453016354</v>
      </c>
    </row>
    <row r="13" spans="1:8" ht="17.25">
      <c r="A13" s="931" t="s">
        <v>253</v>
      </c>
      <c r="B13" s="940"/>
      <c r="C13" s="940"/>
      <c r="D13" s="940"/>
      <c r="E13" s="940"/>
      <c r="F13" s="940"/>
      <c r="G13" s="940"/>
      <c r="H13" s="941"/>
    </row>
    <row r="14" spans="1:8" ht="14.45" customHeight="1">
      <c r="A14" s="934" t="s">
        <v>709</v>
      </c>
      <c r="B14" s="935">
        <f t="shared" ref="B14:H17" si="0">(B7-B8)/B8*100</f>
        <v>14.358753302003318</v>
      </c>
      <c r="C14" s="935">
        <f t="shared" si="0"/>
        <v>13.566247889631061</v>
      </c>
      <c r="D14" s="935">
        <f t="shared" si="0"/>
        <v>14.072251410575696</v>
      </c>
      <c r="E14" s="935">
        <f t="shared" si="0"/>
        <v>15.069795249461041</v>
      </c>
      <c r="F14" s="935">
        <f t="shared" si="0"/>
        <v>16.233673217503693</v>
      </c>
      <c r="G14" s="935">
        <f t="shared" si="0"/>
        <v>18.132992242290904</v>
      </c>
      <c r="H14" s="935">
        <f t="shared" si="0"/>
        <v>15.276967858890528</v>
      </c>
    </row>
    <row r="15" spans="1:8" ht="14.45" customHeight="1">
      <c r="A15" s="934" t="s">
        <v>628</v>
      </c>
      <c r="B15" s="935">
        <f t="shared" si="0"/>
        <v>15.883132158502052</v>
      </c>
      <c r="C15" s="935">
        <f t="shared" si="0"/>
        <v>17.126015122718258</v>
      </c>
      <c r="D15" s="935">
        <f t="shared" si="0"/>
        <v>18.821269032203503</v>
      </c>
      <c r="E15" s="935">
        <f t="shared" si="0"/>
        <v>16.779514558868524</v>
      </c>
      <c r="F15" s="935">
        <f t="shared" si="0"/>
        <v>17.492610097034817</v>
      </c>
      <c r="G15" s="935">
        <f t="shared" si="0"/>
        <v>15.062956079908041</v>
      </c>
      <c r="H15" s="935">
        <f t="shared" si="0"/>
        <v>16.850658497431127</v>
      </c>
    </row>
    <row r="16" spans="1:8" ht="14.45" customHeight="1">
      <c r="A16" s="934" t="s">
        <v>431</v>
      </c>
      <c r="B16" s="935">
        <f t="shared" si="0"/>
        <v>24.596025085431162</v>
      </c>
      <c r="C16" s="935">
        <f t="shared" si="0"/>
        <v>25.611775660508222</v>
      </c>
      <c r="D16" s="935">
        <f t="shared" si="0"/>
        <v>22.668535819186282</v>
      </c>
      <c r="E16" s="935">
        <f t="shared" si="0"/>
        <v>23.556430112660465</v>
      </c>
      <c r="F16" s="935">
        <f t="shared" si="0"/>
        <v>22.906078572112687</v>
      </c>
      <c r="G16" s="935">
        <f t="shared" si="0"/>
        <v>22.262479285159991</v>
      </c>
      <c r="H16" s="935">
        <f t="shared" si="0"/>
        <v>23.548110482165722</v>
      </c>
    </row>
    <row r="17" spans="1:11" ht="14.45" customHeight="1">
      <c r="A17" s="934" t="s">
        <v>271</v>
      </c>
      <c r="B17" s="935">
        <f t="shared" si="0"/>
        <v>39.290871399954618</v>
      </c>
      <c r="C17" s="935">
        <f t="shared" si="0"/>
        <v>39.508706290657635</v>
      </c>
      <c r="D17" s="935">
        <f t="shared" si="0"/>
        <v>31.247743860457511</v>
      </c>
      <c r="E17" s="935">
        <f t="shared" si="0"/>
        <v>33.908665052073999</v>
      </c>
      <c r="F17" s="935">
        <f t="shared" si="0"/>
        <v>39.430034352981473</v>
      </c>
      <c r="G17" s="935">
        <f t="shared" si="0"/>
        <v>40.490988939569007</v>
      </c>
      <c r="H17" s="935">
        <f t="shared" si="0"/>
        <v>37.197711206262404</v>
      </c>
    </row>
    <row r="18" spans="1:11" ht="12" customHeight="1">
      <c r="A18" s="934"/>
      <c r="B18" s="935"/>
      <c r="C18" s="935"/>
      <c r="D18" s="935"/>
      <c r="E18" s="935"/>
      <c r="F18" s="935"/>
      <c r="G18" s="935"/>
      <c r="H18" s="936"/>
    </row>
    <row r="19" spans="1:11" ht="14.45" customHeight="1">
      <c r="A19" s="934" t="s">
        <v>710</v>
      </c>
      <c r="B19" s="935">
        <f>(B7-B11)/B11*100</f>
        <v>129.99398603529454</v>
      </c>
      <c r="C19" s="935">
        <f t="shared" ref="C19:H19" si="1">(C7-C11)/C11*100</f>
        <v>133.09572659548562</v>
      </c>
      <c r="D19" s="935">
        <f t="shared" si="1"/>
        <v>118.2223497275793</v>
      </c>
      <c r="E19" s="935">
        <f t="shared" si="1"/>
        <v>122.33203255150234</v>
      </c>
      <c r="F19" s="935">
        <f t="shared" si="1"/>
        <v>134.03036559718834</v>
      </c>
      <c r="G19" s="935">
        <f t="shared" si="1"/>
        <v>133.47930922842357</v>
      </c>
      <c r="H19" s="935">
        <f t="shared" si="1"/>
        <v>128.3266911019879</v>
      </c>
    </row>
    <row r="20" spans="1:11" ht="17.25" hidden="1">
      <c r="A20" s="934" t="s">
        <v>629</v>
      </c>
      <c r="B20" s="936">
        <f>(B7-B12)/B12*100</f>
        <v>436.96047379658205</v>
      </c>
      <c r="C20" s="936">
        <f>(C7-C12)/C12*100</f>
        <v>421.96971192738954</v>
      </c>
      <c r="D20" s="936">
        <f>(D7-D12)/D12*100</f>
        <v>412.44897519695456</v>
      </c>
      <c r="E20" s="936"/>
      <c r="F20" s="936"/>
      <c r="G20" s="936"/>
      <c r="H20" s="936">
        <f>(H7-H12)/H12*100</f>
        <v>404.65864708042017</v>
      </c>
      <c r="I20" s="936" t="e">
        <f>(C25-#REF!)/#REF!*100</f>
        <v>#REF!</v>
      </c>
      <c r="J20" s="936" t="e">
        <f>(D25-#REF!)/#REF!*100</f>
        <v>#REF!</v>
      </c>
      <c r="K20" s="936" t="e">
        <f>(H25-#REF!)/#REF!*100</f>
        <v>#REF!</v>
      </c>
    </row>
    <row r="21" spans="1:11" ht="17.25">
      <c r="H21" s="942"/>
    </row>
    <row r="22" spans="1:11" ht="17.25">
      <c r="H22" s="942"/>
    </row>
    <row r="23" spans="1:11" ht="17.25">
      <c r="H23" s="942"/>
    </row>
    <row r="24" spans="1:11" ht="18.75">
      <c r="A24" s="938" t="s">
        <v>730</v>
      </c>
      <c r="B24" s="286"/>
      <c r="C24" s="286"/>
      <c r="D24" s="286"/>
      <c r="E24" s="286"/>
      <c r="F24" s="286"/>
      <c r="G24" s="286"/>
      <c r="H24" s="943"/>
    </row>
    <row r="25" spans="1:11" ht="18.75">
      <c r="A25" s="927">
        <v>2025</v>
      </c>
      <c r="B25" s="944">
        <v>0.91039884772754265</v>
      </c>
      <c r="C25" s="944">
        <v>0.92565482037860292</v>
      </c>
      <c r="D25" s="944">
        <v>0.93581704161154544</v>
      </c>
      <c r="E25" s="493">
        <v>0.94386890039204452</v>
      </c>
      <c r="F25" s="493">
        <v>0.95440048556055868</v>
      </c>
      <c r="G25" s="493">
        <v>0.97613196618184217</v>
      </c>
      <c r="H25" s="945">
        <v>0.94128838644644253</v>
      </c>
    </row>
    <row r="26" spans="1:11" ht="17.25">
      <c r="A26" s="929">
        <v>2024</v>
      </c>
      <c r="B26" s="944">
        <v>0.80852514958727362</v>
      </c>
      <c r="C26" s="944">
        <v>0.83287688259948434</v>
      </c>
      <c r="D26" s="944">
        <v>0.84338625128118305</v>
      </c>
      <c r="E26" s="493">
        <v>0.84549528196726131</v>
      </c>
      <c r="F26" s="493">
        <v>0.8485922496729984</v>
      </c>
      <c r="G26" s="493">
        <v>0.85619269447487967</v>
      </c>
      <c r="H26" s="945">
        <v>0.83913255790263985</v>
      </c>
    </row>
    <row r="27" spans="1:11" ht="17.25">
      <c r="A27" s="929">
        <v>2023</v>
      </c>
      <c r="B27" s="944">
        <v>0.72268828487403669</v>
      </c>
      <c r="C27" s="944">
        <v>0.73752762339731537</v>
      </c>
      <c r="D27" s="944">
        <v>0.73715237924644361</v>
      </c>
      <c r="E27" s="493">
        <v>0.75122732859551811</v>
      </c>
      <c r="F27" s="493">
        <v>0.75030380039815525</v>
      </c>
      <c r="G27" s="493">
        <v>0.77067385607444583</v>
      </c>
      <c r="H27" s="945">
        <v>0.74489130854391716</v>
      </c>
    </row>
    <row r="28" spans="1:11" ht="17.25">
      <c r="A28" s="930">
        <v>2022</v>
      </c>
      <c r="B28" s="944">
        <v>0.57393629485400366</v>
      </c>
      <c r="C28" s="944">
        <v>0.58235023765770444</v>
      </c>
      <c r="D28" s="944">
        <v>0.59742763782280961</v>
      </c>
      <c r="E28" s="493">
        <v>0.60631018630807476</v>
      </c>
      <c r="F28" s="493">
        <v>0.60934061654957949</v>
      </c>
      <c r="G28" s="493">
        <v>0.63243634020935391</v>
      </c>
      <c r="H28" s="945">
        <v>0.60031317086326774</v>
      </c>
    </row>
    <row r="29" spans="1:11" ht="17.25">
      <c r="A29" s="930">
        <v>2021</v>
      </c>
      <c r="B29" s="944">
        <v>0.41887117133122781</v>
      </c>
      <c r="C29" s="944">
        <v>0.42366873182185583</v>
      </c>
      <c r="D29" s="944">
        <v>0.46125036632180744</v>
      </c>
      <c r="E29" s="493">
        <v>0.4567144555235863</v>
      </c>
      <c r="F29" s="493">
        <v>0.43881655872905173</v>
      </c>
      <c r="G29" s="493">
        <v>0.44995956417013871</v>
      </c>
      <c r="H29" s="945">
        <v>0.44171561858664005</v>
      </c>
    </row>
    <row r="30" spans="1:11" ht="17.25">
      <c r="A30" s="931" t="s">
        <v>253</v>
      </c>
      <c r="B30" s="940"/>
      <c r="C30" s="940"/>
      <c r="D30" s="940"/>
      <c r="E30" s="940"/>
      <c r="F30" s="940"/>
      <c r="G30" s="940"/>
      <c r="H30" s="942"/>
    </row>
    <row r="31" spans="1:11" ht="17.25">
      <c r="A31" s="934" t="str">
        <f>+A14</f>
        <v>2025 vs 2024</v>
      </c>
      <c r="B31" s="935">
        <f>(B25-B26)/B26*100</f>
        <v>12.599941781931252</v>
      </c>
      <c r="C31" s="935">
        <f t="shared" ref="C31:G34" si="2">(C25-C26)/C26*100</f>
        <v>11.139454067874981</v>
      </c>
      <c r="D31" s="935">
        <f t="shared" si="2"/>
        <v>10.959485074596762</v>
      </c>
      <c r="E31" s="935">
        <f t="shared" si="2"/>
        <v>11.635028665788861</v>
      </c>
      <c r="F31" s="935">
        <f t="shared" si="2"/>
        <v>12.468678087542404</v>
      </c>
      <c r="G31" s="935">
        <f t="shared" si="2"/>
        <v>14.008443716110389</v>
      </c>
      <c r="H31" s="935">
        <f t="shared" ref="H31" si="3">(H25-H26)/H26*100</f>
        <v>12.173979853568651</v>
      </c>
    </row>
    <row r="32" spans="1:11" ht="17.25">
      <c r="A32" s="934" t="s">
        <v>628</v>
      </c>
      <c r="B32" s="935">
        <f>(B26-B27)/B27*100</f>
        <v>11.877439625051919</v>
      </c>
      <c r="C32" s="935">
        <f t="shared" si="2"/>
        <v>12.928228879476578</v>
      </c>
      <c r="D32" s="935">
        <f t="shared" si="2"/>
        <v>14.41138562739733</v>
      </c>
      <c r="E32" s="935">
        <f t="shared" si="2"/>
        <v>12.548525563890889</v>
      </c>
      <c r="F32" s="935">
        <f t="shared" si="2"/>
        <v>13.099820262497076</v>
      </c>
      <c r="G32" s="935">
        <f t="shared" si="2"/>
        <v>11.096631568123787</v>
      </c>
      <c r="H32" s="935">
        <f t="shared" ref="H32" si="4">(H26-H27)/H27*100</f>
        <v>12.651677939824751</v>
      </c>
    </row>
    <row r="33" spans="1:8" ht="17.25">
      <c r="A33" s="934" t="s">
        <v>431</v>
      </c>
      <c r="B33" s="935">
        <f>(B27-B28)/B28*100</f>
        <v>25.917857322104393</v>
      </c>
      <c r="C33" s="935">
        <f t="shared" si="2"/>
        <v>26.646745498680737</v>
      </c>
      <c r="D33" s="935">
        <f t="shared" si="2"/>
        <v>23.387726408645797</v>
      </c>
      <c r="E33" s="935">
        <f t="shared" si="2"/>
        <v>23.901485668559904</v>
      </c>
      <c r="F33" s="935">
        <f t="shared" si="2"/>
        <v>23.133725213787084</v>
      </c>
      <c r="G33" s="935">
        <f t="shared" si="2"/>
        <v>21.857933688524522</v>
      </c>
      <c r="H33" s="935">
        <f t="shared" ref="H33" si="5">(H27-H28)/H28*100</f>
        <v>24.083785713503815</v>
      </c>
    </row>
    <row r="34" spans="1:8" ht="17.25">
      <c r="A34" s="934" t="s">
        <v>271</v>
      </c>
      <c r="B34" s="935">
        <f>(B28-B29)/B29*100</f>
        <v>37.01976505806271</v>
      </c>
      <c r="C34" s="935">
        <f t="shared" si="2"/>
        <v>37.454146109269871</v>
      </c>
      <c r="D34" s="935">
        <f t="shared" si="2"/>
        <v>29.523504249315508</v>
      </c>
      <c r="E34" s="935">
        <f t="shared" si="2"/>
        <v>32.754761531029061</v>
      </c>
      <c r="F34" s="935">
        <f t="shared" si="2"/>
        <v>38.859987032945632</v>
      </c>
      <c r="G34" s="935">
        <f t="shared" si="2"/>
        <v>40.554038755850755</v>
      </c>
      <c r="H34" s="935">
        <f t="shared" ref="H34" si="6">(H28-H29)/H29*100</f>
        <v>35.90490025779328</v>
      </c>
    </row>
    <row r="35" spans="1:8" ht="12.75" customHeight="1">
      <c r="A35" s="934"/>
      <c r="B35" s="935"/>
      <c r="C35" s="935"/>
      <c r="D35" s="935"/>
      <c r="E35" s="935"/>
      <c r="F35" s="935"/>
      <c r="G35" s="935"/>
      <c r="H35" s="936"/>
    </row>
    <row r="36" spans="1:8" ht="17.25">
      <c r="A36" s="934" t="str">
        <f>+A19</f>
        <v>2025 vs 2021</v>
      </c>
      <c r="B36" s="935">
        <f>(B25-B29)/B29*100</f>
        <v>117.34578792667327</v>
      </c>
      <c r="C36" s="935">
        <f t="shared" ref="C36:G36" si="7">(C25-C29)/C29*100</f>
        <v>118.48551730454872</v>
      </c>
      <c r="D36" s="935">
        <f t="shared" si="7"/>
        <v>102.88700236145503</v>
      </c>
      <c r="E36" s="935">
        <f t="shared" si="7"/>
        <v>106.66499362494994</v>
      </c>
      <c r="F36" s="935">
        <f t="shared" si="7"/>
        <v>117.49418215319798</v>
      </c>
      <c r="G36" s="935">
        <f t="shared" si="7"/>
        <v>116.93770816542688</v>
      </c>
      <c r="H36" s="935">
        <f>(H25-H29)/H29*100</f>
        <v>113.09828016910252</v>
      </c>
    </row>
    <row r="38" spans="1:8">
      <c r="A38" s="806" t="s">
        <v>729</v>
      </c>
    </row>
    <row r="39" spans="1:8">
      <c r="A39" s="946" t="s">
        <v>731</v>
      </c>
    </row>
  </sheetData>
  <mergeCells count="1">
    <mergeCell ref="H3:H4"/>
  </mergeCells>
  <phoneticPr fontId="81"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53598-92B4-439D-BF08-F1CA67BDEA4D}">
  <sheetPr codeName="Foglio15">
    <tabColor rgb="FF0000FF"/>
  </sheetPr>
  <dimension ref="A1:L299"/>
  <sheetViews>
    <sheetView showGridLines="0" workbookViewId="0">
      <pane xSplit="2" ySplit="4" topLeftCell="C289" activePane="bottomRight" state="frozen"/>
      <selection pane="topRight" activeCell="C1" sqref="C1"/>
      <selection pane="bottomLeft" activeCell="A5" sqref="A5"/>
      <selection pane="bottomRight"/>
    </sheetView>
  </sheetViews>
  <sheetFormatPr defaultColWidth="9.85546875" defaultRowHeight="15"/>
  <cols>
    <col min="1" max="3" width="9.85546875" style="476"/>
    <col min="4" max="4" width="9.85546875" style="484"/>
    <col min="5" max="5" width="12.28515625" style="485" bestFit="1" customWidth="1"/>
    <col min="6" max="16384" width="9.85546875" style="476"/>
  </cols>
  <sheetData>
    <row r="1" spans="1:12" ht="21">
      <c r="A1" s="471" t="str">
        <f>+'Indice-Index'!A21</f>
        <v>1.13 Traffico dati, intensità dei flussi settimanali - Weekly data traffic intensity</v>
      </c>
      <c r="B1" s="472"/>
      <c r="C1" s="472"/>
      <c r="D1" s="473"/>
      <c r="E1" s="474"/>
      <c r="F1" s="472"/>
      <c r="G1" s="472"/>
      <c r="H1" s="472"/>
      <c r="I1" s="757"/>
      <c r="J1" s="475"/>
      <c r="K1" s="475"/>
      <c r="L1" s="475"/>
    </row>
    <row r="3" spans="1:12" s="477" customFormat="1" ht="19.5" thickBot="1">
      <c r="B3" s="455" t="s">
        <v>349</v>
      </c>
      <c r="C3" s="455" t="s">
        <v>350</v>
      </c>
      <c r="D3" s="455" t="s">
        <v>351</v>
      </c>
      <c r="E3" s="456" t="s">
        <v>428</v>
      </c>
    </row>
    <row r="4" spans="1:12" s="477" customFormat="1" ht="19.5" thickBot="1">
      <c r="B4" s="457">
        <v>2020</v>
      </c>
      <c r="C4" s="457" t="s">
        <v>352</v>
      </c>
      <c r="D4" s="458" t="s">
        <v>353</v>
      </c>
      <c r="E4" s="459">
        <v>0</v>
      </c>
    </row>
    <row r="5" spans="1:12" s="477" customFormat="1" ht="15.75">
      <c r="B5" s="478"/>
      <c r="D5" s="479"/>
      <c r="E5" s="480"/>
    </row>
    <row r="6" spans="1:12" s="477" customFormat="1" ht="16.5" thickBot="1">
      <c r="B6" s="478"/>
      <c r="D6" s="479"/>
      <c r="E6" s="480"/>
    </row>
    <row r="7" spans="1:12" s="477" customFormat="1" ht="15.75">
      <c r="B7" s="1024">
        <v>2020</v>
      </c>
      <c r="C7" s="690"/>
      <c r="D7" s="481" t="s">
        <v>354</v>
      </c>
      <c r="E7" s="626">
        <v>-5.1988691942981974E-3</v>
      </c>
    </row>
    <row r="8" spans="1:12" s="477" customFormat="1" ht="16.5" customHeight="1">
      <c r="B8" s="1025"/>
      <c r="C8" s="691"/>
      <c r="D8" s="482" t="s">
        <v>355</v>
      </c>
      <c r="E8" s="627">
        <v>4.3120150670658858E-2</v>
      </c>
    </row>
    <row r="9" spans="1:12" s="477" customFormat="1" ht="16.5" customHeight="1">
      <c r="B9" s="1025"/>
      <c r="C9" s="691" t="s">
        <v>356</v>
      </c>
      <c r="D9" s="482" t="s">
        <v>357</v>
      </c>
      <c r="E9" s="627">
        <v>6.29772920373914E-2</v>
      </c>
    </row>
    <row r="10" spans="1:12" s="477" customFormat="1" ht="16.5" customHeight="1">
      <c r="B10" s="1025"/>
      <c r="C10" s="691"/>
      <c r="D10" s="482" t="s">
        <v>358</v>
      </c>
      <c r="E10" s="627">
        <v>0.17852434604474016</v>
      </c>
    </row>
    <row r="11" spans="1:12" s="477" customFormat="1" ht="16.5" customHeight="1">
      <c r="B11" s="1025"/>
      <c r="C11" s="691"/>
      <c r="D11" s="482" t="s">
        <v>359</v>
      </c>
      <c r="E11" s="627">
        <v>0.16977310413020782</v>
      </c>
    </row>
    <row r="12" spans="1:12" s="477" customFormat="1" ht="16.5" customHeight="1">
      <c r="B12" s="1025"/>
      <c r="C12" s="691"/>
      <c r="D12" s="482" t="s">
        <v>360</v>
      </c>
      <c r="E12" s="627">
        <v>0.17524849712443338</v>
      </c>
    </row>
    <row r="13" spans="1:12" s="477" customFormat="1" ht="16.5" customHeight="1">
      <c r="B13" s="1025"/>
      <c r="C13" s="691"/>
      <c r="D13" s="482" t="s">
        <v>361</v>
      </c>
      <c r="E13" s="627">
        <v>0.16204224709037274</v>
      </c>
    </row>
    <row r="14" spans="1:12" s="477" customFormat="1" ht="16.5" customHeight="1">
      <c r="B14" s="1025"/>
      <c r="C14" s="691" t="s">
        <v>362</v>
      </c>
      <c r="D14" s="482" t="s">
        <v>363</v>
      </c>
      <c r="E14" s="627">
        <v>0.15760308065854026</v>
      </c>
    </row>
    <row r="15" spans="1:12" s="477" customFormat="1" ht="16.5" customHeight="1">
      <c r="B15" s="1025"/>
      <c r="C15" s="691"/>
      <c r="D15" s="482" t="s">
        <v>364</v>
      </c>
      <c r="E15" s="627">
        <v>0.14367826101150158</v>
      </c>
    </row>
    <row r="16" spans="1:12" s="477" customFormat="1" ht="16.5" customHeight="1">
      <c r="B16" s="1025"/>
      <c r="C16" s="691"/>
      <c r="D16" s="482" t="s">
        <v>365</v>
      </c>
      <c r="E16" s="627">
        <v>0.17792993982042057</v>
      </c>
    </row>
    <row r="17" spans="2:5" s="477" customFormat="1" ht="16.5" customHeight="1">
      <c r="B17" s="1025"/>
      <c r="C17" s="691"/>
      <c r="D17" s="482" t="s">
        <v>366</v>
      </c>
      <c r="E17" s="627">
        <v>0.18757097507427647</v>
      </c>
    </row>
    <row r="18" spans="2:5" s="477" customFormat="1" ht="16.5" customHeight="1">
      <c r="B18" s="1025"/>
      <c r="C18" s="691" t="s">
        <v>367</v>
      </c>
      <c r="D18" s="482" t="s">
        <v>368</v>
      </c>
      <c r="E18" s="627">
        <v>0.11901655960930645</v>
      </c>
    </row>
    <row r="19" spans="2:5" s="477" customFormat="1" ht="16.5" customHeight="1">
      <c r="B19" s="1025"/>
      <c r="C19" s="691"/>
      <c r="D19" s="482" t="s">
        <v>369</v>
      </c>
      <c r="E19" s="627">
        <v>0.13074573317886959</v>
      </c>
    </row>
    <row r="20" spans="2:5" s="477" customFormat="1" ht="16.5" customHeight="1">
      <c r="B20" s="1025"/>
      <c r="C20" s="691"/>
      <c r="D20" s="482" t="s">
        <v>370</v>
      </c>
      <c r="E20" s="627">
        <v>0.10892741215600288</v>
      </c>
    </row>
    <row r="21" spans="2:5" s="477" customFormat="1" ht="16.5" customHeight="1">
      <c r="B21" s="1025"/>
      <c r="C21" s="691"/>
      <c r="D21" s="482" t="s">
        <v>371</v>
      </c>
      <c r="E21" s="627">
        <v>6.2054630007940356E-2</v>
      </c>
    </row>
    <row r="22" spans="2:5" s="477" customFormat="1" ht="16.5" customHeight="1">
      <c r="B22" s="1025"/>
      <c r="C22" s="691" t="s">
        <v>372</v>
      </c>
      <c r="D22" s="482" t="s">
        <v>373</v>
      </c>
      <c r="E22" s="627">
        <v>0.12616203686017091</v>
      </c>
    </row>
    <row r="23" spans="2:5" s="477" customFormat="1" ht="16.5" customHeight="1">
      <c r="B23" s="1025"/>
      <c r="C23" s="691"/>
      <c r="D23" s="482" t="s">
        <v>374</v>
      </c>
      <c r="E23" s="627">
        <v>0.1737571080881011</v>
      </c>
    </row>
    <row r="24" spans="2:5" s="477" customFormat="1" ht="16.5" customHeight="1">
      <c r="B24" s="1025"/>
      <c r="C24" s="691"/>
      <c r="D24" s="482" t="s">
        <v>375</v>
      </c>
      <c r="E24" s="627">
        <v>0.17459076952783739</v>
      </c>
    </row>
    <row r="25" spans="2:5" s="477" customFormat="1" ht="16.5" customHeight="1">
      <c r="B25" s="1025"/>
      <c r="C25" s="691"/>
      <c r="D25" s="482" t="s">
        <v>376</v>
      </c>
      <c r="E25" s="627">
        <v>0.19834386109803803</v>
      </c>
    </row>
    <row r="26" spans="2:5" s="477" customFormat="1" ht="16.5" customHeight="1">
      <c r="B26" s="1025"/>
      <c r="C26" s="691"/>
      <c r="D26" s="482" t="s">
        <v>377</v>
      </c>
      <c r="E26" s="627">
        <v>0.22627034343620211</v>
      </c>
    </row>
    <row r="27" spans="2:5" s="477" customFormat="1" ht="16.5" customHeight="1">
      <c r="B27" s="1025"/>
      <c r="C27" s="691" t="s">
        <v>378</v>
      </c>
      <c r="D27" s="482" t="s">
        <v>379</v>
      </c>
      <c r="E27" s="627">
        <v>0.34523937785654046</v>
      </c>
    </row>
    <row r="28" spans="2:5" s="477" customFormat="1" ht="16.5" customHeight="1">
      <c r="B28" s="1025"/>
      <c r="C28" s="691"/>
      <c r="D28" s="482" t="s">
        <v>380</v>
      </c>
      <c r="E28" s="627">
        <v>0.24736077766725686</v>
      </c>
    </row>
    <row r="29" spans="2:5" s="477" customFormat="1" ht="16.5" customHeight="1">
      <c r="B29" s="1025"/>
      <c r="C29" s="691"/>
      <c r="D29" s="482" t="s">
        <v>381</v>
      </c>
      <c r="E29" s="627">
        <v>0.28856532637755294</v>
      </c>
    </row>
    <row r="30" spans="2:5" s="477" customFormat="1" ht="16.5" customHeight="1">
      <c r="B30" s="1025"/>
      <c r="C30" s="691"/>
      <c r="D30" s="482" t="s">
        <v>382</v>
      </c>
      <c r="E30" s="627">
        <v>0.26401693166422197</v>
      </c>
    </row>
    <row r="31" spans="2:5" s="477" customFormat="1" ht="16.5" customHeight="1">
      <c r="B31" s="1025"/>
      <c r="C31" s="691" t="s">
        <v>383</v>
      </c>
      <c r="D31" s="482" t="s">
        <v>384</v>
      </c>
      <c r="E31" s="627">
        <v>0.26852489052203599</v>
      </c>
    </row>
    <row r="32" spans="2:5" s="477" customFormat="1" ht="16.5" customHeight="1">
      <c r="B32" s="1025"/>
      <c r="C32" s="691"/>
      <c r="D32" s="482" t="s">
        <v>385</v>
      </c>
      <c r="E32" s="627">
        <v>0.25131554377293785</v>
      </c>
    </row>
    <row r="33" spans="2:5" s="477" customFormat="1" ht="16.5" customHeight="1">
      <c r="B33" s="1025"/>
      <c r="C33" s="691"/>
      <c r="D33" s="482" t="s">
        <v>386</v>
      </c>
      <c r="E33" s="627">
        <v>0.27574686756181094</v>
      </c>
    </row>
    <row r="34" spans="2:5" s="477" customFormat="1" ht="16.5" customHeight="1">
      <c r="B34" s="1025"/>
      <c r="C34" s="691"/>
      <c r="D34" s="482" t="s">
        <v>387</v>
      </c>
      <c r="E34" s="627">
        <v>0.27263120109742839</v>
      </c>
    </row>
    <row r="35" spans="2:5" s="477" customFormat="1" ht="16.5" customHeight="1">
      <c r="B35" s="1025"/>
      <c r="C35" s="691" t="s">
        <v>388</v>
      </c>
      <c r="D35" s="482" t="s">
        <v>389</v>
      </c>
      <c r="E35" s="627">
        <v>0.26073231859808871</v>
      </c>
    </row>
    <row r="36" spans="2:5" s="477" customFormat="1" ht="16.5" customHeight="1">
      <c r="B36" s="1025"/>
      <c r="C36" s="691"/>
      <c r="D36" s="482" t="s">
        <v>390</v>
      </c>
      <c r="E36" s="627">
        <v>0.25598011784831409</v>
      </c>
    </row>
    <row r="37" spans="2:5" s="477" customFormat="1" ht="16.5" customHeight="1">
      <c r="B37" s="1025"/>
      <c r="C37" s="691"/>
      <c r="D37" s="482" t="s">
        <v>391</v>
      </c>
      <c r="E37" s="627">
        <v>0.28309032370505033</v>
      </c>
    </row>
    <row r="38" spans="2:5" s="477" customFormat="1" ht="16.5" customHeight="1">
      <c r="B38" s="1025"/>
      <c r="C38" s="691"/>
      <c r="D38" s="482" t="s">
        <v>392</v>
      </c>
      <c r="E38" s="627">
        <v>0.29635674093548336</v>
      </c>
    </row>
    <row r="39" spans="2:5" s="477" customFormat="1" ht="16.5" customHeight="1">
      <c r="B39" s="1025"/>
      <c r="C39" s="691"/>
      <c r="D39" s="482" t="s">
        <v>393</v>
      </c>
      <c r="E39" s="627">
        <v>0.31620720458959045</v>
      </c>
    </row>
    <row r="40" spans="2:5" s="477" customFormat="1" ht="16.5" customHeight="1">
      <c r="B40" s="1025"/>
      <c r="C40" s="691" t="s">
        <v>394</v>
      </c>
      <c r="D40" s="482" t="s">
        <v>395</v>
      </c>
      <c r="E40" s="627">
        <v>0.24832559684814537</v>
      </c>
    </row>
    <row r="41" spans="2:5" s="477" customFormat="1" ht="16.5" customHeight="1">
      <c r="B41" s="1025"/>
      <c r="C41" s="691"/>
      <c r="D41" s="482" t="s">
        <v>396</v>
      </c>
      <c r="E41" s="627">
        <v>0.26994510286762685</v>
      </c>
    </row>
    <row r="42" spans="2:5" s="477" customFormat="1" ht="16.5" customHeight="1">
      <c r="B42" s="1025"/>
      <c r="C42" s="691"/>
      <c r="D42" s="482" t="s">
        <v>397</v>
      </c>
      <c r="E42" s="627">
        <v>0.30769342652706244</v>
      </c>
    </row>
    <row r="43" spans="2:5" s="477" customFormat="1" ht="16.5" customHeight="1">
      <c r="B43" s="1025"/>
      <c r="C43" s="691"/>
      <c r="D43" s="482" t="s">
        <v>398</v>
      </c>
      <c r="E43" s="627">
        <v>0.37363043945229801</v>
      </c>
    </row>
    <row r="44" spans="2:5" s="477" customFormat="1" ht="16.5" customHeight="1">
      <c r="B44" s="1025"/>
      <c r="C44" s="691" t="s">
        <v>399</v>
      </c>
      <c r="D44" s="482" t="s">
        <v>400</v>
      </c>
      <c r="E44" s="627">
        <v>0.4210677725204906</v>
      </c>
    </row>
    <row r="45" spans="2:5" s="477" customFormat="1" ht="16.5" customHeight="1">
      <c r="B45" s="1025"/>
      <c r="C45" s="691"/>
      <c r="D45" s="482" t="s">
        <v>401</v>
      </c>
      <c r="E45" s="627">
        <v>0.43784713555620358</v>
      </c>
    </row>
    <row r="46" spans="2:5" s="477" customFormat="1" ht="16.5" customHeight="1">
      <c r="B46" s="1025"/>
      <c r="C46" s="691"/>
      <c r="D46" s="482" t="s">
        <v>402</v>
      </c>
      <c r="E46" s="627">
        <v>0.45490130485469227</v>
      </c>
    </row>
    <row r="47" spans="2:5" s="477" customFormat="1" ht="16.5" customHeight="1">
      <c r="B47" s="1025"/>
      <c r="C47" s="691"/>
      <c r="D47" s="482" t="s">
        <v>403</v>
      </c>
      <c r="E47" s="627">
        <v>0.4249425041979582</v>
      </c>
    </row>
    <row r="48" spans="2:5" s="477" customFormat="1" ht="16.5" customHeight="1">
      <c r="B48" s="1025"/>
      <c r="C48" s="691" t="s">
        <v>404</v>
      </c>
      <c r="D48" s="482" t="s">
        <v>405</v>
      </c>
      <c r="E48" s="627">
        <v>0.48885025376468744</v>
      </c>
    </row>
    <row r="49" spans="2:5" s="477" customFormat="1" ht="16.5" customHeight="1">
      <c r="B49" s="1025"/>
      <c r="C49" s="691"/>
      <c r="D49" s="482" t="s">
        <v>406</v>
      </c>
      <c r="E49" s="627">
        <v>0.50980101538331457</v>
      </c>
    </row>
    <row r="50" spans="2:5" s="477" customFormat="1" ht="16.5" customHeight="1">
      <c r="B50" s="1025"/>
      <c r="C50" s="691"/>
      <c r="D50" s="482" t="s">
        <v>407</v>
      </c>
      <c r="E50" s="627">
        <v>0.54558690354676853</v>
      </c>
    </row>
    <row r="51" spans="2:5" s="477" customFormat="1" ht="16.5" customHeight="1">
      <c r="B51" s="1025"/>
      <c r="C51" s="691"/>
      <c r="D51" s="482" t="s">
        <v>408</v>
      </c>
      <c r="E51" s="627">
        <v>0.48277978498434077</v>
      </c>
    </row>
    <row r="52" spans="2:5" s="477" customFormat="1" ht="17.100000000000001" customHeight="1" thickBot="1">
      <c r="B52" s="1026"/>
      <c r="C52" s="692"/>
      <c r="D52" s="483" t="s">
        <v>409</v>
      </c>
      <c r="E52" s="628">
        <v>0.51724824831915051</v>
      </c>
    </row>
    <row r="53" spans="2:5" s="477" customFormat="1" ht="15.75">
      <c r="B53" s="1024">
        <v>2021</v>
      </c>
      <c r="C53" s="690" t="s">
        <v>410</v>
      </c>
      <c r="D53" s="481" t="s">
        <v>411</v>
      </c>
      <c r="E53" s="626">
        <v>0.56438461755082081</v>
      </c>
    </row>
    <row r="54" spans="2:5" s="477" customFormat="1" ht="15.75">
      <c r="B54" s="1025"/>
      <c r="C54" s="691"/>
      <c r="D54" s="482" t="s">
        <v>412</v>
      </c>
      <c r="E54" s="627">
        <v>0.56756889177093017</v>
      </c>
    </row>
    <row r="55" spans="2:5" s="477" customFormat="1" ht="15.75">
      <c r="B55" s="1025"/>
      <c r="C55" s="691"/>
      <c r="D55" s="482" t="s">
        <v>413</v>
      </c>
      <c r="E55" s="627">
        <v>0.56142371900736099</v>
      </c>
    </row>
    <row r="56" spans="2:5" s="477" customFormat="1" ht="15.75">
      <c r="B56" s="1025"/>
      <c r="C56" s="691"/>
      <c r="D56" s="482" t="s">
        <v>414</v>
      </c>
      <c r="E56" s="627">
        <v>0.53089293172108099</v>
      </c>
    </row>
    <row r="57" spans="2:5" s="477" customFormat="1" ht="15.75">
      <c r="B57" s="1025"/>
      <c r="C57" s="691" t="s">
        <v>352</v>
      </c>
      <c r="D57" s="482" t="s">
        <v>415</v>
      </c>
      <c r="E57" s="627">
        <v>0.56981610811669425</v>
      </c>
    </row>
    <row r="58" spans="2:5" s="477" customFormat="1" ht="15.75">
      <c r="B58" s="1025"/>
      <c r="C58" s="691"/>
      <c r="D58" s="482" t="s">
        <v>416</v>
      </c>
      <c r="E58" s="627">
        <v>0.57835266080289494</v>
      </c>
    </row>
    <row r="59" spans="2:5" s="477" customFormat="1" ht="15.75">
      <c r="B59" s="1025"/>
      <c r="C59" s="691"/>
      <c r="D59" s="482" t="s">
        <v>353</v>
      </c>
      <c r="E59" s="627">
        <v>0.61679349779784698</v>
      </c>
    </row>
    <row r="60" spans="2:5" s="477" customFormat="1" ht="15.75">
      <c r="B60" s="1025"/>
      <c r="C60" s="691"/>
      <c r="D60" s="482" t="s">
        <v>354</v>
      </c>
      <c r="E60" s="627">
        <v>0.61576157736684356</v>
      </c>
    </row>
    <row r="61" spans="2:5" s="477" customFormat="1" ht="15.75">
      <c r="B61" s="1025"/>
      <c r="C61" s="691" t="s">
        <v>356</v>
      </c>
      <c r="D61" s="482" t="s">
        <v>355</v>
      </c>
      <c r="E61" s="627">
        <v>0.65776033839993509</v>
      </c>
    </row>
    <row r="62" spans="2:5" s="477" customFormat="1" ht="15.75">
      <c r="B62" s="1025"/>
      <c r="C62" s="691"/>
      <c r="D62" s="482" t="s">
        <v>357</v>
      </c>
      <c r="E62" s="627">
        <v>0.64261398989092267</v>
      </c>
    </row>
    <row r="63" spans="2:5" s="477" customFormat="1" ht="15.75">
      <c r="B63" s="1025"/>
      <c r="C63" s="691"/>
      <c r="D63" s="482" t="s">
        <v>358</v>
      </c>
      <c r="E63" s="627">
        <v>0.65459699527082527</v>
      </c>
    </row>
    <row r="64" spans="2:5" s="477" customFormat="1" ht="15.75">
      <c r="B64" s="1025"/>
      <c r="C64" s="691"/>
      <c r="D64" s="482" t="s">
        <v>359</v>
      </c>
      <c r="E64" s="627">
        <v>0.61752214039286357</v>
      </c>
    </row>
    <row r="65" spans="2:5" s="477" customFormat="1" ht="15.75">
      <c r="B65" s="1025"/>
      <c r="C65" s="691"/>
      <c r="D65" s="482" t="s">
        <v>360</v>
      </c>
      <c r="E65" s="627">
        <v>0.66363268183284008</v>
      </c>
    </row>
    <row r="66" spans="2:5" s="477" customFormat="1" ht="15.75">
      <c r="B66" s="1025"/>
      <c r="C66" s="691" t="s">
        <v>362</v>
      </c>
      <c r="D66" s="482" t="s">
        <v>361</v>
      </c>
      <c r="E66" s="627">
        <v>0.66441860680560982</v>
      </c>
    </row>
    <row r="67" spans="2:5" s="477" customFormat="1" ht="15.75">
      <c r="B67" s="1025"/>
      <c r="C67" s="691"/>
      <c r="D67" s="482" t="s">
        <v>363</v>
      </c>
      <c r="E67" s="627">
        <v>0.68572230115412902</v>
      </c>
    </row>
    <row r="68" spans="2:5" s="477" customFormat="1" ht="15.75">
      <c r="B68" s="1025"/>
      <c r="C68" s="691"/>
      <c r="D68" s="482" t="s">
        <v>364</v>
      </c>
      <c r="E68" s="627">
        <v>0.779223725258267</v>
      </c>
    </row>
    <row r="69" spans="2:5" s="477" customFormat="1" ht="15.75">
      <c r="B69" s="1025"/>
      <c r="C69" s="691"/>
      <c r="D69" s="482" t="s">
        <v>365</v>
      </c>
      <c r="E69" s="627">
        <v>0.67720213179087096</v>
      </c>
    </row>
    <row r="70" spans="2:5" s="477" customFormat="1" ht="15.75">
      <c r="B70" s="1025"/>
      <c r="C70" s="691" t="s">
        <v>367</v>
      </c>
      <c r="D70" s="482" t="s">
        <v>366</v>
      </c>
      <c r="E70" s="627">
        <v>0.63754080072122032</v>
      </c>
    </row>
    <row r="71" spans="2:5" s="477" customFormat="1" ht="15.75">
      <c r="B71" s="1025"/>
      <c r="C71" s="691"/>
      <c r="D71" s="482" t="s">
        <v>368</v>
      </c>
      <c r="E71" s="627">
        <v>0.7347975411985046</v>
      </c>
    </row>
    <row r="72" spans="2:5" s="477" customFormat="1" ht="15.75">
      <c r="B72" s="1025"/>
      <c r="C72" s="691"/>
      <c r="D72" s="482" t="s">
        <v>369</v>
      </c>
      <c r="E72" s="627">
        <v>0.69222762733423826</v>
      </c>
    </row>
    <row r="73" spans="2:5" s="477" customFormat="1" ht="15.75">
      <c r="B73" s="1025"/>
      <c r="C73" s="691"/>
      <c r="D73" s="482" t="s">
        <v>370</v>
      </c>
      <c r="E73" s="627">
        <v>0.62043723924192318</v>
      </c>
    </row>
    <row r="74" spans="2:5" s="477" customFormat="1" ht="15.75">
      <c r="B74" s="1025"/>
      <c r="C74" s="691" t="s">
        <v>372</v>
      </c>
      <c r="D74" s="482" t="s">
        <v>371</v>
      </c>
      <c r="E74" s="627">
        <v>0.55178208460502187</v>
      </c>
    </row>
    <row r="75" spans="2:5" s="477" customFormat="1" ht="15.75">
      <c r="B75" s="1025"/>
      <c r="C75" s="691"/>
      <c r="D75" s="482" t="s">
        <v>373</v>
      </c>
      <c r="E75" s="627">
        <v>0.59742117264450412</v>
      </c>
    </row>
    <row r="76" spans="2:5" s="477" customFormat="1" ht="15.75">
      <c r="B76" s="1025"/>
      <c r="C76" s="691"/>
      <c r="D76" s="482" t="s">
        <v>374</v>
      </c>
      <c r="E76" s="627">
        <v>0.60439680098487347</v>
      </c>
    </row>
    <row r="77" spans="2:5" s="477" customFormat="1" ht="15.75">
      <c r="B77" s="1025"/>
      <c r="C77" s="691"/>
      <c r="D77" s="482" t="s">
        <v>375</v>
      </c>
      <c r="E77" s="627">
        <v>0.61770222931790586</v>
      </c>
    </row>
    <row r="78" spans="2:5" s="477" customFormat="1" ht="15.75">
      <c r="B78" s="1025"/>
      <c r="C78" s="691"/>
      <c r="D78" s="482" t="s">
        <v>376</v>
      </c>
      <c r="E78" s="627">
        <v>0.61349681524494137</v>
      </c>
    </row>
    <row r="79" spans="2:5" s="477" customFormat="1" ht="15.75">
      <c r="B79" s="1025"/>
      <c r="C79" s="691" t="s">
        <v>378</v>
      </c>
      <c r="D79" s="482" t="s">
        <v>377</v>
      </c>
      <c r="E79" s="627">
        <v>0.65429499147786963</v>
      </c>
    </row>
    <row r="80" spans="2:5" s="477" customFormat="1" ht="15.75">
      <c r="B80" s="1025"/>
      <c r="C80" s="691"/>
      <c r="D80" s="482" t="s">
        <v>379</v>
      </c>
      <c r="E80" s="627">
        <v>0.64729551662260343</v>
      </c>
    </row>
    <row r="81" spans="2:5" s="477" customFormat="1" ht="15.75">
      <c r="B81" s="1025"/>
      <c r="C81" s="691"/>
      <c r="D81" s="482" t="s">
        <v>380</v>
      </c>
      <c r="E81" s="627">
        <v>0.62721414232028738</v>
      </c>
    </row>
    <row r="82" spans="2:5" s="477" customFormat="1" ht="15.75">
      <c r="B82" s="1025"/>
      <c r="C82" s="691"/>
      <c r="D82" s="482" t="s">
        <v>381</v>
      </c>
      <c r="E82" s="627">
        <v>0.6158205327741012</v>
      </c>
    </row>
    <row r="83" spans="2:5" s="477" customFormat="1" ht="15.75">
      <c r="B83" s="1025"/>
      <c r="C83" s="691" t="s">
        <v>383</v>
      </c>
      <c r="D83" s="482" t="s">
        <v>382</v>
      </c>
      <c r="E83" s="627">
        <v>0.67193190555983495</v>
      </c>
    </row>
    <row r="84" spans="2:5" s="477" customFormat="1" ht="15.75">
      <c r="B84" s="1025"/>
      <c r="C84" s="691"/>
      <c r="D84" s="482" t="s">
        <v>384</v>
      </c>
      <c r="E84" s="627">
        <v>0.62279143067049725</v>
      </c>
    </row>
    <row r="85" spans="2:5" s="477" customFormat="1" ht="15.75">
      <c r="B85" s="1025"/>
      <c r="C85" s="691"/>
      <c r="D85" s="482" t="s">
        <v>385</v>
      </c>
      <c r="E85" s="627">
        <v>0.76791340516856788</v>
      </c>
    </row>
    <row r="86" spans="2:5" s="477" customFormat="1" ht="15.75">
      <c r="B86" s="1025"/>
      <c r="C86" s="691"/>
      <c r="D86" s="482" t="s">
        <v>386</v>
      </c>
      <c r="E86" s="627">
        <v>0.89373410354470206</v>
      </c>
    </row>
    <row r="87" spans="2:5" s="477" customFormat="1" ht="15.75">
      <c r="B87" s="1025"/>
      <c r="C87" s="691"/>
      <c r="D87" s="482" t="s">
        <v>387</v>
      </c>
      <c r="E87" s="627">
        <v>0.76288822827463465</v>
      </c>
    </row>
    <row r="88" spans="2:5" s="477" customFormat="1" ht="15.75">
      <c r="B88" s="1025"/>
      <c r="C88" s="691" t="s">
        <v>388</v>
      </c>
      <c r="D88" s="482" t="s">
        <v>389</v>
      </c>
      <c r="E88" s="627">
        <v>0.80254896104212714</v>
      </c>
    </row>
    <row r="89" spans="2:5" s="477" customFormat="1" ht="15.75">
      <c r="B89" s="1025"/>
      <c r="C89" s="691"/>
      <c r="D89" s="482" t="s">
        <v>390</v>
      </c>
      <c r="E89" s="627">
        <v>1.0180487449488433</v>
      </c>
    </row>
    <row r="90" spans="2:5" s="477" customFormat="1" ht="15.75">
      <c r="B90" s="1025"/>
      <c r="C90" s="691"/>
      <c r="D90" s="482" t="s">
        <v>391</v>
      </c>
      <c r="E90" s="627">
        <v>1.0218148549890922</v>
      </c>
    </row>
    <row r="91" spans="2:5" s="477" customFormat="1" ht="15.75">
      <c r="B91" s="1025"/>
      <c r="C91" s="691"/>
      <c r="D91" s="482" t="s">
        <v>392</v>
      </c>
      <c r="E91" s="627">
        <v>0.99343409575427766</v>
      </c>
    </row>
    <row r="92" spans="2:5" s="477" customFormat="1" ht="15.75">
      <c r="B92" s="1025"/>
      <c r="C92" s="691" t="s">
        <v>394</v>
      </c>
      <c r="D92" s="482" t="s">
        <v>393</v>
      </c>
      <c r="E92" s="627">
        <v>0.83938209560113164</v>
      </c>
    </row>
    <row r="93" spans="2:5" s="477" customFormat="1" ht="15.75">
      <c r="B93" s="1025"/>
      <c r="C93" s="691"/>
      <c r="D93" s="482" t="s">
        <v>395</v>
      </c>
      <c r="E93" s="627">
        <v>0.94021275669139415</v>
      </c>
    </row>
    <row r="94" spans="2:5" s="477" customFormat="1" ht="15.75">
      <c r="B94" s="1025"/>
      <c r="C94" s="691"/>
      <c r="D94" s="482" t="s">
        <v>396</v>
      </c>
      <c r="E94" s="627">
        <v>1.1301289353192143</v>
      </c>
    </row>
    <row r="95" spans="2:5" s="477" customFormat="1" ht="15.75">
      <c r="B95" s="1025"/>
      <c r="C95" s="691"/>
      <c r="D95" s="482" t="s">
        <v>397</v>
      </c>
      <c r="E95" s="627">
        <v>1.0409634815156503</v>
      </c>
    </row>
    <row r="96" spans="2:5" s="477" customFormat="1" ht="15.75">
      <c r="B96" s="1025"/>
      <c r="C96" s="691" t="s">
        <v>399</v>
      </c>
      <c r="D96" s="482" t="s">
        <v>398</v>
      </c>
      <c r="E96" s="627">
        <v>1.0702484052533852</v>
      </c>
    </row>
    <row r="97" spans="2:5" s="477" customFormat="1" ht="15.75">
      <c r="B97" s="1025"/>
      <c r="C97" s="691"/>
      <c r="D97" s="482" t="s">
        <v>400</v>
      </c>
      <c r="E97" s="627">
        <v>0.88941602165909905</v>
      </c>
    </row>
    <row r="98" spans="2:5" s="477" customFormat="1" ht="15.75">
      <c r="B98" s="1025"/>
      <c r="C98" s="691"/>
      <c r="D98" s="482" t="s">
        <v>401</v>
      </c>
      <c r="E98" s="627">
        <v>0.94543996988739132</v>
      </c>
    </row>
    <row r="99" spans="2:5" s="477" customFormat="1" ht="15.75">
      <c r="B99" s="1025"/>
      <c r="C99" s="691"/>
      <c r="D99" s="482" t="s">
        <v>402</v>
      </c>
      <c r="E99" s="627">
        <v>0.98152300168294349</v>
      </c>
    </row>
    <row r="100" spans="2:5" s="477" customFormat="1" ht="15.75">
      <c r="B100" s="1025"/>
      <c r="C100" s="691"/>
      <c r="D100" s="482" t="s">
        <v>403</v>
      </c>
      <c r="E100" s="627">
        <v>1.0578346950174946</v>
      </c>
    </row>
    <row r="101" spans="2:5" s="477" customFormat="1" ht="15.75">
      <c r="B101" s="1025"/>
      <c r="C101" s="691" t="s">
        <v>404</v>
      </c>
      <c r="D101" s="482" t="s">
        <v>405</v>
      </c>
      <c r="E101" s="627">
        <v>1.0535552461161228</v>
      </c>
    </row>
    <row r="102" spans="2:5" s="477" customFormat="1" ht="15.75">
      <c r="B102" s="1025"/>
      <c r="C102" s="691"/>
      <c r="D102" s="482" t="s">
        <v>406</v>
      </c>
      <c r="E102" s="627">
        <v>1.0641810531165745</v>
      </c>
    </row>
    <row r="103" spans="2:5" s="477" customFormat="1" ht="15.75">
      <c r="B103" s="1025"/>
      <c r="C103" s="691"/>
      <c r="D103" s="482" t="s">
        <v>407</v>
      </c>
      <c r="E103" s="627">
        <v>0.97668565620548498</v>
      </c>
    </row>
    <row r="104" spans="2:5" s="477" customFormat="1" ht="16.5" thickBot="1">
      <c r="B104" s="1026"/>
      <c r="C104" s="692"/>
      <c r="D104" s="483" t="s">
        <v>408</v>
      </c>
      <c r="E104" s="628">
        <v>0.88708729679785325</v>
      </c>
    </row>
    <row r="105" spans="2:5" s="477" customFormat="1" ht="15.75">
      <c r="B105" s="1024">
        <v>2022</v>
      </c>
      <c r="C105" s="690" t="s">
        <v>410</v>
      </c>
      <c r="D105" s="481" t="s">
        <v>411</v>
      </c>
      <c r="E105" s="626">
        <v>1.1382800816656324</v>
      </c>
    </row>
    <row r="106" spans="2:5" s="477" customFormat="1" ht="15.75">
      <c r="B106" s="1025"/>
      <c r="C106" s="691"/>
      <c r="D106" s="482" t="s">
        <v>412</v>
      </c>
      <c r="E106" s="627">
        <v>1.0810737148902809</v>
      </c>
    </row>
    <row r="107" spans="2:5" s="477" customFormat="1" ht="15.75">
      <c r="B107" s="1025"/>
      <c r="C107" s="691"/>
      <c r="D107" s="482" t="s">
        <v>413</v>
      </c>
      <c r="E107" s="627">
        <v>1.2346602676627503</v>
      </c>
    </row>
    <row r="108" spans="2:5" s="477" customFormat="1" ht="15.75">
      <c r="B108" s="1025"/>
      <c r="C108" s="691"/>
      <c r="D108" s="482" t="s">
        <v>414</v>
      </c>
      <c r="E108" s="627">
        <v>1.0410087944949895</v>
      </c>
    </row>
    <row r="109" spans="2:5" s="477" customFormat="1" ht="15.75">
      <c r="B109" s="1025"/>
      <c r="C109" s="691" t="s">
        <v>352</v>
      </c>
      <c r="D109" s="482" t="s">
        <v>415</v>
      </c>
      <c r="E109" s="627">
        <v>1.1639343056231688</v>
      </c>
    </row>
    <row r="110" spans="2:5" s="477" customFormat="1" ht="15.75">
      <c r="B110" s="1025"/>
      <c r="C110" s="691"/>
      <c r="D110" s="482" t="s">
        <v>416</v>
      </c>
      <c r="E110" s="627">
        <v>1.2031247368609745</v>
      </c>
    </row>
    <row r="111" spans="2:5" s="477" customFormat="1" ht="15.75">
      <c r="B111" s="1025"/>
      <c r="C111" s="691"/>
      <c r="D111" s="482" t="s">
        <v>353</v>
      </c>
      <c r="E111" s="627">
        <v>1.2379731468829764</v>
      </c>
    </row>
    <row r="112" spans="2:5" s="477" customFormat="1" ht="15.75">
      <c r="B112" s="1025"/>
      <c r="C112" s="691"/>
      <c r="D112" s="482" t="s">
        <v>354</v>
      </c>
      <c r="E112" s="627">
        <v>1.1547489071621952</v>
      </c>
    </row>
    <row r="113" spans="2:5" s="477" customFormat="1" ht="15.75">
      <c r="B113" s="1025"/>
      <c r="C113" s="691" t="s">
        <v>356</v>
      </c>
      <c r="D113" s="482" t="s">
        <v>355</v>
      </c>
      <c r="E113" s="627">
        <v>1.2836662104144823</v>
      </c>
    </row>
    <row r="114" spans="2:5" s="477" customFormat="1" ht="15.75">
      <c r="B114" s="1025"/>
      <c r="C114" s="691"/>
      <c r="D114" s="482" t="s">
        <v>357</v>
      </c>
      <c r="E114" s="627">
        <v>1.2774395076893403</v>
      </c>
    </row>
    <row r="115" spans="2:5" s="477" customFormat="1" ht="15.75">
      <c r="B115" s="1025"/>
      <c r="C115" s="691"/>
      <c r="D115" s="482" t="s">
        <v>358</v>
      </c>
      <c r="E115" s="627">
        <v>1.3518884351002582</v>
      </c>
    </row>
    <row r="116" spans="2:5" s="477" customFormat="1" ht="15.75">
      <c r="B116" s="1025"/>
      <c r="C116" s="691"/>
      <c r="D116" s="482" t="s">
        <v>359</v>
      </c>
      <c r="E116" s="627">
        <v>1.0685714939722073</v>
      </c>
    </row>
    <row r="117" spans="2:5" s="477" customFormat="1" ht="15.75">
      <c r="B117" s="1025"/>
      <c r="C117" s="691"/>
      <c r="D117" s="482" t="s">
        <v>360</v>
      </c>
      <c r="E117" s="627">
        <v>1.245761174998262</v>
      </c>
    </row>
    <row r="118" spans="2:5" s="477" customFormat="1" ht="15.75">
      <c r="B118" s="1025"/>
      <c r="C118" s="691" t="s">
        <v>362</v>
      </c>
      <c r="D118" s="482" t="s">
        <v>361</v>
      </c>
      <c r="E118" s="627">
        <v>1.2725039670075355</v>
      </c>
    </row>
    <row r="119" spans="2:5" s="477" customFormat="1" ht="15.75">
      <c r="B119" s="1025"/>
      <c r="C119" s="691"/>
      <c r="D119" s="482" t="s">
        <v>363</v>
      </c>
      <c r="E119" s="627">
        <v>1.153921573524483</v>
      </c>
    </row>
    <row r="120" spans="2:5" s="477" customFormat="1" ht="15.75">
      <c r="B120" s="1025"/>
      <c r="C120" s="691"/>
      <c r="D120" s="482" t="s">
        <v>364</v>
      </c>
      <c r="E120" s="627">
        <v>1.291521829494797</v>
      </c>
    </row>
    <row r="121" spans="2:5" s="477" customFormat="1" ht="15.75">
      <c r="B121" s="1025"/>
      <c r="C121" s="691"/>
      <c r="D121" s="482" t="s">
        <v>365</v>
      </c>
      <c r="E121" s="627">
        <v>1.3072161629214987</v>
      </c>
    </row>
    <row r="122" spans="2:5" s="477" customFormat="1" ht="15.75">
      <c r="B122" s="1025"/>
      <c r="C122" s="691" t="s">
        <v>367</v>
      </c>
      <c r="D122" s="482" t="s">
        <v>366</v>
      </c>
      <c r="E122" s="627">
        <v>1.3137267412012239</v>
      </c>
    </row>
    <row r="123" spans="2:5" s="477" customFormat="1" ht="15.75">
      <c r="B123" s="1025"/>
      <c r="C123" s="691"/>
      <c r="D123" s="482" t="s">
        <v>368</v>
      </c>
      <c r="E123" s="627">
        <v>1.2517131681417868</v>
      </c>
    </row>
    <row r="124" spans="2:5" s="477" customFormat="1" ht="15.75">
      <c r="B124" s="1025"/>
      <c r="C124" s="691"/>
      <c r="D124" s="482" t="s">
        <v>369</v>
      </c>
      <c r="E124" s="627">
        <v>1.2089321780607438</v>
      </c>
    </row>
    <row r="125" spans="2:5" s="477" customFormat="1" ht="15.75">
      <c r="B125" s="1025"/>
      <c r="C125" s="691"/>
      <c r="D125" s="482" t="s">
        <v>370</v>
      </c>
      <c r="E125" s="627">
        <v>1.1192165465491342</v>
      </c>
    </row>
    <row r="126" spans="2:5" s="477" customFormat="1" ht="15.75">
      <c r="B126" s="1025"/>
      <c r="C126" s="691" t="s">
        <v>372</v>
      </c>
      <c r="D126" s="482" t="s">
        <v>371</v>
      </c>
      <c r="E126" s="627">
        <v>1.0277763380902978</v>
      </c>
    </row>
    <row r="127" spans="2:5" s="477" customFormat="1" ht="15.75">
      <c r="B127" s="1025"/>
      <c r="C127" s="691"/>
      <c r="D127" s="482" t="s">
        <v>373</v>
      </c>
      <c r="E127" s="627">
        <v>1.0329932222360922</v>
      </c>
    </row>
    <row r="128" spans="2:5" s="477" customFormat="1" ht="15.75">
      <c r="B128" s="1025"/>
      <c r="C128" s="691"/>
      <c r="D128" s="482" t="s">
        <v>374</v>
      </c>
      <c r="E128" s="627">
        <v>1.0619695391602693</v>
      </c>
    </row>
    <row r="129" spans="2:5" s="477" customFormat="1" ht="15.75">
      <c r="B129" s="1025"/>
      <c r="C129" s="691"/>
      <c r="D129" s="482" t="s">
        <v>375</v>
      </c>
      <c r="E129" s="627">
        <v>1.0953818110135018</v>
      </c>
    </row>
    <row r="130" spans="2:5" s="477" customFormat="1" ht="15.75">
      <c r="B130" s="1025"/>
      <c r="C130" s="691"/>
      <c r="D130" s="482" t="s">
        <v>376</v>
      </c>
      <c r="E130" s="627">
        <v>1.0861664236504502</v>
      </c>
    </row>
    <row r="131" spans="2:5" s="477" customFormat="1" ht="15.75">
      <c r="B131" s="1025"/>
      <c r="C131" s="691" t="s">
        <v>378</v>
      </c>
      <c r="D131" s="482" t="s">
        <v>377</v>
      </c>
      <c r="E131" s="627">
        <v>1.1584630474653779</v>
      </c>
    </row>
    <row r="132" spans="2:5" s="477" customFormat="1" ht="15.75">
      <c r="B132" s="1025"/>
      <c r="C132" s="691"/>
      <c r="D132" s="482" t="s">
        <v>379</v>
      </c>
      <c r="E132" s="627">
        <v>1.1641652154452127</v>
      </c>
    </row>
    <row r="133" spans="2:5" s="477" customFormat="1" ht="15.75">
      <c r="B133" s="1025"/>
      <c r="C133" s="691"/>
      <c r="D133" s="482" t="s">
        <v>380</v>
      </c>
      <c r="E133" s="627">
        <v>1.2214110049017055</v>
      </c>
    </row>
    <row r="134" spans="2:5" s="477" customFormat="1" ht="15.75">
      <c r="B134" s="1025"/>
      <c r="C134" s="691"/>
      <c r="D134" s="482" t="s">
        <v>381</v>
      </c>
      <c r="E134" s="627">
        <v>1.2304957255544324</v>
      </c>
    </row>
    <row r="135" spans="2:5" s="477" customFormat="1" ht="15.75">
      <c r="B135" s="1025"/>
      <c r="C135" s="691" t="s">
        <v>383</v>
      </c>
      <c r="D135" s="482" t="s">
        <v>382</v>
      </c>
      <c r="E135" s="627">
        <v>1.2507300121032299</v>
      </c>
    </row>
    <row r="136" spans="2:5" s="477" customFormat="1" ht="15.75">
      <c r="B136" s="1025"/>
      <c r="C136" s="691"/>
      <c r="D136" s="482" t="s">
        <v>384</v>
      </c>
      <c r="E136" s="627">
        <v>1.3551878208061525</v>
      </c>
    </row>
    <row r="137" spans="2:5" s="477" customFormat="1" ht="15.75">
      <c r="B137" s="1025"/>
      <c r="C137" s="691"/>
      <c r="D137" s="482" t="s">
        <v>385</v>
      </c>
      <c r="E137" s="627">
        <v>1.5059522488392196</v>
      </c>
    </row>
    <row r="138" spans="2:5" s="477" customFormat="1" ht="15.75">
      <c r="B138" s="1025"/>
      <c r="C138" s="691"/>
      <c r="D138" s="482" t="s">
        <v>386</v>
      </c>
      <c r="E138" s="627">
        <v>1.595338826886241</v>
      </c>
    </row>
    <row r="139" spans="2:5" s="477" customFormat="1" ht="15.75">
      <c r="B139" s="1025"/>
      <c r="C139" s="691"/>
      <c r="D139" s="482" t="s">
        <v>387</v>
      </c>
      <c r="E139" s="627">
        <v>1.5827366834037808</v>
      </c>
    </row>
    <row r="140" spans="2:5" s="477" customFormat="1" ht="15.75">
      <c r="B140" s="1025"/>
      <c r="C140" s="691" t="s">
        <v>388</v>
      </c>
      <c r="D140" s="482" t="s">
        <v>389</v>
      </c>
      <c r="E140" s="627">
        <v>1.5617354941611561</v>
      </c>
    </row>
    <row r="141" spans="2:5" s="477" customFormat="1" ht="15.75">
      <c r="B141" s="1025"/>
      <c r="C141" s="691"/>
      <c r="D141" s="482" t="s">
        <v>390</v>
      </c>
      <c r="E141" s="627">
        <v>1.54729404399917</v>
      </c>
    </row>
    <row r="142" spans="2:5" s="477" customFormat="1" ht="15.75">
      <c r="B142" s="1025"/>
      <c r="C142" s="691"/>
      <c r="D142" s="482" t="s">
        <v>391</v>
      </c>
      <c r="E142" s="627">
        <v>1.3525011565880103</v>
      </c>
    </row>
    <row r="143" spans="2:5" s="477" customFormat="1" ht="15.75">
      <c r="B143" s="1025"/>
      <c r="C143" s="691"/>
      <c r="D143" s="482" t="s">
        <v>392</v>
      </c>
      <c r="E143" s="627">
        <v>1.3683478798137914</v>
      </c>
    </row>
    <row r="144" spans="2:5" s="477" customFormat="1" ht="15.75">
      <c r="B144" s="1025"/>
      <c r="C144" s="691" t="s">
        <v>394</v>
      </c>
      <c r="D144" s="482" t="s">
        <v>393</v>
      </c>
      <c r="E144" s="627">
        <v>1.5763987545392062</v>
      </c>
    </row>
    <row r="145" spans="2:5" s="477" customFormat="1" ht="15.75">
      <c r="B145" s="1025"/>
      <c r="C145" s="691"/>
      <c r="D145" s="482" t="s">
        <v>395</v>
      </c>
      <c r="E145" s="627">
        <v>1.5371263194102458</v>
      </c>
    </row>
    <row r="146" spans="2:5" s="477" customFormat="1" ht="15.75">
      <c r="B146" s="1025"/>
      <c r="C146" s="691"/>
      <c r="D146" s="482" t="s">
        <v>396</v>
      </c>
      <c r="E146" s="627">
        <v>1.5702794148075487</v>
      </c>
    </row>
    <row r="147" spans="2:5" s="477" customFormat="1" ht="15.75">
      <c r="B147" s="1025"/>
      <c r="C147" s="691"/>
      <c r="D147" s="482" t="s">
        <v>397</v>
      </c>
      <c r="E147" s="627">
        <v>1.5966465503872791</v>
      </c>
    </row>
    <row r="148" spans="2:5" s="477" customFormat="1" ht="15.75">
      <c r="B148" s="1025"/>
      <c r="C148" s="691" t="s">
        <v>399</v>
      </c>
      <c r="D148" s="482" t="s">
        <v>398</v>
      </c>
      <c r="E148" s="627">
        <v>1.6689997876308149</v>
      </c>
    </row>
    <row r="149" spans="2:5" s="477" customFormat="1" ht="15.75">
      <c r="B149" s="1025"/>
      <c r="C149" s="691"/>
      <c r="D149" s="482" t="s">
        <v>400</v>
      </c>
      <c r="E149" s="627">
        <v>1.6258051144173682</v>
      </c>
    </row>
    <row r="150" spans="2:5" s="477" customFormat="1" ht="15.75">
      <c r="B150" s="1025"/>
      <c r="C150" s="691"/>
      <c r="D150" s="482" t="s">
        <v>401</v>
      </c>
      <c r="E150" s="627">
        <v>1.4743807074337993</v>
      </c>
    </row>
    <row r="151" spans="2:5" s="477" customFormat="1" ht="15.75">
      <c r="B151" s="1025"/>
      <c r="C151" s="691"/>
      <c r="D151" s="482" t="s">
        <v>402</v>
      </c>
      <c r="E151" s="627">
        <v>1.4251609430244807</v>
      </c>
    </row>
    <row r="152" spans="2:5" s="477" customFormat="1" ht="15.75">
      <c r="B152" s="1025"/>
      <c r="C152" s="691"/>
      <c r="D152" s="482" t="s">
        <v>403</v>
      </c>
      <c r="E152" s="627">
        <v>1.4330154183131576</v>
      </c>
    </row>
    <row r="153" spans="2:5" s="477" customFormat="1" ht="15.75">
      <c r="B153" s="1025"/>
      <c r="C153" s="691" t="s">
        <v>404</v>
      </c>
      <c r="D153" s="482" t="s">
        <v>405</v>
      </c>
      <c r="E153" s="627">
        <v>1.5016216956340649</v>
      </c>
    </row>
    <row r="154" spans="2:5" s="477" customFormat="1" ht="15.75">
      <c r="B154" s="1025"/>
      <c r="C154" s="691"/>
      <c r="D154" s="482" t="s">
        <v>406</v>
      </c>
      <c r="E154" s="627">
        <v>1.5068412203435915</v>
      </c>
    </row>
    <row r="155" spans="2:5" s="477" customFormat="1" ht="15.75">
      <c r="B155" s="1025"/>
      <c r="C155" s="691"/>
      <c r="D155" s="482" t="s">
        <v>407</v>
      </c>
      <c r="E155" s="627">
        <v>1.3845760734176302</v>
      </c>
    </row>
    <row r="156" spans="2:5" s="477" customFormat="1" ht="16.5" thickBot="1">
      <c r="B156" s="1025"/>
      <c r="C156" s="691"/>
      <c r="D156" s="615" t="s">
        <v>408</v>
      </c>
      <c r="E156" s="629">
        <v>1.4545074930429551</v>
      </c>
    </row>
    <row r="157" spans="2:5" s="477" customFormat="1" ht="15.75">
      <c r="B157" s="1003">
        <v>2023</v>
      </c>
      <c r="C157" s="683" t="s">
        <v>410</v>
      </c>
      <c r="D157" s="698" t="s">
        <v>411</v>
      </c>
      <c r="E157" s="697">
        <v>1.7781466584047507</v>
      </c>
    </row>
    <row r="158" spans="2:5" s="477" customFormat="1" ht="15.75">
      <c r="B158" s="1004"/>
      <c r="C158" s="684"/>
      <c r="D158" s="520" t="s">
        <v>412</v>
      </c>
      <c r="E158" s="625">
        <v>1.7072429566456806</v>
      </c>
    </row>
    <row r="159" spans="2:5" ht="15.75">
      <c r="B159" s="1004"/>
      <c r="C159" s="686"/>
      <c r="D159" s="520" t="s">
        <v>413</v>
      </c>
      <c r="E159" s="625">
        <v>1.690796048845282</v>
      </c>
    </row>
    <row r="160" spans="2:5" ht="15.75">
      <c r="B160" s="1004"/>
      <c r="C160" s="686"/>
      <c r="D160" s="520" t="s">
        <v>414</v>
      </c>
      <c r="E160" s="625">
        <v>1.7295170787724561</v>
      </c>
    </row>
    <row r="161" spans="2:5" ht="15.75">
      <c r="B161" s="1004"/>
      <c r="C161" s="686" t="s">
        <v>352</v>
      </c>
      <c r="D161" s="520" t="s">
        <v>415</v>
      </c>
      <c r="E161" s="625">
        <v>1.7884090900346783</v>
      </c>
    </row>
    <row r="162" spans="2:5" ht="15.75">
      <c r="B162" s="1004"/>
      <c r="C162" s="686"/>
      <c r="D162" s="520" t="s">
        <v>416</v>
      </c>
      <c r="E162" s="625">
        <v>1.7275760838787304</v>
      </c>
    </row>
    <row r="163" spans="2:5" ht="15.75">
      <c r="B163" s="1004"/>
      <c r="C163" s="686"/>
      <c r="D163" s="520" t="s">
        <v>353</v>
      </c>
      <c r="E163" s="625">
        <v>1.718100901579745</v>
      </c>
    </row>
    <row r="164" spans="2:5" ht="15.75">
      <c r="B164" s="1004"/>
      <c r="C164" s="686"/>
      <c r="D164" s="520" t="s">
        <v>354</v>
      </c>
      <c r="E164" s="625">
        <v>1.831667868424393</v>
      </c>
    </row>
    <row r="165" spans="2:5" ht="15.75">
      <c r="B165" s="1004"/>
      <c r="C165" s="686" t="s">
        <v>356</v>
      </c>
      <c r="D165" s="520" t="s">
        <v>355</v>
      </c>
      <c r="E165" s="625">
        <v>1.7844864310296631</v>
      </c>
    </row>
    <row r="166" spans="2:5" ht="15.75">
      <c r="B166" s="1004"/>
      <c r="C166" s="686"/>
      <c r="D166" s="520" t="s">
        <v>357</v>
      </c>
      <c r="E166" s="625">
        <v>1.8205173054947139</v>
      </c>
    </row>
    <row r="167" spans="2:5" ht="15.75">
      <c r="B167" s="1004"/>
      <c r="C167" s="686"/>
      <c r="D167" s="520" t="s">
        <v>358</v>
      </c>
      <c r="E167" s="625">
        <v>1.8990070897997291</v>
      </c>
    </row>
    <row r="168" spans="2:5" ht="15.75">
      <c r="B168" s="1004"/>
      <c r="C168" s="686"/>
      <c r="D168" s="520" t="s">
        <v>359</v>
      </c>
      <c r="E168" s="625">
        <v>1.6744722278354394</v>
      </c>
    </row>
    <row r="169" spans="2:5" ht="15.75">
      <c r="B169" s="1004"/>
      <c r="C169" s="686"/>
      <c r="D169" s="520" t="s">
        <v>360</v>
      </c>
      <c r="E169" s="625">
        <v>1.7226782025581779</v>
      </c>
    </row>
    <row r="170" spans="2:5" ht="15.75">
      <c r="B170" s="1004"/>
      <c r="C170" s="686" t="s">
        <v>362</v>
      </c>
      <c r="D170" s="520" t="s">
        <v>361</v>
      </c>
      <c r="E170" s="621">
        <v>1.7332227634320587</v>
      </c>
    </row>
    <row r="171" spans="2:5" ht="15.75">
      <c r="B171" s="1004"/>
      <c r="C171" s="686"/>
      <c r="D171" s="520" t="s">
        <v>363</v>
      </c>
      <c r="E171" s="621">
        <v>2.0497546912184128</v>
      </c>
    </row>
    <row r="172" spans="2:5" ht="15.75">
      <c r="B172" s="1004"/>
      <c r="C172" s="686"/>
      <c r="D172" s="520" t="s">
        <v>364</v>
      </c>
      <c r="E172" s="621">
        <v>1.9527719361142535</v>
      </c>
    </row>
    <row r="173" spans="2:5" ht="15.75">
      <c r="B173" s="1004"/>
      <c r="C173" s="686"/>
      <c r="D173" s="520" t="s">
        <v>365</v>
      </c>
      <c r="E173" s="621">
        <v>1.856935606650749</v>
      </c>
    </row>
    <row r="174" spans="2:5" ht="15.75">
      <c r="B174" s="1004"/>
      <c r="C174" s="686" t="s">
        <v>367</v>
      </c>
      <c r="D174" s="520" t="s">
        <v>366</v>
      </c>
      <c r="E174" s="621">
        <v>1.8324696360906314</v>
      </c>
    </row>
    <row r="175" spans="2:5" ht="15.75">
      <c r="B175" s="1004"/>
      <c r="C175" s="686"/>
      <c r="D175" s="520" t="s">
        <v>368</v>
      </c>
      <c r="E175" s="621">
        <v>1.8069541188751677</v>
      </c>
    </row>
    <row r="176" spans="2:5" ht="15.75">
      <c r="B176" s="1004"/>
      <c r="C176" s="686"/>
      <c r="D176" s="520" t="s">
        <v>369</v>
      </c>
      <c r="E176" s="621">
        <v>1.9872844369658225</v>
      </c>
    </row>
    <row r="177" spans="2:5" ht="15.75">
      <c r="B177" s="1004"/>
      <c r="C177" s="686"/>
      <c r="D177" s="520" t="s">
        <v>370</v>
      </c>
      <c r="E177" s="621">
        <v>1.7461833333368333</v>
      </c>
    </row>
    <row r="178" spans="2:5" ht="15.75">
      <c r="B178" s="1004"/>
      <c r="C178" s="686" t="s">
        <v>372</v>
      </c>
      <c r="D178" s="520" t="s">
        <v>371</v>
      </c>
      <c r="E178" s="621">
        <v>1.8289377836462608</v>
      </c>
    </row>
    <row r="179" spans="2:5" ht="15.75">
      <c r="B179" s="1004"/>
      <c r="C179" s="686"/>
      <c r="D179" s="520" t="s">
        <v>373</v>
      </c>
      <c r="E179" s="621">
        <v>1.8059306820671974</v>
      </c>
    </row>
    <row r="180" spans="2:5" ht="15.75">
      <c r="B180" s="1004"/>
      <c r="C180" s="686"/>
      <c r="D180" s="520" t="s">
        <v>374</v>
      </c>
      <c r="E180" s="621">
        <v>1.7020841628484258</v>
      </c>
    </row>
    <row r="181" spans="2:5" ht="15.75">
      <c r="B181" s="1004"/>
      <c r="C181" s="686"/>
      <c r="D181" s="520" t="s">
        <v>375</v>
      </c>
      <c r="E181" s="621">
        <v>1.6557033889759656</v>
      </c>
    </row>
    <row r="182" spans="2:5" ht="15.75">
      <c r="B182" s="1004"/>
      <c r="C182" s="686" t="s">
        <v>378</v>
      </c>
      <c r="D182" s="520" t="s">
        <v>376</v>
      </c>
      <c r="E182" s="621">
        <v>1.6299995031473851</v>
      </c>
    </row>
    <row r="183" spans="2:5" ht="15.75">
      <c r="B183" s="1004"/>
      <c r="C183" s="686"/>
      <c r="D183" s="464" t="s">
        <v>377</v>
      </c>
      <c r="E183" s="658">
        <v>1.6323001643865693</v>
      </c>
    </row>
    <row r="184" spans="2:5" ht="15.75">
      <c r="B184" s="1004"/>
      <c r="C184" s="686"/>
      <c r="D184" s="464" t="s">
        <v>379</v>
      </c>
      <c r="E184" s="658">
        <v>1.6279284083126289</v>
      </c>
    </row>
    <row r="185" spans="2:5" ht="15.75">
      <c r="B185" s="1004"/>
      <c r="C185" s="686"/>
      <c r="D185" s="464" t="s">
        <v>380</v>
      </c>
      <c r="E185" s="658">
        <v>1.5443869182330627</v>
      </c>
    </row>
    <row r="186" spans="2:5" ht="15.75">
      <c r="B186" s="1004"/>
      <c r="C186" s="686"/>
      <c r="D186" s="464" t="s">
        <v>381</v>
      </c>
      <c r="E186" s="658">
        <v>1.6400723690648487</v>
      </c>
    </row>
    <row r="187" spans="2:5" ht="15.75">
      <c r="B187" s="1004"/>
      <c r="C187" s="686" t="s">
        <v>571</v>
      </c>
      <c r="D187" s="464" t="s">
        <v>382</v>
      </c>
      <c r="E187" s="658">
        <v>1.7277998646564363</v>
      </c>
    </row>
    <row r="188" spans="2:5" ht="15.75">
      <c r="B188" s="1004"/>
      <c r="C188" s="686"/>
      <c r="D188" s="464" t="s">
        <v>384</v>
      </c>
      <c r="E188" s="658">
        <v>1.7320328429514291</v>
      </c>
    </row>
    <row r="189" spans="2:5" ht="15.75">
      <c r="B189" s="1004"/>
      <c r="C189" s="686"/>
      <c r="D189" s="464" t="s">
        <v>385</v>
      </c>
      <c r="E189" s="658">
        <v>1.8149460631195007</v>
      </c>
    </row>
    <row r="190" spans="2:5" ht="15.75">
      <c r="B190" s="1004"/>
      <c r="C190" s="686"/>
      <c r="D190" s="464" t="s">
        <v>386</v>
      </c>
      <c r="E190" s="658">
        <v>1.9641527882044654</v>
      </c>
    </row>
    <row r="191" spans="2:5" ht="15.75">
      <c r="B191" s="1004"/>
      <c r="C191" s="686" t="s">
        <v>388</v>
      </c>
      <c r="D191" s="464" t="s">
        <v>387</v>
      </c>
      <c r="E191" s="658">
        <v>1.9756874464295195</v>
      </c>
    </row>
    <row r="192" spans="2:5" ht="15.75">
      <c r="B192" s="1004"/>
      <c r="C192" s="686"/>
      <c r="D192" s="464" t="s">
        <v>389</v>
      </c>
      <c r="E192" s="658">
        <v>1.831872450318305</v>
      </c>
    </row>
    <row r="193" spans="2:5" ht="15.75">
      <c r="B193" s="1004"/>
      <c r="C193" s="686"/>
      <c r="D193" s="464" t="s">
        <v>390</v>
      </c>
      <c r="E193" s="658">
        <v>1.8758667161733256</v>
      </c>
    </row>
    <row r="194" spans="2:5" ht="15.75">
      <c r="B194" s="1004"/>
      <c r="C194" s="686"/>
      <c r="D194" s="464" t="s">
        <v>391</v>
      </c>
      <c r="E194" s="658">
        <v>2.0523869597714581</v>
      </c>
    </row>
    <row r="195" spans="2:5" ht="15.75">
      <c r="B195" s="1004"/>
      <c r="C195" s="686" t="s">
        <v>600</v>
      </c>
      <c r="D195" s="464" t="s">
        <v>392</v>
      </c>
      <c r="E195" s="658">
        <v>2.0032045851301081</v>
      </c>
    </row>
    <row r="196" spans="2:5" ht="15.75">
      <c r="B196" s="1004"/>
      <c r="C196" s="693"/>
      <c r="D196" s="464" t="s">
        <v>393</v>
      </c>
      <c r="E196" s="658">
        <v>2.0871565922240132</v>
      </c>
    </row>
    <row r="197" spans="2:5" ht="15.75">
      <c r="B197" s="1004"/>
      <c r="C197" s="693"/>
      <c r="D197" s="464" t="s">
        <v>395</v>
      </c>
      <c r="E197" s="658">
        <v>1.8864352461282139</v>
      </c>
    </row>
    <row r="198" spans="2:5" ht="15.75">
      <c r="B198" s="1004"/>
      <c r="C198" s="693"/>
      <c r="D198" s="464" t="s">
        <v>396</v>
      </c>
      <c r="E198" s="658">
        <v>2.0807285501394812</v>
      </c>
    </row>
    <row r="199" spans="2:5" ht="15.75">
      <c r="B199" s="1004"/>
      <c r="C199" s="693"/>
      <c r="D199" s="464" t="s">
        <v>397</v>
      </c>
      <c r="E199" s="658">
        <v>2.2297685357543693</v>
      </c>
    </row>
    <row r="200" spans="2:5" ht="15.75">
      <c r="B200" s="1004"/>
      <c r="C200" s="693" t="s">
        <v>601</v>
      </c>
      <c r="D200" s="464" t="s">
        <v>398</v>
      </c>
      <c r="E200" s="658">
        <v>2.1540183570186948</v>
      </c>
    </row>
    <row r="201" spans="2:5" ht="15.75">
      <c r="B201" s="1004"/>
      <c r="C201" s="693"/>
      <c r="D201" s="464" t="s">
        <v>400</v>
      </c>
      <c r="E201" s="658">
        <v>2.09390583323004</v>
      </c>
    </row>
    <row r="202" spans="2:5" ht="15.75">
      <c r="B202" s="1004"/>
      <c r="C202" s="693"/>
      <c r="D202" s="464" t="s">
        <v>401</v>
      </c>
      <c r="E202" s="658">
        <v>1.8644389379205659</v>
      </c>
    </row>
    <row r="203" spans="2:5" ht="15.75">
      <c r="B203" s="1004"/>
      <c r="C203" s="693"/>
      <c r="D203" s="464" t="s">
        <v>402</v>
      </c>
      <c r="E203" s="658">
        <v>2.0645548552529993</v>
      </c>
    </row>
    <row r="204" spans="2:5" ht="15.75">
      <c r="B204" s="1004"/>
      <c r="C204" s="693" t="s">
        <v>602</v>
      </c>
      <c r="D204" s="464" t="s">
        <v>403</v>
      </c>
      <c r="E204" s="658">
        <v>2.2314934673921898</v>
      </c>
    </row>
    <row r="205" spans="2:5" ht="15.75">
      <c r="B205" s="1004"/>
      <c r="C205" s="693"/>
      <c r="D205" s="464" t="s">
        <v>405</v>
      </c>
      <c r="E205" s="658">
        <v>2.2092702805079885</v>
      </c>
    </row>
    <row r="206" spans="2:5" ht="15.75">
      <c r="B206" s="1004"/>
      <c r="C206" s="693"/>
      <c r="D206" s="464" t="s">
        <v>406</v>
      </c>
      <c r="E206" s="658">
        <v>2.1910345303240937</v>
      </c>
    </row>
    <row r="207" spans="2:5" ht="15.75">
      <c r="B207" s="1004"/>
      <c r="C207" s="693"/>
      <c r="D207" s="464" t="s">
        <v>407</v>
      </c>
      <c r="E207" s="658">
        <v>1.9461405263557396</v>
      </c>
    </row>
    <row r="208" spans="2:5" ht="16.5" thickBot="1">
      <c r="B208" s="1005"/>
      <c r="C208" s="694"/>
      <c r="D208" s="467" t="s">
        <v>408</v>
      </c>
      <c r="E208" s="695">
        <v>2.0845162597557967</v>
      </c>
    </row>
    <row r="209" spans="2:5" ht="15.75">
      <c r="B209" s="1003">
        <v>2024</v>
      </c>
      <c r="C209" s="683" t="s">
        <v>410</v>
      </c>
      <c r="D209" s="696" t="s">
        <v>411</v>
      </c>
      <c r="E209" s="697">
        <v>2.0164451821300862</v>
      </c>
    </row>
    <row r="210" spans="2:5" ht="15.75">
      <c r="B210" s="1004"/>
      <c r="C210" s="684"/>
      <c r="D210" s="520" t="s">
        <v>412</v>
      </c>
      <c r="E210" s="625">
        <v>2.0933718285717893</v>
      </c>
    </row>
    <row r="211" spans="2:5" ht="15.75">
      <c r="B211" s="1004"/>
      <c r="C211" s="686"/>
      <c r="D211" s="520" t="s">
        <v>413</v>
      </c>
      <c r="E211" s="625">
        <v>2.138285712759151</v>
      </c>
    </row>
    <row r="212" spans="2:5" ht="15.75">
      <c r="B212" s="1004"/>
      <c r="C212" s="686"/>
      <c r="D212" s="520" t="s">
        <v>414</v>
      </c>
      <c r="E212" s="625">
        <v>2.1196306680925154</v>
      </c>
    </row>
    <row r="213" spans="2:5" ht="15.75">
      <c r="B213" s="1004"/>
      <c r="C213" s="686" t="s">
        <v>352</v>
      </c>
      <c r="D213" s="520" t="s">
        <v>415</v>
      </c>
      <c r="E213" s="625">
        <v>2.2514770479460915</v>
      </c>
    </row>
    <row r="214" spans="2:5" ht="15.75">
      <c r="B214" s="1004"/>
      <c r="C214" s="686"/>
      <c r="D214" s="520" t="s">
        <v>416</v>
      </c>
      <c r="E214" s="625">
        <v>2.2401180134140803</v>
      </c>
    </row>
    <row r="215" spans="2:5" ht="15.75">
      <c r="B215" s="1004"/>
      <c r="C215" s="686"/>
      <c r="D215" s="520" t="s">
        <v>353</v>
      </c>
      <c r="E215" s="625">
        <v>2.2077584169311031</v>
      </c>
    </row>
    <row r="216" spans="2:5" ht="15.75">
      <c r="B216" s="1004"/>
      <c r="C216" s="686"/>
      <c r="D216" s="520" t="s">
        <v>354</v>
      </c>
      <c r="E216" s="625">
        <v>2.3138822685397531</v>
      </c>
    </row>
    <row r="217" spans="2:5" ht="15.75">
      <c r="B217" s="1004"/>
      <c r="C217" s="686" t="s">
        <v>356</v>
      </c>
      <c r="D217" s="520" t="s">
        <v>355</v>
      </c>
      <c r="E217" s="625">
        <v>2.2651471521427249</v>
      </c>
    </row>
    <row r="218" spans="2:5" ht="15.75">
      <c r="B218" s="1004"/>
      <c r="C218" s="686"/>
      <c r="D218" s="520" t="s">
        <v>357</v>
      </c>
      <c r="E218" s="625">
        <v>2.2680186481193183</v>
      </c>
    </row>
    <row r="219" spans="2:5" ht="15.75">
      <c r="B219" s="1004"/>
      <c r="C219" s="686"/>
      <c r="D219" s="520" t="s">
        <v>358</v>
      </c>
      <c r="E219" s="625">
        <v>2.4574840140245846</v>
      </c>
    </row>
    <row r="220" spans="2:5" ht="15.75">
      <c r="B220" s="1004"/>
      <c r="C220" s="686"/>
      <c r="D220" s="520" t="s">
        <v>359</v>
      </c>
      <c r="E220" s="625">
        <v>2.0862964946404845</v>
      </c>
    </row>
    <row r="221" spans="2:5" ht="15.75">
      <c r="B221" s="1004"/>
      <c r="C221" s="686"/>
      <c r="D221" s="752" t="s">
        <v>360</v>
      </c>
      <c r="E221" s="753">
        <v>2.1697455254645948</v>
      </c>
    </row>
    <row r="222" spans="2:5" ht="15.75">
      <c r="B222" s="1004"/>
      <c r="C222" s="686" t="s">
        <v>362</v>
      </c>
      <c r="D222" s="756" t="s">
        <v>361</v>
      </c>
      <c r="E222" s="621">
        <v>2.2923171564086102</v>
      </c>
    </row>
    <row r="223" spans="2:5" ht="15.75">
      <c r="B223" s="1004"/>
      <c r="C223" s="686"/>
      <c r="D223" s="520" t="s">
        <v>363</v>
      </c>
      <c r="E223" s="621">
        <v>2.2755766763458003</v>
      </c>
    </row>
    <row r="224" spans="2:5" ht="15.75">
      <c r="B224" s="1004"/>
      <c r="C224" s="686"/>
      <c r="D224" s="520" t="s">
        <v>364</v>
      </c>
      <c r="E224" s="621">
        <v>2.3601794989970406</v>
      </c>
    </row>
    <row r="225" spans="1:5" ht="15.75">
      <c r="B225" s="1004"/>
      <c r="C225" s="686"/>
      <c r="D225" s="520" t="s">
        <v>365</v>
      </c>
      <c r="E225" s="621">
        <v>2.359120516332553</v>
      </c>
    </row>
    <row r="226" spans="1:5" ht="15.75">
      <c r="B226" s="1004"/>
      <c r="C226" s="686" t="s">
        <v>367</v>
      </c>
      <c r="D226" s="520" t="s">
        <v>366</v>
      </c>
      <c r="E226" s="621">
        <v>2.4245267679908427</v>
      </c>
    </row>
    <row r="227" spans="1:5" ht="15.75">
      <c r="B227" s="1004"/>
      <c r="C227" s="686"/>
      <c r="D227" s="520" t="s">
        <v>368</v>
      </c>
      <c r="E227" s="621">
        <v>2.4264249779274989</v>
      </c>
    </row>
    <row r="228" spans="1:5" ht="15.75">
      <c r="B228" s="1004"/>
      <c r="C228" s="686"/>
      <c r="D228" s="520" t="s">
        <v>369</v>
      </c>
      <c r="E228" s="621">
        <v>2.1372029399366697</v>
      </c>
    </row>
    <row r="229" spans="1:5" ht="15.75">
      <c r="B229" s="1004"/>
      <c r="C229" s="686"/>
      <c r="D229" s="520" t="s">
        <v>370</v>
      </c>
      <c r="E229" s="621">
        <v>2.2516774379504279</v>
      </c>
    </row>
    <row r="230" spans="1:5" ht="15.75">
      <c r="B230" s="1004"/>
      <c r="C230" s="686"/>
      <c r="D230" s="520" t="s">
        <v>371</v>
      </c>
      <c r="E230" s="621">
        <v>2.213241628825918</v>
      </c>
    </row>
    <row r="231" spans="1:5" ht="15.75">
      <c r="B231" s="1004"/>
      <c r="C231" s="686" t="s">
        <v>372</v>
      </c>
      <c r="D231" s="520" t="s">
        <v>373</v>
      </c>
      <c r="E231" s="621">
        <v>2.1455685639265547</v>
      </c>
    </row>
    <row r="232" spans="1:5" ht="15.75">
      <c r="B232" s="1004"/>
      <c r="C232" s="686"/>
      <c r="D232" s="520" t="s">
        <v>374</v>
      </c>
      <c r="E232" s="621">
        <v>2.1396436978816493</v>
      </c>
    </row>
    <row r="233" spans="1:5" ht="15.75">
      <c r="B233" s="1004"/>
      <c r="C233" s="686"/>
      <c r="D233" s="520" t="s">
        <v>375</v>
      </c>
      <c r="E233" s="621">
        <v>2.1499307248408028</v>
      </c>
    </row>
    <row r="234" spans="1:5" ht="15.75">
      <c r="B234" s="1004"/>
      <c r="C234" s="686"/>
      <c r="D234" s="752" t="s">
        <v>376</v>
      </c>
      <c r="E234" s="624">
        <v>2.2226038027756525</v>
      </c>
    </row>
    <row r="235" spans="1:5" ht="15.75">
      <c r="B235" s="1004"/>
      <c r="C235" s="686"/>
      <c r="D235" s="785" t="s">
        <v>377</v>
      </c>
      <c r="E235" s="786">
        <v>2.186304539067025</v>
      </c>
    </row>
    <row r="236" spans="1:5" ht="15.75">
      <c r="B236" s="1004"/>
      <c r="C236" s="686"/>
      <c r="D236" s="464" t="s">
        <v>379</v>
      </c>
      <c r="E236" s="657">
        <v>2.202854033017942</v>
      </c>
    </row>
    <row r="237" spans="1:5" ht="15.75">
      <c r="A237" s="810"/>
      <c r="B237" s="1004"/>
      <c r="C237" s="686" t="s">
        <v>378</v>
      </c>
      <c r="D237" s="464" t="s">
        <v>380</v>
      </c>
      <c r="E237" s="657">
        <v>2.1011449337187598</v>
      </c>
    </row>
    <row r="238" spans="1:5" ht="15.75">
      <c r="A238" s="810"/>
      <c r="B238" s="1004"/>
      <c r="C238" s="686"/>
      <c r="D238" s="464" t="s">
        <v>381</v>
      </c>
      <c r="E238" s="657">
        <v>2.150520893757097</v>
      </c>
    </row>
    <row r="239" spans="1:5" ht="15.75">
      <c r="A239" s="810"/>
      <c r="B239" s="1004"/>
      <c r="C239" s="686"/>
      <c r="D239" s="464" t="s">
        <v>382</v>
      </c>
      <c r="E239" s="657">
        <v>2.1331879666534652</v>
      </c>
    </row>
    <row r="240" spans="1:5" ht="15.75">
      <c r="A240" s="810"/>
      <c r="B240" s="1004"/>
      <c r="C240" s="686"/>
      <c r="D240" s="464" t="s">
        <v>384</v>
      </c>
      <c r="E240" s="657">
        <v>2.1662461160693876</v>
      </c>
    </row>
    <row r="241" spans="1:5" ht="15.75">
      <c r="A241" s="810"/>
      <c r="B241" s="1004"/>
      <c r="C241" s="686" t="s">
        <v>383</v>
      </c>
      <c r="D241" s="464" t="s">
        <v>385</v>
      </c>
      <c r="E241" s="657">
        <v>2.4280638251070563</v>
      </c>
    </row>
    <row r="242" spans="1:5" ht="15.75">
      <c r="A242" s="810"/>
      <c r="B242" s="1004"/>
      <c r="C242" s="686"/>
      <c r="D242" s="464" t="s">
        <v>386</v>
      </c>
      <c r="E242" s="657">
        <v>2.5125545708923718</v>
      </c>
    </row>
    <row r="243" spans="1:5" ht="15.75">
      <c r="A243" s="810"/>
      <c r="B243" s="1004"/>
      <c r="C243" s="686"/>
      <c r="D243" s="464" t="s">
        <v>387</v>
      </c>
      <c r="E243" s="657">
        <v>2.5854548771926269</v>
      </c>
    </row>
    <row r="244" spans="1:5" ht="15.75">
      <c r="A244" s="810"/>
      <c r="B244" s="1004"/>
      <c r="C244" s="686"/>
      <c r="D244" s="464" t="s">
        <v>389</v>
      </c>
      <c r="E244" s="657">
        <v>2.2873870432553729</v>
      </c>
    </row>
    <row r="245" spans="1:5" ht="15.75">
      <c r="A245" s="810"/>
      <c r="B245" s="1004"/>
      <c r="C245" s="686" t="s">
        <v>388</v>
      </c>
      <c r="D245" s="464" t="s">
        <v>390</v>
      </c>
      <c r="E245" s="657">
        <v>2.3148980338612009</v>
      </c>
    </row>
    <row r="246" spans="1:5" ht="15.75">
      <c r="A246" s="810"/>
      <c r="B246" s="1004"/>
      <c r="C246" s="686"/>
      <c r="D246" s="464" t="s">
        <v>391</v>
      </c>
      <c r="E246" s="657">
        <v>2.7435041387222467</v>
      </c>
    </row>
    <row r="247" spans="1:5" ht="15.75">
      <c r="A247" s="810"/>
      <c r="B247" s="1004"/>
      <c r="C247" s="686"/>
      <c r="D247" s="811" t="s">
        <v>392</v>
      </c>
      <c r="E247" s="657">
        <v>2.3962631377775789</v>
      </c>
    </row>
    <row r="248" spans="1:5" ht="15.75" hidden="1" customHeight="1">
      <c r="A248" s="810"/>
      <c r="B248" s="1004"/>
      <c r="C248" s="686"/>
      <c r="D248" s="466" t="s">
        <v>393</v>
      </c>
      <c r="E248" s="754"/>
    </row>
    <row r="249" spans="1:5" ht="15.75" hidden="1" customHeight="1">
      <c r="A249" s="810"/>
      <c r="B249" s="1004"/>
      <c r="C249" s="686" t="s">
        <v>394</v>
      </c>
      <c r="D249" s="464" t="s">
        <v>395</v>
      </c>
      <c r="E249" s="657"/>
    </row>
    <row r="250" spans="1:5" ht="15.75" hidden="1" customHeight="1">
      <c r="A250" s="810"/>
      <c r="B250" s="1004"/>
      <c r="C250" s="686"/>
      <c r="D250" s="464" t="s">
        <v>396</v>
      </c>
      <c r="E250" s="657"/>
    </row>
    <row r="251" spans="1:5" ht="15.75" hidden="1" customHeight="1">
      <c r="A251" s="810"/>
      <c r="B251" s="1004"/>
      <c r="C251" s="686"/>
      <c r="D251" s="464" t="s">
        <v>397</v>
      </c>
      <c r="E251" s="657"/>
    </row>
    <row r="252" spans="1:5" ht="15.75" hidden="1" customHeight="1">
      <c r="A252" s="810"/>
      <c r="B252" s="1004"/>
      <c r="C252" s="686"/>
      <c r="D252" s="464" t="s">
        <v>398</v>
      </c>
      <c r="E252" s="657"/>
    </row>
    <row r="253" spans="1:5" ht="15.75" hidden="1" customHeight="1">
      <c r="A253" s="810"/>
      <c r="B253" s="1004"/>
      <c r="C253" s="686" t="s">
        <v>399</v>
      </c>
      <c r="D253" s="464" t="s">
        <v>400</v>
      </c>
      <c r="E253" s="657"/>
    </row>
    <row r="254" spans="1:5" ht="15.75" hidden="1" customHeight="1">
      <c r="A254" s="810"/>
      <c r="B254" s="1004"/>
      <c r="C254" s="686"/>
      <c r="D254" s="464" t="s">
        <v>401</v>
      </c>
      <c r="E254" s="657"/>
    </row>
    <row r="255" spans="1:5" ht="15.75" hidden="1" customHeight="1">
      <c r="A255" s="810"/>
      <c r="B255" s="1004"/>
      <c r="C255" s="686"/>
      <c r="D255" s="464" t="s">
        <v>402</v>
      </c>
      <c r="E255" s="657"/>
    </row>
    <row r="256" spans="1:5" ht="15.75" hidden="1" customHeight="1">
      <c r="A256" s="810"/>
      <c r="B256" s="1004"/>
      <c r="C256" s="686"/>
      <c r="D256" s="464" t="s">
        <v>403</v>
      </c>
      <c r="E256" s="657"/>
    </row>
    <row r="257" spans="1:5" ht="15.75" hidden="1" customHeight="1">
      <c r="A257" s="810"/>
      <c r="B257" s="1004"/>
      <c r="C257" s="686" t="s">
        <v>404</v>
      </c>
      <c r="D257" s="464" t="s">
        <v>405</v>
      </c>
      <c r="E257" s="657"/>
    </row>
    <row r="258" spans="1:5" ht="15.75" hidden="1" customHeight="1">
      <c r="A258" s="810"/>
      <c r="B258" s="1004"/>
      <c r="C258" s="686"/>
      <c r="D258" s="464" t="s">
        <v>406</v>
      </c>
      <c r="E258" s="657"/>
    </row>
    <row r="259" spans="1:5" ht="15.75" hidden="1" customHeight="1">
      <c r="A259" s="810"/>
      <c r="B259" s="1004"/>
      <c r="C259" s="686"/>
      <c r="D259" s="464" t="s">
        <v>407</v>
      </c>
      <c r="E259" s="657"/>
    </row>
    <row r="260" spans="1:5" ht="15.75" hidden="1" customHeight="1">
      <c r="A260" s="810"/>
      <c r="B260" s="1004"/>
      <c r="C260" s="686"/>
      <c r="D260" s="467" t="s">
        <v>408</v>
      </c>
      <c r="E260" s="808"/>
    </row>
    <row r="261" spans="1:5" ht="15.75">
      <c r="A261" s="810"/>
      <c r="B261" s="1004"/>
      <c r="C261" s="1027" t="s">
        <v>394</v>
      </c>
      <c r="D261" s="813" t="s">
        <v>393</v>
      </c>
      <c r="E261" s="657">
        <v>2.6131536968867</v>
      </c>
    </row>
    <row r="262" spans="1:5" ht="15.75">
      <c r="B262" s="1004"/>
      <c r="C262" s="1027"/>
      <c r="D262" s="814" t="s">
        <v>395</v>
      </c>
      <c r="E262" s="657">
        <v>2.192052667612082</v>
      </c>
    </row>
    <row r="263" spans="1:5" ht="15.75">
      <c r="B263" s="1004"/>
      <c r="C263" s="1027"/>
      <c r="D263" s="814" t="s">
        <v>396</v>
      </c>
      <c r="E263" s="657">
        <v>2.5688498964855113</v>
      </c>
    </row>
    <row r="264" spans="1:5" ht="15.75">
      <c r="B264" s="1004"/>
      <c r="C264" s="1027"/>
      <c r="D264" s="814" t="s">
        <v>397</v>
      </c>
      <c r="E264" s="657">
        <v>2.5381218176772924</v>
      </c>
    </row>
    <row r="265" spans="1:5" ht="15.75">
      <c r="B265" s="1004"/>
      <c r="C265" s="1027"/>
      <c r="D265" s="814" t="s">
        <v>398</v>
      </c>
      <c r="E265" s="657">
        <v>2.5325338215861231</v>
      </c>
    </row>
    <row r="266" spans="1:5" ht="15.75">
      <c r="B266" s="1004"/>
      <c r="C266" s="1027" t="s">
        <v>399</v>
      </c>
      <c r="D266" s="814" t="s">
        <v>400</v>
      </c>
      <c r="E266" s="657">
        <v>2.5422406485938072</v>
      </c>
    </row>
    <row r="267" spans="1:5" ht="15.75">
      <c r="B267" s="1004"/>
      <c r="C267" s="1027"/>
      <c r="D267" s="814" t="s">
        <v>401</v>
      </c>
      <c r="E267" s="657">
        <v>2.2967688247527196</v>
      </c>
    </row>
    <row r="268" spans="1:5" ht="15.75">
      <c r="B268" s="1004"/>
      <c r="C268" s="1027"/>
      <c r="D268" s="814" t="s">
        <v>402</v>
      </c>
      <c r="E268" s="657">
        <v>2.3136167832680923</v>
      </c>
    </row>
    <row r="269" spans="1:5" ht="15.75">
      <c r="B269" s="1004"/>
      <c r="C269" s="1027"/>
      <c r="D269" s="814" t="s">
        <v>403</v>
      </c>
      <c r="E269" s="657">
        <v>2.5490539764973041</v>
      </c>
    </row>
    <row r="270" spans="1:5" ht="15.75">
      <c r="B270" s="1004"/>
      <c r="C270" s="1027" t="s">
        <v>404</v>
      </c>
      <c r="D270" s="814" t="s">
        <v>405</v>
      </c>
      <c r="E270" s="657">
        <v>2.450348101818034</v>
      </c>
    </row>
    <row r="271" spans="1:5" ht="15.75">
      <c r="B271" s="1004"/>
      <c r="C271" s="1027"/>
      <c r="D271" s="814" t="s">
        <v>406</v>
      </c>
      <c r="E271" s="657">
        <v>2.6188968911529864</v>
      </c>
    </row>
    <row r="272" spans="1:5" ht="15.75">
      <c r="B272" s="1004"/>
      <c r="C272" s="1027"/>
      <c r="D272" s="785" t="s">
        <v>407</v>
      </c>
      <c r="E272" s="657">
        <v>2.5098625615928429</v>
      </c>
    </row>
    <row r="273" spans="2:5" ht="16.5" thickBot="1">
      <c r="B273" s="1005"/>
      <c r="C273" s="1028"/>
      <c r="D273" s="812" t="s">
        <v>408</v>
      </c>
      <c r="E273" s="699">
        <v>2.4688074171653129</v>
      </c>
    </row>
    <row r="274" spans="2:5" ht="15.75">
      <c r="B274" s="1024">
        <v>2025</v>
      </c>
      <c r="C274" s="1001" t="s">
        <v>410</v>
      </c>
      <c r="D274" s="809" t="s">
        <v>411</v>
      </c>
      <c r="E274" s="657">
        <v>2.4549523294675892</v>
      </c>
    </row>
    <row r="275" spans="2:5" ht="15.75">
      <c r="B275" s="1025"/>
      <c r="C275" s="1001"/>
      <c r="D275" s="805" t="s">
        <v>412</v>
      </c>
      <c r="E275" s="657">
        <v>2.4604848029742614</v>
      </c>
    </row>
    <row r="276" spans="2:5" ht="15.75">
      <c r="B276" s="1025"/>
      <c r="C276" s="1001"/>
      <c r="D276" s="805" t="s">
        <v>413</v>
      </c>
      <c r="E276" s="657">
        <v>2.6704702578937436</v>
      </c>
    </row>
    <row r="277" spans="2:5" ht="15.75">
      <c r="B277" s="1025"/>
      <c r="C277" s="1001"/>
      <c r="D277" s="805" t="s">
        <v>414</v>
      </c>
      <c r="E277" s="657">
        <v>2.6685026043978586</v>
      </c>
    </row>
    <row r="278" spans="2:5" ht="15.75">
      <c r="B278" s="1025"/>
      <c r="C278" s="1001"/>
      <c r="D278" s="805" t="s">
        <v>415</v>
      </c>
      <c r="E278" s="657">
        <v>2.7638211063963349</v>
      </c>
    </row>
    <row r="279" spans="2:5" ht="15.75">
      <c r="B279" s="1025"/>
      <c r="C279" s="1001" t="s">
        <v>352</v>
      </c>
      <c r="D279" s="805" t="s">
        <v>416</v>
      </c>
      <c r="E279" s="657">
        <v>2.6735611758266828</v>
      </c>
    </row>
    <row r="280" spans="2:5" ht="15.75">
      <c r="B280" s="1025"/>
      <c r="C280" s="1001"/>
      <c r="D280" s="805" t="s">
        <v>353</v>
      </c>
      <c r="E280" s="657">
        <v>2.832449135279719</v>
      </c>
    </row>
    <row r="281" spans="2:5" ht="15.75">
      <c r="B281" s="1025"/>
      <c r="C281" s="1001"/>
      <c r="D281" s="805" t="s">
        <v>354</v>
      </c>
      <c r="E281" s="657">
        <v>2.8461814387875077</v>
      </c>
    </row>
    <row r="282" spans="2:5" ht="15.75">
      <c r="B282" s="1025"/>
      <c r="C282" s="1001"/>
      <c r="D282" s="805" t="s">
        <v>355</v>
      </c>
      <c r="E282" s="657">
        <v>2.6816937807804524</v>
      </c>
    </row>
    <row r="283" spans="2:5" ht="15.75">
      <c r="B283" s="1025"/>
      <c r="C283" s="1017" t="s">
        <v>356</v>
      </c>
      <c r="D283" s="805" t="s">
        <v>357</v>
      </c>
      <c r="E283" s="657">
        <v>2.8187164593913576</v>
      </c>
    </row>
    <row r="284" spans="2:5" ht="15.75">
      <c r="B284" s="1025"/>
      <c r="C284" s="1017"/>
      <c r="D284" s="805" t="s">
        <v>358</v>
      </c>
      <c r="E284" s="657">
        <v>2.9424797303000911</v>
      </c>
    </row>
    <row r="285" spans="2:5" ht="15.75">
      <c r="B285" s="1025"/>
      <c r="C285" s="1017"/>
      <c r="D285" s="805" t="s">
        <v>359</v>
      </c>
      <c r="E285" s="657">
        <v>2.5435880042871197</v>
      </c>
    </row>
    <row r="286" spans="2:5" ht="15.75">
      <c r="B286" s="1025"/>
      <c r="C286" s="1017"/>
      <c r="D286" s="805" t="s">
        <v>360</v>
      </c>
      <c r="E286" s="657">
        <v>2.8234007643291208</v>
      </c>
    </row>
    <row r="287" spans="2:5" ht="15.75">
      <c r="B287" s="1025"/>
      <c r="C287" s="1001" t="s">
        <v>362</v>
      </c>
      <c r="D287" s="805" t="s">
        <v>361</v>
      </c>
      <c r="E287" s="657">
        <v>2.9660843853679584</v>
      </c>
    </row>
    <row r="288" spans="2:5" ht="15.75">
      <c r="B288" s="1025"/>
      <c r="C288" s="1001"/>
      <c r="D288" s="805" t="s">
        <v>363</v>
      </c>
      <c r="E288" s="657">
        <v>2.8871676883099906</v>
      </c>
    </row>
    <row r="289" spans="2:5" ht="15.75">
      <c r="B289" s="1025"/>
      <c r="C289" s="1001"/>
      <c r="D289" s="805" t="s">
        <v>364</v>
      </c>
      <c r="E289" s="657">
        <v>3.1192641656183193</v>
      </c>
    </row>
    <row r="290" spans="2:5" ht="15.75">
      <c r="B290" s="1025"/>
      <c r="C290" s="1001"/>
      <c r="D290" s="805" t="s">
        <v>365</v>
      </c>
      <c r="E290" s="657">
        <v>2.8040851458308085</v>
      </c>
    </row>
    <row r="291" spans="2:5" ht="15.75">
      <c r="B291" s="1025"/>
      <c r="C291" s="1001" t="s">
        <v>367</v>
      </c>
      <c r="D291" s="805" t="s">
        <v>366</v>
      </c>
      <c r="E291" s="657">
        <v>2.9022807538637729</v>
      </c>
    </row>
    <row r="292" spans="2:5" ht="15.75">
      <c r="B292" s="1025"/>
      <c r="C292" s="1001"/>
      <c r="D292" s="805" t="s">
        <v>368</v>
      </c>
      <c r="E292" s="657">
        <v>2.9571240366238949</v>
      </c>
    </row>
    <row r="293" spans="2:5" ht="15.75">
      <c r="B293" s="1025"/>
      <c r="C293" s="1001"/>
      <c r="D293" s="805" t="s">
        <v>369</v>
      </c>
      <c r="E293" s="657">
        <v>3.0573462369255626</v>
      </c>
    </row>
    <row r="294" spans="2:5" ht="15.75">
      <c r="B294" s="1025"/>
      <c r="C294" s="1001"/>
      <c r="D294" s="805" t="s">
        <v>370</v>
      </c>
      <c r="E294" s="657">
        <v>2.9382444720375922</v>
      </c>
    </row>
    <row r="295" spans="2:5" ht="15.75">
      <c r="B295" s="1025"/>
      <c r="C295" s="1001"/>
      <c r="D295" s="805" t="s">
        <v>371</v>
      </c>
      <c r="E295" s="657">
        <v>2.6011973411723943</v>
      </c>
    </row>
    <row r="296" spans="2:5" ht="15.75">
      <c r="B296" s="1025"/>
      <c r="C296" s="1022" t="s">
        <v>372</v>
      </c>
      <c r="D296" s="805" t="s">
        <v>373</v>
      </c>
      <c r="E296" s="657">
        <v>2.6239480418921231</v>
      </c>
    </row>
    <row r="297" spans="2:5" ht="15.75">
      <c r="B297" s="1025"/>
      <c r="C297" s="1022"/>
      <c r="D297" s="805" t="s">
        <v>374</v>
      </c>
      <c r="E297" s="657">
        <v>2.5080071158550852</v>
      </c>
    </row>
    <row r="298" spans="2:5" ht="15.75">
      <c r="B298" s="1025"/>
      <c r="C298" s="1022"/>
      <c r="D298" s="805" t="s">
        <v>375</v>
      </c>
      <c r="E298" s="657">
        <v>2.510747033935425</v>
      </c>
    </row>
    <row r="299" spans="2:5" ht="16.5" thickBot="1">
      <c r="B299" s="1026"/>
      <c r="C299" s="1023"/>
      <c r="D299" s="803" t="s">
        <v>376</v>
      </c>
      <c r="E299" s="699">
        <v>2.5080010599762446</v>
      </c>
    </row>
  </sheetData>
  <mergeCells count="15">
    <mergeCell ref="C287:C290"/>
    <mergeCell ref="C291:C295"/>
    <mergeCell ref="C296:C299"/>
    <mergeCell ref="B274:B299"/>
    <mergeCell ref="B7:B52"/>
    <mergeCell ref="B53:B104"/>
    <mergeCell ref="B105:B156"/>
    <mergeCell ref="B157:B208"/>
    <mergeCell ref="C283:C286"/>
    <mergeCell ref="B209:B273"/>
    <mergeCell ref="C261:C265"/>
    <mergeCell ref="C266:C269"/>
    <mergeCell ref="C270:C273"/>
    <mergeCell ref="C274:C278"/>
    <mergeCell ref="C279:C282"/>
  </mergeCells>
  <phoneticPr fontId="81" type="noConversion"/>
  <dataValidations count="1">
    <dataValidation type="decimal" allowBlank="1" showInputMessage="1" showErrorMessage="1" errorTitle="Messaggio" error="Il valore inserito non è corretto. Inserire il valore percentuale richiesto." promptTitle="Messaggio" prompt="OBBLIGATORIO: Inserire la variazione percentuale rispetto alla settimana 7" sqref="E183:E189 E235:E241" xr:uid="{80DA1F76-0D5B-4B95-9398-E739762FC4E4}">
      <formula1>-100000</formula1>
      <formula2>100000</formula2>
    </dataValidation>
  </dataValidation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6">
    <tabColor rgb="FF0000FF"/>
  </sheetPr>
  <dimension ref="A1:L31"/>
  <sheetViews>
    <sheetView showGridLines="0" workbookViewId="0"/>
  </sheetViews>
  <sheetFormatPr defaultColWidth="9.140625" defaultRowHeight="15"/>
  <cols>
    <col min="1" max="1" width="62.5703125" style="41" customWidth="1"/>
    <col min="2" max="6" width="10.7109375" style="41" customWidth="1"/>
    <col min="7" max="9" width="8.42578125" style="41" customWidth="1"/>
    <col min="10" max="16384" width="9.140625" style="41"/>
  </cols>
  <sheetData>
    <row r="1" spans="1:12" ht="21">
      <c r="A1" s="700" t="str">
        <f>+'Indice-Index'!A22</f>
        <v>1.14 Portabilità del numero - Mobile number portability</v>
      </c>
      <c r="B1" s="88"/>
      <c r="C1" s="88"/>
      <c r="D1" s="88"/>
      <c r="E1" s="88"/>
      <c r="F1" s="88"/>
      <c r="G1" s="40"/>
      <c r="H1" s="40"/>
      <c r="I1" s="40"/>
    </row>
    <row r="3" spans="1:12" s="6" customFormat="1" ht="15.75">
      <c r="B3" s="236">
        <f>+'1.9'!B3</f>
        <v>44348</v>
      </c>
      <c r="C3" s="236">
        <f>+'1.9'!C3</f>
        <v>44713</v>
      </c>
      <c r="D3" s="236">
        <f>+'1.9'!D3</f>
        <v>45078</v>
      </c>
      <c r="E3" s="236">
        <f>+'1.9'!E3</f>
        <v>45444</v>
      </c>
      <c r="F3" s="236">
        <f>+'1.9'!F3</f>
        <v>45809</v>
      </c>
      <c r="G3" s="17"/>
      <c r="H3" s="17"/>
    </row>
    <row r="4" spans="1:12" s="6" customFormat="1" ht="15.75" hidden="1">
      <c r="B4" s="244" t="str">
        <f>+'1.9'!B4</f>
        <v>jun-21</v>
      </c>
      <c r="C4" s="244" t="str">
        <f>+'1.9'!C4</f>
        <v>jun-22</v>
      </c>
      <c r="D4" s="244" t="str">
        <f>+'1.9'!D4</f>
        <v>jun-23</v>
      </c>
      <c r="E4" s="244" t="str">
        <f>+'1.9'!E4</f>
        <v>jun-24</v>
      </c>
      <c r="F4" s="244" t="str">
        <f>+'1.9'!F4</f>
        <v>jun-25</v>
      </c>
      <c r="G4" s="17"/>
      <c r="H4" s="17"/>
    </row>
    <row r="5" spans="1:12" s="6" customFormat="1" ht="15.75">
      <c r="A5" s="6" t="s">
        <v>34</v>
      </c>
      <c r="B5" s="8"/>
      <c r="C5" s="8"/>
      <c r="D5" s="8"/>
      <c r="E5" s="8"/>
    </row>
    <row r="6" spans="1:12" s="6" customFormat="1" ht="15.75">
      <c r="A6" s="205" t="s">
        <v>33</v>
      </c>
      <c r="B6" s="206">
        <v>162.75422800000001</v>
      </c>
      <c r="C6" s="206">
        <v>171.60221800000002</v>
      </c>
      <c r="D6" s="206">
        <v>179.70210399999999</v>
      </c>
      <c r="E6" s="206">
        <v>187.42586300000002</v>
      </c>
      <c r="F6" s="207">
        <v>194.7049705</v>
      </c>
      <c r="G6" s="37"/>
      <c r="H6" s="37"/>
    </row>
    <row r="7" spans="1:12" s="6" customFormat="1" ht="15.75">
      <c r="A7" s="408" t="s">
        <v>554</v>
      </c>
      <c r="B7" s="618"/>
      <c r="C7" s="619">
        <f>C6-B6</f>
        <v>8.84799000000001</v>
      </c>
      <c r="D7" s="619">
        <f>D6-C6</f>
        <v>8.0998859999999695</v>
      </c>
      <c r="E7" s="619">
        <f>E6-D6</f>
        <v>7.7237590000000296</v>
      </c>
      <c r="F7" s="619">
        <f>F6-E6</f>
        <v>7.2791074999999807</v>
      </c>
      <c r="G7" s="23"/>
      <c r="H7" s="23"/>
      <c r="I7" s="23"/>
    </row>
    <row r="8" spans="1:12" s="6" customFormat="1" ht="15.75">
      <c r="B8" s="29"/>
      <c r="C8" s="29"/>
      <c r="D8" s="29"/>
      <c r="E8" s="29"/>
      <c r="F8" s="23"/>
      <c r="G8" s="23"/>
      <c r="H8" s="23"/>
      <c r="I8" s="23"/>
    </row>
    <row r="9" spans="1:12" s="6" customFormat="1" ht="15.75">
      <c r="A9" s="205" t="s">
        <v>75</v>
      </c>
      <c r="B9" s="208">
        <v>12.289551138427763</v>
      </c>
      <c r="C9" s="208">
        <v>11.166507316257601</v>
      </c>
      <c r="D9" s="208">
        <v>9.7625184791850206</v>
      </c>
      <c r="E9" s="208">
        <v>9.9555292794497809</v>
      </c>
      <c r="F9" s="208">
        <v>8.8656666613344282</v>
      </c>
    </row>
    <row r="10" spans="1:12" s="6" customFormat="1" ht="15.75">
      <c r="B10" s="4"/>
      <c r="C10" s="4"/>
      <c r="D10" s="4"/>
      <c r="E10" s="4"/>
      <c r="F10" s="4"/>
    </row>
    <row r="11" spans="1:12" s="6" customFormat="1" ht="15.75">
      <c r="A11" s="45" t="s">
        <v>326</v>
      </c>
      <c r="B11" s="36">
        <f>+F3</f>
        <v>45809</v>
      </c>
      <c r="C11" s="28"/>
      <c r="D11" s="28"/>
      <c r="E11" s="28"/>
      <c r="F11" s="28"/>
    </row>
    <row r="12" spans="1:12" s="6" customFormat="1" ht="15.75">
      <c r="B12" s="33" t="str">
        <f>+F4</f>
        <v>jun-25</v>
      </c>
      <c r="C12" s="28"/>
      <c r="D12" s="28"/>
      <c r="E12" s="28"/>
      <c r="F12" s="28"/>
    </row>
    <row r="13" spans="1:12" s="6" customFormat="1" ht="15.75">
      <c r="A13" s="43" t="s">
        <v>43</v>
      </c>
      <c r="C13" s="8"/>
      <c r="D13" s="8"/>
      <c r="E13" s="8"/>
      <c r="F13" s="8"/>
    </row>
    <row r="14" spans="1:12" s="6" customFormat="1" ht="15.75">
      <c r="A14" s="209" t="s">
        <v>53</v>
      </c>
      <c r="B14" s="207">
        <v>21.23752808981056</v>
      </c>
      <c r="C14" s="42"/>
      <c r="D14" s="42"/>
      <c r="E14" s="42"/>
      <c r="F14" s="42"/>
      <c r="G14" s="42"/>
      <c r="H14" s="42"/>
      <c r="I14" s="42"/>
      <c r="J14" s="42"/>
      <c r="K14" s="42"/>
      <c r="L14" s="42"/>
    </row>
    <row r="15" spans="1:12" s="6" customFormat="1" ht="15.75">
      <c r="A15" s="209" t="s">
        <v>54</v>
      </c>
      <c r="B15" s="207">
        <v>24.096079086618865</v>
      </c>
      <c r="C15" s="42"/>
      <c r="D15" s="42"/>
      <c r="E15" s="42"/>
      <c r="F15" s="42"/>
      <c r="G15" s="42"/>
      <c r="H15" s="42"/>
      <c r="I15" s="42"/>
      <c r="J15" s="42"/>
      <c r="K15" s="42"/>
      <c r="L15" s="42"/>
    </row>
    <row r="16" spans="1:12" s="6" customFormat="1" ht="15.75">
      <c r="A16" s="209" t="s">
        <v>2</v>
      </c>
      <c r="B16" s="207">
        <v>16.967512844122766</v>
      </c>
      <c r="C16" s="42"/>
      <c r="D16" s="42"/>
      <c r="E16" s="42"/>
      <c r="F16" s="42"/>
      <c r="G16" s="42"/>
      <c r="H16" s="42"/>
      <c r="I16" s="42"/>
      <c r="J16" s="42"/>
      <c r="K16" s="42"/>
      <c r="L16" s="42"/>
    </row>
    <row r="17" spans="1:12" s="6" customFormat="1" ht="15.75">
      <c r="A17" s="209" t="s">
        <v>106</v>
      </c>
      <c r="B17" s="207">
        <v>11.871901878080543</v>
      </c>
      <c r="C17" s="42"/>
      <c r="D17" s="42"/>
      <c r="E17" s="42"/>
      <c r="F17" s="42"/>
      <c r="G17" s="42"/>
      <c r="H17" s="42"/>
      <c r="I17" s="42"/>
      <c r="J17" s="42"/>
      <c r="K17" s="42"/>
      <c r="L17" s="42"/>
    </row>
    <row r="18" spans="1:12" s="6" customFormat="1" ht="15.75">
      <c r="A18" s="209" t="s">
        <v>6</v>
      </c>
      <c r="B18" s="210">
        <v>25.826978101367569</v>
      </c>
    </row>
    <row r="19" spans="1:12" s="6" customFormat="1" ht="15" customHeight="1">
      <c r="A19" s="401" t="s">
        <v>64</v>
      </c>
      <c r="B19" s="402">
        <f>SUM(B14:B18)</f>
        <v>100.0000000000003</v>
      </c>
    </row>
    <row r="20" spans="1:12" s="6" customFormat="1" ht="15.75">
      <c r="A20" s="42"/>
      <c r="B20" s="42"/>
    </row>
    <row r="21" spans="1:12" s="6" customFormat="1" ht="15.75">
      <c r="A21" s="43" t="s">
        <v>44</v>
      </c>
      <c r="B21" s="35"/>
    </row>
    <row r="22" spans="1:12" s="6" customFormat="1" ht="15.75">
      <c r="A22" s="209" t="s">
        <v>53</v>
      </c>
      <c r="B22" s="207">
        <v>20.935657290402794</v>
      </c>
    </row>
    <row r="23" spans="1:12" s="6" customFormat="1" ht="15.75">
      <c r="A23" s="209" t="s">
        <v>54</v>
      </c>
      <c r="B23" s="207">
        <v>19.861061263348482</v>
      </c>
    </row>
    <row r="24" spans="1:12" s="6" customFormat="1" ht="15.75">
      <c r="A24" s="209" t="s">
        <v>2</v>
      </c>
      <c r="B24" s="207">
        <v>17.995729558877883</v>
      </c>
      <c r="G24" s="3"/>
    </row>
    <row r="25" spans="1:12" s="6" customFormat="1" ht="15.75">
      <c r="A25" s="209" t="s">
        <v>106</v>
      </c>
      <c r="B25" s="207">
        <v>15.1055057230574</v>
      </c>
      <c r="G25" s="3"/>
    </row>
    <row r="26" spans="1:12" s="6" customFormat="1" ht="15.75">
      <c r="A26" s="209" t="s">
        <v>6</v>
      </c>
      <c r="B26" s="210">
        <v>26.102046164313446</v>
      </c>
    </row>
    <row r="27" spans="1:12" s="6" customFormat="1" ht="15.75">
      <c r="A27" s="401" t="s">
        <v>64</v>
      </c>
      <c r="B27" s="403">
        <f>SUM(B22:B26)</f>
        <v>100.00000000000001</v>
      </c>
    </row>
    <row r="28" spans="1:12" s="6" customFormat="1" ht="15.75"/>
    <row r="29" spans="1:12" s="6" customFormat="1" ht="15.75"/>
    <row r="30" spans="1:12" s="6" customFormat="1" ht="15.75">
      <c r="A30" s="806" t="s">
        <v>735</v>
      </c>
    </row>
    <row r="31" spans="1:12">
      <c r="A31" s="815" t="s">
        <v>736</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783EB-039C-45E4-B3DD-4EED7D82274A}">
  <sheetPr>
    <tabColor rgb="FF0000FF"/>
  </sheetPr>
  <dimension ref="A1:V41"/>
  <sheetViews>
    <sheetView showGridLines="0" workbookViewId="0">
      <pane xSplit="1" ySplit="3" topLeftCell="N4" activePane="bottomRight" state="frozen"/>
      <selection pane="topRight" activeCell="B1" sqref="B1"/>
      <selection pane="bottomLeft" activeCell="A4" sqref="A4"/>
      <selection pane="bottomRight"/>
    </sheetView>
  </sheetViews>
  <sheetFormatPr defaultColWidth="9.140625" defaultRowHeight="15"/>
  <cols>
    <col min="1" max="1" width="52.85546875" style="50" customWidth="1"/>
    <col min="2" max="10" width="9.28515625" style="149" customWidth="1"/>
    <col min="11" max="12" width="10.140625" style="149" customWidth="1"/>
    <col min="13" max="13" width="9.28515625" style="149" customWidth="1"/>
    <col min="14" max="14" width="9" style="149" customWidth="1"/>
    <col min="15" max="15" width="12" style="50" bestFit="1" customWidth="1"/>
    <col min="16" max="19" width="12.85546875" style="50" bestFit="1" customWidth="1"/>
    <col min="20" max="20" width="12" style="50" bestFit="1" customWidth="1"/>
    <col min="21" max="21" width="10.5703125" style="50" bestFit="1" customWidth="1"/>
    <col min="22" max="22" width="13" style="50" bestFit="1" customWidth="1"/>
    <col min="23" max="16384" width="9.140625" style="50"/>
  </cols>
  <sheetData>
    <row r="1" spans="1:22" ht="42">
      <c r="A1" s="404" t="str">
        <f>+'Indice-Index'!A23</f>
        <v>Principali indicatori/Serie storica - Main indicators/Time series</v>
      </c>
      <c r="B1" s="158" t="s">
        <v>157</v>
      </c>
      <c r="C1" s="158" t="s">
        <v>151</v>
      </c>
      <c r="D1" s="158" t="s">
        <v>158</v>
      </c>
      <c r="E1" s="158" t="s">
        <v>183</v>
      </c>
      <c r="F1" s="158" t="s">
        <v>219</v>
      </c>
      <c r="G1" s="158" t="s">
        <v>245</v>
      </c>
      <c r="H1" s="158" t="s">
        <v>270</v>
      </c>
      <c r="I1" s="158" t="s">
        <v>304</v>
      </c>
      <c r="J1" s="158" t="s">
        <v>332</v>
      </c>
      <c r="K1" s="158" t="s">
        <v>346</v>
      </c>
      <c r="L1" s="158" t="s">
        <v>432</v>
      </c>
      <c r="M1" s="158" t="s">
        <v>468</v>
      </c>
      <c r="N1" s="158" t="s">
        <v>555</v>
      </c>
      <c r="O1" s="158" t="s">
        <v>603</v>
      </c>
      <c r="P1" s="158" t="s">
        <v>630</v>
      </c>
      <c r="Q1" s="158" t="s">
        <v>661</v>
      </c>
      <c r="R1" s="158" t="s">
        <v>679</v>
      </c>
      <c r="S1" s="158" t="s">
        <v>713</v>
      </c>
      <c r="T1" s="158" t="s">
        <v>712</v>
      </c>
      <c r="U1" s="158" t="s">
        <v>855</v>
      </c>
      <c r="V1" s="158"/>
    </row>
    <row r="2" spans="1:22" s="149" customFormat="1" ht="23.25">
      <c r="A2" s="164"/>
      <c r="B2" s="158"/>
      <c r="C2" s="158"/>
      <c r="D2" s="158"/>
      <c r="E2" s="158"/>
      <c r="F2" s="158"/>
      <c r="G2" s="158"/>
      <c r="H2" s="158"/>
      <c r="I2" s="158"/>
      <c r="J2" s="158"/>
      <c r="K2" s="158"/>
      <c r="L2" s="158"/>
      <c r="M2" s="158"/>
      <c r="N2" s="158"/>
      <c r="O2" s="158"/>
      <c r="P2" s="158"/>
      <c r="Q2" s="158"/>
      <c r="R2" s="158"/>
    </row>
    <row r="3" spans="1:22" ht="21.75" thickBot="1">
      <c r="A3" s="136" t="s">
        <v>159</v>
      </c>
      <c r="B3" s="406"/>
      <c r="C3" s="406"/>
      <c r="D3" s="406"/>
      <c r="E3" s="406"/>
      <c r="F3" s="406"/>
      <c r="G3" s="406"/>
      <c r="H3" s="406"/>
      <c r="I3" s="406"/>
      <c r="J3" s="406"/>
      <c r="K3" s="406"/>
      <c r="L3" s="406"/>
      <c r="M3" s="975"/>
      <c r="N3" s="975"/>
      <c r="O3" s="975"/>
      <c r="P3" s="975"/>
      <c r="Q3" s="975"/>
      <c r="R3" s="975"/>
      <c r="S3" s="975"/>
      <c r="T3" s="975"/>
    </row>
    <row r="4" spans="1:22" s="24" customFormat="1" ht="17.100000000000001" customHeight="1">
      <c r="A4" s="313" t="s">
        <v>260</v>
      </c>
      <c r="B4" s="314">
        <v>19.760403564893959</v>
      </c>
      <c r="C4" s="314">
        <v>19.919857647469257</v>
      </c>
      <c r="D4" s="314">
        <v>20.082008687139943</v>
      </c>
      <c r="E4" s="314">
        <v>20.105271321411344</v>
      </c>
      <c r="F4" s="314">
        <v>20.116105023750883</v>
      </c>
      <c r="G4" s="314">
        <v>20.191322885985358</v>
      </c>
      <c r="H4" s="314">
        <v>20.249738931140843</v>
      </c>
      <c r="I4" s="314">
        <v>20.213340769567814</v>
      </c>
      <c r="J4" s="314">
        <v>20.298128406051287</v>
      </c>
      <c r="K4" s="314">
        <v>20.248615841350432</v>
      </c>
      <c r="L4" s="314">
        <v>20.27873716650231</v>
      </c>
      <c r="M4" s="314">
        <v>20.236923441521505</v>
      </c>
      <c r="N4" s="314">
        <v>20.182802409337846</v>
      </c>
      <c r="O4" s="314">
        <v>20.18431050475677</v>
      </c>
      <c r="P4" s="314">
        <v>20.496116475278367</v>
      </c>
      <c r="Q4" s="314">
        <v>20.480228488161508</v>
      </c>
      <c r="R4" s="314">
        <v>20.469120901815693</v>
      </c>
      <c r="S4" s="314">
        <v>20.511059901815685</v>
      </c>
      <c r="T4" s="314">
        <v>20.513510999999998</v>
      </c>
      <c r="U4" s="314">
        <v>20.542043999999997</v>
      </c>
    </row>
    <row r="5" spans="1:22" s="24" customFormat="1" ht="17.100000000000001" customHeight="1">
      <c r="A5" s="315" t="s">
        <v>180</v>
      </c>
      <c r="B5" s="316">
        <f t="shared" ref="B5:O5" si="0">+B6+B7+B8+B9+B10</f>
        <v>99.999999999999986</v>
      </c>
      <c r="C5" s="316">
        <f t="shared" si="0"/>
        <v>100.00000000000003</v>
      </c>
      <c r="D5" s="316">
        <f t="shared" si="0"/>
        <v>99.999999999999972</v>
      </c>
      <c r="E5" s="316">
        <f t="shared" si="0"/>
        <v>100</v>
      </c>
      <c r="F5" s="316">
        <f t="shared" si="0"/>
        <v>99.999999999999986</v>
      </c>
      <c r="G5" s="316">
        <f t="shared" si="0"/>
        <v>100.00000000000004</v>
      </c>
      <c r="H5" s="316">
        <f t="shared" si="0"/>
        <v>99.999999999999986</v>
      </c>
      <c r="I5" s="316">
        <f t="shared" si="0"/>
        <v>99.999999999999972</v>
      </c>
      <c r="J5" s="316">
        <f t="shared" si="0"/>
        <v>100</v>
      </c>
      <c r="K5" s="316">
        <f t="shared" si="0"/>
        <v>100.00000000000001</v>
      </c>
      <c r="L5" s="316">
        <f t="shared" si="0"/>
        <v>99.999999999999986</v>
      </c>
      <c r="M5" s="316">
        <f t="shared" si="0"/>
        <v>99.999999999999986</v>
      </c>
      <c r="N5" s="316">
        <f t="shared" si="0"/>
        <v>99.999999999999986</v>
      </c>
      <c r="O5" s="316">
        <f t="shared" si="0"/>
        <v>100</v>
      </c>
      <c r="P5" s="316">
        <v>99.999999999999972</v>
      </c>
      <c r="Q5" s="316">
        <v>100</v>
      </c>
      <c r="R5" s="316">
        <v>100</v>
      </c>
      <c r="S5" s="316">
        <v>100.00000000000001</v>
      </c>
      <c r="T5" s="316">
        <v>100.00000000000001</v>
      </c>
      <c r="U5" s="316">
        <v>100</v>
      </c>
    </row>
    <row r="6" spans="1:22" s="24" customFormat="1" ht="17.100000000000001" customHeight="1">
      <c r="A6" s="317" t="s">
        <v>160</v>
      </c>
      <c r="B6" s="318">
        <v>38.741896008646023</v>
      </c>
      <c r="C6" s="318">
        <v>35.968816277712101</v>
      </c>
      <c r="D6" s="318">
        <v>33.155089730957869</v>
      </c>
      <c r="E6" s="318">
        <v>31.013493428261253</v>
      </c>
      <c r="F6" s="318">
        <v>29.098073374984622</v>
      </c>
      <c r="G6" s="318">
        <v>27.096292951649286</v>
      </c>
      <c r="H6" s="318">
        <v>25.35413428024254</v>
      </c>
      <c r="I6" s="318">
        <v>23.785459587355472</v>
      </c>
      <c r="J6" s="318">
        <v>22.728489581456355</v>
      </c>
      <c r="K6" s="318">
        <v>21.574659888992436</v>
      </c>
      <c r="L6" s="318">
        <v>20.409022346995801</v>
      </c>
      <c r="M6" s="318">
        <v>19.397271583021169</v>
      </c>
      <c r="N6" s="318">
        <v>18.614565627723731</v>
      </c>
      <c r="O6" s="318">
        <v>17.691206242385491</v>
      </c>
      <c r="P6" s="318">
        <v>16.471574037316007</v>
      </c>
      <c r="Q6" s="318">
        <v>15.651534365707418</v>
      </c>
      <c r="R6" s="318">
        <v>14.924006823023975</v>
      </c>
      <c r="S6" s="318">
        <v>14.024867626393858</v>
      </c>
      <c r="T6" s="318">
        <v>13.205784226795696</v>
      </c>
      <c r="U6" s="318">
        <v>12.467590859020651</v>
      </c>
      <c r="V6" s="612"/>
    </row>
    <row r="7" spans="1:22" s="24" customFormat="1" ht="17.100000000000001" customHeight="1">
      <c r="A7" s="317" t="s">
        <v>161</v>
      </c>
      <c r="B7" s="318">
        <v>45.045618480250738</v>
      </c>
      <c r="C7" s="318">
        <v>46.344603272841162</v>
      </c>
      <c r="D7" s="318">
        <v>47.535321534409398</v>
      </c>
      <c r="E7" s="318">
        <v>48.669733641341878</v>
      </c>
      <c r="F7" s="318">
        <v>49.45344431263154</v>
      </c>
      <c r="G7" s="318">
        <v>50.340104862841784</v>
      </c>
      <c r="H7" s="318">
        <v>50.761553430100136</v>
      </c>
      <c r="I7" s="318">
        <v>51.060895220455826</v>
      </c>
      <c r="J7" s="318">
        <v>50.781381385522586</v>
      </c>
      <c r="K7" s="318">
        <v>50.57227160726783</v>
      </c>
      <c r="L7" s="318">
        <v>50.254276074123702</v>
      </c>
      <c r="M7" s="318">
        <v>49.832125071486665</v>
      </c>
      <c r="N7" s="318">
        <v>49.408604403649619</v>
      </c>
      <c r="O7" s="318">
        <v>48.72603895824043</v>
      </c>
      <c r="P7" s="318">
        <v>47.261728882561101</v>
      </c>
      <c r="Q7" s="318">
        <v>46.374170119683974</v>
      </c>
      <c r="R7" s="318">
        <v>45.440720413034143</v>
      </c>
      <c r="S7" s="318">
        <v>44.510942114657958</v>
      </c>
      <c r="T7" s="318">
        <v>43.632711143402034</v>
      </c>
      <c r="U7" s="318">
        <v>42.562833571965868</v>
      </c>
      <c r="V7" s="612"/>
    </row>
    <row r="8" spans="1:22" s="24" customFormat="1" ht="17.100000000000001" customHeight="1">
      <c r="A8" s="317" t="s">
        <v>162</v>
      </c>
      <c r="B8" s="318">
        <v>8.44924791495853</v>
      </c>
      <c r="C8" s="318">
        <v>9.4837451827610231</v>
      </c>
      <c r="D8" s="318">
        <v>10.819076153317736</v>
      </c>
      <c r="E8" s="318">
        <v>11.673680040971906</v>
      </c>
      <c r="F8" s="318">
        <v>12.563000819005937</v>
      </c>
      <c r="G8" s="318">
        <v>13.593026608308371</v>
      </c>
      <c r="H8" s="318">
        <v>14.740931767620561</v>
      </c>
      <c r="I8" s="318">
        <v>15.831130887658833</v>
      </c>
      <c r="J8" s="318">
        <v>16.848841893230624</v>
      </c>
      <c r="K8" s="318">
        <v>18.025923816991266</v>
      </c>
      <c r="L8" s="318">
        <v>19.281281672816711</v>
      </c>
      <c r="M8" s="318">
        <v>20.482359967627648</v>
      </c>
      <c r="N8" s="318">
        <v>21.553005107900393</v>
      </c>
      <c r="O8" s="318">
        <v>22.938607446051964</v>
      </c>
      <c r="P8" s="318">
        <v>24.053294645733036</v>
      </c>
      <c r="Q8" s="318">
        <v>25.553875658737862</v>
      </c>
      <c r="R8" s="318">
        <v>26.997197517700013</v>
      </c>
      <c r="S8" s="318">
        <v>28.569815641176405</v>
      </c>
      <c r="T8" s="318">
        <v>30.107644664046056</v>
      </c>
      <c r="U8" s="318">
        <v>31.641705177926795</v>
      </c>
      <c r="V8" s="612"/>
    </row>
    <row r="9" spans="1:22" s="24" customFormat="1" ht="17.100000000000001" customHeight="1">
      <c r="A9" s="150" t="s">
        <v>163</v>
      </c>
      <c r="B9" s="318">
        <v>7.6867457697994537</v>
      </c>
      <c r="C9" s="318">
        <v>8.1346922094399172</v>
      </c>
      <c r="D9" s="318">
        <v>8.4265121111505366</v>
      </c>
      <c r="E9" s="318">
        <v>8.5739428563707367</v>
      </c>
      <c r="F9" s="318">
        <v>8.8299985855942005</v>
      </c>
      <c r="G9" s="318">
        <v>8.9245690033643488</v>
      </c>
      <c r="H9" s="318">
        <v>9.0748265517993634</v>
      </c>
      <c r="I9" s="318">
        <v>9.2606442745206312</v>
      </c>
      <c r="J9" s="318">
        <v>9.5738030854678886</v>
      </c>
      <c r="K9" s="318">
        <v>9.7581128076831671</v>
      </c>
      <c r="L9" s="318">
        <v>9.9933647598449742</v>
      </c>
      <c r="M9" s="318">
        <v>10.198891851421989</v>
      </c>
      <c r="N9" s="318">
        <v>10.312274444964443</v>
      </c>
      <c r="O9" s="318">
        <v>10.481709305253672</v>
      </c>
      <c r="P9" s="318">
        <v>10.712269757929931</v>
      </c>
      <c r="Q9" s="318">
        <v>10.973649367021144</v>
      </c>
      <c r="R9" s="318">
        <v>11.235470301980573</v>
      </c>
      <c r="S9" s="318">
        <v>11.538428590862329</v>
      </c>
      <c r="T9" s="318">
        <v>11.773469690293387</v>
      </c>
      <c r="U9" s="318">
        <v>12.092117025939581</v>
      </c>
      <c r="V9" s="612"/>
    </row>
    <row r="10" spans="1:22" s="24" customFormat="1" ht="17.100000000000001" customHeight="1" thickBot="1">
      <c r="A10" s="681" t="s">
        <v>607</v>
      </c>
      <c r="B10" s="318">
        <v>7.6491826345226777E-2</v>
      </c>
      <c r="C10" s="318">
        <v>6.8143057245817928E-2</v>
      </c>
      <c r="D10" s="318">
        <v>6.4000470164446099E-2</v>
      </c>
      <c r="E10" s="318">
        <v>6.9150033054222959E-2</v>
      </c>
      <c r="F10" s="318">
        <v>5.5482907783700242E-2</v>
      </c>
      <c r="G10" s="318">
        <v>4.6006573836235631E-2</v>
      </c>
      <c r="H10" s="318">
        <v>6.8553970237378081E-2</v>
      </c>
      <c r="I10" s="318">
        <v>6.1870030009218979E-2</v>
      </c>
      <c r="J10" s="318">
        <v>6.748405432254323E-2</v>
      </c>
      <c r="K10" s="318">
        <v>6.9031879065322599E-2</v>
      </c>
      <c r="L10" s="318">
        <v>6.2055146218787272E-2</v>
      </c>
      <c r="M10" s="318">
        <v>8.9351526442518647E-2</v>
      </c>
      <c r="N10" s="318">
        <v>0.11155041576179592</v>
      </c>
      <c r="O10" s="318">
        <v>0.16243804806844331</v>
      </c>
      <c r="P10" s="318">
        <v>1.5011326764599087</v>
      </c>
      <c r="Q10" s="318">
        <v>1.4467704888496038</v>
      </c>
      <c r="R10" s="318">
        <v>1.4026049442613002</v>
      </c>
      <c r="S10" s="318">
        <v>1.3559460269094645</v>
      </c>
      <c r="T10" s="318">
        <v>1.2803902754628402</v>
      </c>
      <c r="U10" s="318">
        <v>1.2357533651471102</v>
      </c>
      <c r="V10" s="612"/>
    </row>
    <row r="11" spans="1:22" s="24" customFormat="1" ht="17.100000000000001" customHeight="1">
      <c r="A11" s="701" t="s">
        <v>327</v>
      </c>
      <c r="B11" s="702">
        <v>18.122069586427273</v>
      </c>
      <c r="C11" s="702">
        <v>18.253952319002568</v>
      </c>
      <c r="D11" s="702">
        <v>18.523889034673246</v>
      </c>
      <c r="E11" s="702">
        <v>18.623083321411343</v>
      </c>
      <c r="F11" s="702">
        <v>18.744858139639028</v>
      </c>
      <c r="G11" s="702">
        <v>18.817908335518666</v>
      </c>
      <c r="H11" s="702">
        <v>18.900798326674145</v>
      </c>
      <c r="I11" s="702">
        <v>18.892143556871918</v>
      </c>
      <c r="J11" s="702">
        <v>18.982302406051282</v>
      </c>
      <c r="K11" s="702">
        <v>18.964445091350431</v>
      </c>
      <c r="L11" s="702">
        <v>19.011562166502305</v>
      </c>
      <c r="M11" s="702">
        <v>19.008179441521499</v>
      </c>
      <c r="N11" s="702">
        <v>18.982857409337843</v>
      </c>
      <c r="O11" s="702">
        <v>19.02280450475677</v>
      </c>
      <c r="P11" s="702">
        <v>19.376958475278364</v>
      </c>
      <c r="Q11" s="702">
        <v>19.397833488161513</v>
      </c>
      <c r="R11" s="702">
        <v>19.42220890181569</v>
      </c>
      <c r="S11" s="702">
        <v>19.068602901815691</v>
      </c>
      <c r="T11" s="702">
        <v>19.159140000000001</v>
      </c>
      <c r="U11" s="702">
        <v>19.239996999999999</v>
      </c>
    </row>
    <row r="12" spans="1:22" s="24" customFormat="1" ht="17.100000000000001" customHeight="1">
      <c r="A12" s="704" t="s">
        <v>164</v>
      </c>
      <c r="B12" s="705">
        <v>6.0172210215333086</v>
      </c>
      <c r="C12" s="705">
        <v>5.4990316715333076</v>
      </c>
      <c r="D12" s="705">
        <v>5.1000883475333074</v>
      </c>
      <c r="E12" s="705">
        <v>4.7531589999999992</v>
      </c>
      <c r="F12" s="705">
        <v>4.4821521158881472</v>
      </c>
      <c r="G12" s="705">
        <v>4.0976854495333086</v>
      </c>
      <c r="H12" s="705">
        <v>3.7852053955333087</v>
      </c>
      <c r="I12" s="705">
        <v>3.4866387873041034</v>
      </c>
      <c r="J12" s="705">
        <v>3.2976320000000001</v>
      </c>
      <c r="K12" s="705">
        <v>3.0843992500000001</v>
      </c>
      <c r="L12" s="705">
        <v>2.8715169999999994</v>
      </c>
      <c r="M12" s="705">
        <v>2.6966669999999997</v>
      </c>
      <c r="N12" s="705">
        <v>2.5569960000000003</v>
      </c>
      <c r="O12" s="705">
        <v>2.4093420000000001</v>
      </c>
      <c r="P12" s="705">
        <v>2.256875</v>
      </c>
      <c r="Q12" s="705">
        <v>2.1230749999999996</v>
      </c>
      <c r="R12" s="705">
        <v>2.0079009999999999</v>
      </c>
      <c r="S12" s="705">
        <v>1.4341919999999999</v>
      </c>
      <c r="T12" s="705">
        <v>1.3545990000000001</v>
      </c>
      <c r="U12" s="705">
        <v>1.2590509999999999</v>
      </c>
    </row>
    <row r="13" spans="1:22" s="24" customFormat="1" ht="17.100000000000001" customHeight="1">
      <c r="A13" s="317" t="s">
        <v>161</v>
      </c>
      <c r="B13" s="705">
        <v>8.9011960000000006</v>
      </c>
      <c r="C13" s="705">
        <v>9.2317789992343364</v>
      </c>
      <c r="D13" s="705">
        <v>9.5460473999999991</v>
      </c>
      <c r="E13" s="705">
        <v>9.7851819999999972</v>
      </c>
      <c r="F13" s="705">
        <v>9.9481067957911176</v>
      </c>
      <c r="G13" s="705">
        <v>10.164333114000002</v>
      </c>
      <c r="H13" s="705">
        <v>10.279082046986849</v>
      </c>
      <c r="I13" s="705">
        <v>10.321112750902701</v>
      </c>
      <c r="J13" s="705">
        <v>10.30767</v>
      </c>
      <c r="K13" s="705">
        <v>10.240185</v>
      </c>
      <c r="L13" s="705">
        <v>10.19093256</v>
      </c>
      <c r="M13" s="705">
        <v>10.084489</v>
      </c>
      <c r="N13" s="705">
        <v>9.972040999999999</v>
      </c>
      <c r="O13" s="705">
        <v>9.8350150000000003</v>
      </c>
      <c r="P13" s="705">
        <v>9.6868189999999998</v>
      </c>
      <c r="Q13" s="705">
        <v>9.4975360000000002</v>
      </c>
      <c r="R13" s="705">
        <v>9.3013159999999999</v>
      </c>
      <c r="S13" s="705">
        <v>9.1296660000000003</v>
      </c>
      <c r="T13" s="705">
        <v>8.9506010000000007</v>
      </c>
      <c r="U13" s="705">
        <v>8.7432759999999998</v>
      </c>
    </row>
    <row r="14" spans="1:22" s="24" customFormat="1" ht="17.100000000000001" customHeight="1">
      <c r="A14" s="317" t="s">
        <v>162</v>
      </c>
      <c r="B14" s="705">
        <v>1.669605486194194</v>
      </c>
      <c r="C14" s="705">
        <v>1.889148540054719</v>
      </c>
      <c r="D14" s="705">
        <v>2.1726878129775535</v>
      </c>
      <c r="E14" s="705">
        <v>2.3470250454308443</v>
      </c>
      <c r="F14" s="705">
        <v>2.5271864388859178</v>
      </c>
      <c r="G14" s="705">
        <v>2.7446118924614473</v>
      </c>
      <c r="H14" s="705">
        <v>2.9850001989607686</v>
      </c>
      <c r="I14" s="705">
        <v>3.200000433998786</v>
      </c>
      <c r="J14" s="705">
        <v>3.4199995624205148</v>
      </c>
      <c r="K14" s="705">
        <v>3.6500000655570535</v>
      </c>
      <c r="L14" s="705">
        <v>3.9100004327634807</v>
      </c>
      <c r="M14" s="705">
        <v>4.1449995056656554</v>
      </c>
      <c r="N14" s="705">
        <v>4.3500004342020295</v>
      </c>
      <c r="O14" s="705">
        <v>4.6299997523783851</v>
      </c>
      <c r="P14" s="705">
        <v>4.9299912867313376</v>
      </c>
      <c r="Q14" s="705">
        <v>5.2334921224902011</v>
      </c>
      <c r="R14" s="705">
        <v>5.5260889999999998</v>
      </c>
      <c r="S14" s="705">
        <v>5.859972</v>
      </c>
      <c r="T14" s="705">
        <v>6.1761350000000004</v>
      </c>
      <c r="U14" s="705">
        <v>6.4998529999999999</v>
      </c>
    </row>
    <row r="15" spans="1:22" s="24" customFormat="1" ht="17.100000000000001" customHeight="1">
      <c r="A15" s="317" t="s">
        <v>163</v>
      </c>
      <c r="B15" s="705">
        <v>1.5189319851197869</v>
      </c>
      <c r="C15" s="705">
        <v>1.6204191081802031</v>
      </c>
      <c r="D15" s="705">
        <v>1.6922128941841503</v>
      </c>
      <c r="E15" s="705">
        <v>1.7238144742161021</v>
      </c>
      <c r="F15" s="705">
        <v>1.7762517890738467</v>
      </c>
      <c r="G15" s="705">
        <v>1.8019885436518612</v>
      </c>
      <c r="H15" s="705">
        <v>1.8376286851932218</v>
      </c>
      <c r="I15" s="705">
        <v>1.8718855846663263</v>
      </c>
      <c r="J15" s="705">
        <v>1.943302843630772</v>
      </c>
      <c r="K15" s="705">
        <v>1.975882775793379</v>
      </c>
      <c r="L15" s="705">
        <v>2.0265281737388272</v>
      </c>
      <c r="M15" s="705">
        <v>2.0639419358558428</v>
      </c>
      <c r="N15" s="705">
        <v>2.0813059751358143</v>
      </c>
      <c r="O15" s="705">
        <v>2.1156607523783846</v>
      </c>
      <c r="P15" s="705">
        <v>2.1955992867313383</v>
      </c>
      <c r="Q15" s="705">
        <v>2.2474284638556195</v>
      </c>
      <c r="R15" s="705">
        <v>2.2998010438792265</v>
      </c>
      <c r="S15" s="705">
        <v>2.366654</v>
      </c>
      <c r="T15" s="705">
        <v>2.415152</v>
      </c>
      <c r="U15" s="705">
        <v>2.483968</v>
      </c>
    </row>
    <row r="16" spans="1:22" s="271" customFormat="1" ht="33" customHeight="1" thickBot="1">
      <c r="A16" s="703" t="s">
        <v>954</v>
      </c>
      <c r="B16" s="705">
        <v>1.5115093579977611E-2</v>
      </c>
      <c r="C16" s="705">
        <v>1.3574000000005981E-2</v>
      </c>
      <c r="D16" s="705">
        <v>1.2852579978240556E-2</v>
      </c>
      <c r="E16" s="705">
        <v>1.3902801764397737E-2</v>
      </c>
      <c r="F16" s="705">
        <v>1.1160555645159548E-2</v>
      </c>
      <c r="G16" s="705">
        <v>9.289615662530195E-3</v>
      </c>
      <c r="H16" s="705">
        <v>1.3882035156753318E-2</v>
      </c>
      <c r="I16" s="705">
        <v>1.2505620257967622E-2</v>
      </c>
      <c r="J16" s="705">
        <v>1.3698000000000319E-2</v>
      </c>
      <c r="K16" s="705">
        <v>1.397774999999956E-2</v>
      </c>
      <c r="L16" s="705">
        <v>1.2583999999998013E-2</v>
      </c>
      <c r="M16" s="705">
        <v>1.8082000000003973E-2</v>
      </c>
      <c r="N16" s="705">
        <v>2.2514000000002851E-2</v>
      </c>
      <c r="O16" s="705">
        <v>3.2787000000002987E-2</v>
      </c>
      <c r="P16" s="705">
        <v>0.30767390181568638</v>
      </c>
      <c r="Q16" s="705">
        <v>0.29630190181569011</v>
      </c>
      <c r="R16" s="705">
        <v>0.28710090181569009</v>
      </c>
      <c r="S16" s="705">
        <v>0.2781189018156901</v>
      </c>
      <c r="T16" s="705">
        <v>0.26265300000000003</v>
      </c>
      <c r="U16" s="705">
        <v>0.25384899999999999</v>
      </c>
      <c r="V16" s="24"/>
    </row>
    <row r="17" spans="1:22" s="24" customFormat="1" ht="17.100000000000001" customHeight="1">
      <c r="A17" s="319" t="s">
        <v>171</v>
      </c>
      <c r="B17" s="314"/>
      <c r="C17" s="442">
        <f>+C11-C22</f>
        <v>15.395327882195538</v>
      </c>
      <c r="D17" s="442"/>
      <c r="E17" s="442">
        <f t="shared" ref="E17:S17" si="1">+E11-E22</f>
        <v>15.742717818350682</v>
      </c>
      <c r="F17" s="442"/>
      <c r="G17" s="442">
        <f t="shared" si="1"/>
        <v>15.941382252236933</v>
      </c>
      <c r="H17" s="442"/>
      <c r="I17" s="442">
        <f t="shared" si="1"/>
        <v>16.011617705256683</v>
      </c>
      <c r="J17" s="442"/>
      <c r="K17" s="442">
        <f t="shared" si="1"/>
        <v>16.101991190316657</v>
      </c>
      <c r="L17" s="442"/>
      <c r="M17" s="442">
        <f t="shared" si="1"/>
        <v>16.166746723540154</v>
      </c>
      <c r="N17" s="442"/>
      <c r="O17" s="442">
        <f t="shared" si="1"/>
        <v>16.110073971682056</v>
      </c>
      <c r="P17" s="442"/>
      <c r="Q17" s="442">
        <v>16.39065951086004</v>
      </c>
      <c r="R17" s="442"/>
      <c r="S17" s="442">
        <f t="shared" si="1"/>
        <v>16.125757905507854</v>
      </c>
      <c r="T17" s="442"/>
      <c r="U17" s="442">
        <v>16.207999781159597</v>
      </c>
    </row>
    <row r="18" spans="1:22" s="24" customFormat="1" ht="17.100000000000001" customHeight="1">
      <c r="A18" s="320" t="s">
        <v>170</v>
      </c>
      <c r="B18" s="321"/>
      <c r="C18" s="758">
        <v>100</v>
      </c>
      <c r="D18" s="321"/>
      <c r="E18" s="160">
        <f>+E19+E20+E21</f>
        <v>100</v>
      </c>
      <c r="F18" s="160"/>
      <c r="G18" s="160">
        <f t="shared" ref="G18:Q18" si="2">+G19+G20+G21</f>
        <v>99.999999999999986</v>
      </c>
      <c r="H18" s="160"/>
      <c r="I18" s="160">
        <f t="shared" si="2"/>
        <v>100</v>
      </c>
      <c r="J18" s="160"/>
      <c r="K18" s="160">
        <f t="shared" si="2"/>
        <v>99.999999999999986</v>
      </c>
      <c r="L18" s="160"/>
      <c r="M18" s="160">
        <f t="shared" si="2"/>
        <v>100</v>
      </c>
      <c r="N18" s="160"/>
      <c r="O18" s="160">
        <f t="shared" si="2"/>
        <v>100.00000000000001</v>
      </c>
      <c r="P18" s="160"/>
      <c r="Q18" s="160">
        <f t="shared" si="2"/>
        <v>100</v>
      </c>
      <c r="R18" s="160"/>
      <c r="S18" s="160">
        <f t="shared" ref="S18:U18" si="3">+S19+S20+S21</f>
        <v>100</v>
      </c>
      <c r="T18" s="160"/>
      <c r="U18" s="160">
        <f t="shared" si="3"/>
        <v>100</v>
      </c>
    </row>
    <row r="19" spans="1:22" s="271" customFormat="1" ht="17.100000000000001" customHeight="1">
      <c r="A19" s="322" t="s">
        <v>167</v>
      </c>
      <c r="B19" s="323"/>
      <c r="C19" s="443">
        <v>30.125020720792584</v>
      </c>
      <c r="D19" s="323"/>
      <c r="E19" s="323">
        <v>25.512544042207384</v>
      </c>
      <c r="F19" s="323"/>
      <c r="G19" s="443">
        <v>21.369399551708923</v>
      </c>
      <c r="H19" s="323"/>
      <c r="I19" s="323">
        <v>19.096977051264169</v>
      </c>
      <c r="J19" s="323"/>
      <c r="K19" s="443">
        <v>17.721600288555475</v>
      </c>
      <c r="L19" s="443"/>
      <c r="M19" s="323">
        <v>15.189064857965493</v>
      </c>
      <c r="N19" s="323"/>
      <c r="O19" s="323">
        <v>12.978549058396677</v>
      </c>
      <c r="P19" s="323"/>
      <c r="Q19" s="323">
        <v>11.31230289639171</v>
      </c>
      <c r="R19" s="981"/>
      <c r="S19" s="323">
        <v>6.3179238772409345</v>
      </c>
      <c r="T19" s="980"/>
      <c r="U19" s="323">
        <v>6.3799190531200267</v>
      </c>
      <c r="V19" s="24"/>
    </row>
    <row r="20" spans="1:22" s="271" customFormat="1" ht="17.100000000000001" customHeight="1">
      <c r="A20" s="322" t="s">
        <v>168</v>
      </c>
      <c r="B20" s="323"/>
      <c r="C20" s="443">
        <v>15.986014700728662</v>
      </c>
      <c r="D20" s="323"/>
      <c r="E20" s="323">
        <v>16.121628066606412</v>
      </c>
      <c r="F20" s="323"/>
      <c r="G20" s="443">
        <v>15.727039425799408</v>
      </c>
      <c r="H20" s="323"/>
      <c r="I20" s="323">
        <v>14.613551012307665</v>
      </c>
      <c r="J20" s="323"/>
      <c r="K20" s="443">
        <v>13.484272776192885</v>
      </c>
      <c r="L20" s="443"/>
      <c r="M20" s="323">
        <v>14.665826950230572</v>
      </c>
      <c r="N20" s="323"/>
      <c r="O20" s="323">
        <v>12.637748472104551</v>
      </c>
      <c r="P20" s="979"/>
      <c r="Q20" s="323">
        <v>12.049600291770677</v>
      </c>
      <c r="R20" s="981"/>
      <c r="S20" s="323">
        <v>12.792136044948135</v>
      </c>
      <c r="T20" s="981"/>
      <c r="U20" s="323">
        <v>11.728738527882081</v>
      </c>
      <c r="V20" s="24"/>
    </row>
    <row r="21" spans="1:22" s="271" customFormat="1" ht="17.100000000000001" customHeight="1" thickBot="1">
      <c r="A21" s="324" t="s">
        <v>169</v>
      </c>
      <c r="B21" s="325"/>
      <c r="C21" s="444">
        <v>53.888964578478763</v>
      </c>
      <c r="D21" s="325"/>
      <c r="E21" s="325">
        <v>58.365827891186207</v>
      </c>
      <c r="F21" s="325"/>
      <c r="G21" s="444">
        <v>62.903561022491658</v>
      </c>
      <c r="H21" s="325"/>
      <c r="I21" s="325">
        <v>66.289471936428171</v>
      </c>
      <c r="J21" s="325"/>
      <c r="K21" s="444">
        <v>68.794126935251626</v>
      </c>
      <c r="L21" s="444"/>
      <c r="M21" s="325">
        <v>70.145108191803942</v>
      </c>
      <c r="N21" s="325"/>
      <c r="O21" s="325">
        <v>74.383702469498786</v>
      </c>
      <c r="P21" s="325"/>
      <c r="Q21" s="325">
        <v>76.638096811837613</v>
      </c>
      <c r="R21" s="325"/>
      <c r="S21" s="325">
        <v>80.889940077810934</v>
      </c>
      <c r="T21" s="982"/>
      <c r="U21" s="325">
        <v>81.891342418997894</v>
      </c>
    </row>
    <row r="22" spans="1:22" s="24" customFormat="1" ht="17.100000000000001" customHeight="1">
      <c r="A22" s="319" t="s">
        <v>172</v>
      </c>
      <c r="B22" s="314"/>
      <c r="C22" s="442">
        <v>2.8586244368070313</v>
      </c>
      <c r="D22" s="314"/>
      <c r="E22" s="314">
        <v>2.8803655030606605</v>
      </c>
      <c r="F22" s="314"/>
      <c r="G22" s="442">
        <v>2.8765260832817332</v>
      </c>
      <c r="H22" s="314"/>
      <c r="I22" s="314">
        <v>2.8805258516152366</v>
      </c>
      <c r="J22" s="314"/>
      <c r="K22" s="442">
        <v>2.8624539010337733</v>
      </c>
      <c r="L22" s="442"/>
      <c r="M22" s="314">
        <v>2.8414327179813439</v>
      </c>
      <c r="N22" s="314"/>
      <c r="O22" s="314">
        <v>2.912730533074714</v>
      </c>
      <c r="P22" s="314"/>
      <c r="Q22" s="314">
        <v>3.0071739773014721</v>
      </c>
      <c r="R22" s="314"/>
      <c r="S22" s="314">
        <v>2.9428449963078376</v>
      </c>
      <c r="T22" s="314"/>
      <c r="U22" s="314">
        <v>3.0319972188404036</v>
      </c>
    </row>
    <row r="23" spans="1:22" s="24" customFormat="1" ht="17.100000000000001" customHeight="1">
      <c r="A23" s="150" t="s">
        <v>170</v>
      </c>
      <c r="B23" s="321"/>
      <c r="C23" s="758">
        <v>100</v>
      </c>
      <c r="D23" s="321"/>
      <c r="E23" s="160">
        <v>100</v>
      </c>
      <c r="F23" s="160"/>
      <c r="G23" s="758">
        <v>99.999999999999986</v>
      </c>
      <c r="H23" s="160"/>
      <c r="I23" s="160">
        <v>100</v>
      </c>
      <c r="J23" s="160"/>
      <c r="K23" s="758">
        <v>100</v>
      </c>
      <c r="L23" s="758"/>
      <c r="M23" s="160">
        <v>100</v>
      </c>
      <c r="N23" s="160"/>
      <c r="O23" s="160">
        <v>100</v>
      </c>
      <c r="P23" s="160"/>
      <c r="Q23" s="160">
        <v>100.00000000000001</v>
      </c>
      <c r="R23" s="160"/>
      <c r="S23" s="160">
        <v>100.00000000000001</v>
      </c>
      <c r="T23" s="160"/>
      <c r="U23" s="160">
        <v>100.00000000000001</v>
      </c>
      <c r="V23" s="306"/>
    </row>
    <row r="24" spans="1:22" s="271" customFormat="1" ht="17.100000000000001" customHeight="1">
      <c r="A24" s="322" t="s">
        <v>167</v>
      </c>
      <c r="B24" s="323"/>
      <c r="C24" s="443">
        <v>42.486742386370075</v>
      </c>
      <c r="D24" s="323"/>
      <c r="E24" s="323">
        <v>36.201911649603993</v>
      </c>
      <c r="F24" s="323"/>
      <c r="G24" s="443">
        <v>32.44420430853863</v>
      </c>
      <c r="H24" s="323"/>
      <c r="I24" s="323">
        <v>28.487232920623939</v>
      </c>
      <c r="J24" s="323"/>
      <c r="K24" s="443">
        <v>24.955840959151541</v>
      </c>
      <c r="L24" s="443"/>
      <c r="M24" s="323">
        <v>22.33290709525016</v>
      </c>
      <c r="N24" s="323"/>
      <c r="O24" s="323">
        <v>21.054438953108505</v>
      </c>
      <c r="P24" s="323"/>
      <c r="Q24" s="323">
        <v>18.708463028880146</v>
      </c>
      <c r="R24" s="981"/>
      <c r="S24" s="323">
        <v>17.304172013806458</v>
      </c>
      <c r="T24" s="323"/>
      <c r="U24" s="323">
        <v>15.430282419951421</v>
      </c>
      <c r="V24" s="977"/>
    </row>
    <row r="25" spans="1:22" s="271" customFormat="1" ht="17.100000000000001" customHeight="1">
      <c r="A25" s="322" t="s">
        <v>168</v>
      </c>
      <c r="B25" s="323"/>
      <c r="C25" s="443">
        <v>11.975569274082302</v>
      </c>
      <c r="D25" s="323"/>
      <c r="E25" s="323">
        <v>12.722267752307109</v>
      </c>
      <c r="F25" s="323"/>
      <c r="G25" s="443">
        <v>12.703493360378063</v>
      </c>
      <c r="H25" s="323"/>
      <c r="I25" s="323">
        <v>12.510564709167074</v>
      </c>
      <c r="J25" s="323"/>
      <c r="K25" s="443">
        <v>12.465370124108551</v>
      </c>
      <c r="L25" s="443"/>
      <c r="M25" s="323">
        <v>11.99253699779802</v>
      </c>
      <c r="N25" s="323"/>
      <c r="O25" s="323">
        <v>12.164504919169646</v>
      </c>
      <c r="P25" s="979"/>
      <c r="Q25" s="323">
        <v>13.597820453581221</v>
      </c>
      <c r="R25" s="981"/>
      <c r="S25" s="323">
        <v>11.94274592140764</v>
      </c>
      <c r="T25" s="323"/>
      <c r="U25" s="323">
        <v>9.8280461214293879</v>
      </c>
      <c r="V25" s="978"/>
    </row>
    <row r="26" spans="1:22" s="271" customFormat="1" ht="17.100000000000001" customHeight="1" thickBot="1">
      <c r="A26" s="326" t="s">
        <v>169</v>
      </c>
      <c r="B26" s="327"/>
      <c r="C26" s="445">
        <v>45.537688339547636</v>
      </c>
      <c r="D26" s="327"/>
      <c r="E26" s="327">
        <v>51.075820598088896</v>
      </c>
      <c r="F26" s="327"/>
      <c r="G26" s="445">
        <v>54.852302331083301</v>
      </c>
      <c r="H26" s="327"/>
      <c r="I26" s="327">
        <v>59.002202370208977</v>
      </c>
      <c r="J26" s="327"/>
      <c r="K26" s="445">
        <v>62.57878891673991</v>
      </c>
      <c r="L26" s="445"/>
      <c r="M26" s="327">
        <v>65.674555906951824</v>
      </c>
      <c r="N26" s="327"/>
      <c r="O26" s="327">
        <v>66.781056127721854</v>
      </c>
      <c r="P26" s="983"/>
      <c r="Q26" s="327">
        <v>67.693716517538633</v>
      </c>
      <c r="R26" s="327"/>
      <c r="S26" s="327">
        <v>70.7530820647859</v>
      </c>
      <c r="T26" s="327"/>
      <c r="U26" s="327">
        <v>74.741671458619194</v>
      </c>
    </row>
    <row r="27" spans="1:22" ht="0.95" customHeight="1">
      <c r="B27" s="297"/>
      <c r="C27" s="430"/>
      <c r="D27" s="297"/>
      <c r="E27" s="297"/>
      <c r="F27" s="297"/>
      <c r="G27" s="430"/>
      <c r="H27" s="297"/>
      <c r="I27" s="297"/>
      <c r="J27" s="297"/>
      <c r="K27" s="430"/>
      <c r="L27" s="430"/>
      <c r="M27" s="297"/>
      <c r="N27" s="297"/>
      <c r="O27" s="297"/>
      <c r="P27" s="297"/>
      <c r="Q27" s="297"/>
      <c r="R27" s="297"/>
    </row>
    <row r="28" spans="1:22" ht="18.75" customHeight="1" thickBot="1">
      <c r="A28" s="136" t="s">
        <v>165</v>
      </c>
      <c r="B28" s="298"/>
      <c r="C28" s="429"/>
      <c r="D28" s="298"/>
      <c r="E28" s="298"/>
      <c r="F28" s="298"/>
      <c r="G28" s="429"/>
      <c r="H28" s="298"/>
      <c r="I28" s="298"/>
      <c r="J28" s="298" t="s">
        <v>269</v>
      </c>
      <c r="K28" s="429" t="s">
        <v>269</v>
      </c>
      <c r="L28" s="429" t="s">
        <v>269</v>
      </c>
      <c r="M28" s="298"/>
      <c r="N28" s="298"/>
      <c r="O28" s="298"/>
      <c r="P28" s="298"/>
      <c r="Q28" s="298"/>
      <c r="R28" s="298"/>
      <c r="V28" s="751"/>
    </row>
    <row r="29" spans="1:22" s="24" customFormat="1" ht="17.100000000000001" customHeight="1">
      <c r="A29" s="319" t="s">
        <v>261</v>
      </c>
      <c r="B29" s="328">
        <v>104.15249742000002</v>
      </c>
      <c r="C29" s="328">
        <v>103.97316253</v>
      </c>
      <c r="D29" s="328">
        <v>104.33501871999998</v>
      </c>
      <c r="E29" s="328">
        <v>105.17874576</v>
      </c>
      <c r="F29" s="328">
        <v>105.76714337999999</v>
      </c>
      <c r="G29" s="328">
        <v>106.09907339</v>
      </c>
      <c r="H29" s="328">
        <v>106.47283821999999</v>
      </c>
      <c r="I29" s="328">
        <v>106.97051997</v>
      </c>
      <c r="J29" s="328">
        <v>107.13570661000001</v>
      </c>
      <c r="K29" s="328">
        <v>107.22320856</v>
      </c>
      <c r="L29" s="328">
        <v>107.63885499000001</v>
      </c>
      <c r="M29" s="328">
        <v>108.15004906999999</v>
      </c>
      <c r="N29" s="328">
        <v>108.53719196999999</v>
      </c>
      <c r="O29" s="328">
        <v>108.37805671000001</v>
      </c>
      <c r="P29" s="328">
        <v>108.59537411000001</v>
      </c>
      <c r="Q29" s="328">
        <v>108.28480203140261</v>
      </c>
      <c r="R29" s="328">
        <v>108.62033304065233</v>
      </c>
      <c r="S29" s="328">
        <v>108.74513963999998</v>
      </c>
      <c r="T29" s="328">
        <v>109.23502055200001</v>
      </c>
      <c r="U29" s="328">
        <v>110.058075784</v>
      </c>
    </row>
    <row r="30" spans="1:22" s="24" customFormat="1" ht="17.100000000000001" customHeight="1">
      <c r="A30" s="511" t="s">
        <v>181</v>
      </c>
      <c r="B30" s="816">
        <v>77.840866010000013</v>
      </c>
      <c r="C30" s="816">
        <v>77.62776147000001</v>
      </c>
      <c r="D30" s="816">
        <v>77.603943209999997</v>
      </c>
      <c r="E30" s="816">
        <v>77.688228390000006</v>
      </c>
      <c r="F30" s="816">
        <v>77.914639690000001</v>
      </c>
      <c r="G30" s="816">
        <v>78.016386089999997</v>
      </c>
      <c r="H30" s="816">
        <v>78.013413669999991</v>
      </c>
      <c r="I30" s="816">
        <v>78.148540919999988</v>
      </c>
      <c r="J30" s="816">
        <v>78.506826530000012</v>
      </c>
      <c r="K30" s="816">
        <v>78.401402379999993</v>
      </c>
      <c r="L30" s="816">
        <v>78.396493149999998</v>
      </c>
      <c r="M30" s="816">
        <v>78.750866240000022</v>
      </c>
      <c r="N30" s="816">
        <v>78.854921560000008</v>
      </c>
      <c r="O30" s="160">
        <v>78.347784929999989</v>
      </c>
      <c r="P30" s="816">
        <v>78.112780860000015</v>
      </c>
      <c r="Q30" s="816">
        <v>78.188401761402588</v>
      </c>
      <c r="R30" s="816">
        <v>78.208487600652333</v>
      </c>
      <c r="S30" s="816">
        <v>78.258697439999992</v>
      </c>
      <c r="T30" s="816">
        <v>78.879123644000003</v>
      </c>
      <c r="U30" s="816">
        <v>79.345773996000005</v>
      </c>
    </row>
    <row r="31" spans="1:22" s="24" customFormat="1" ht="17.100000000000001" customHeight="1">
      <c r="A31" s="320" t="s">
        <v>262</v>
      </c>
      <c r="B31" s="160">
        <v>68.193576563006104</v>
      </c>
      <c r="C31" s="160">
        <v>67.809585299972184</v>
      </c>
      <c r="D31" s="160">
        <v>67.673840628166658</v>
      </c>
      <c r="E31" s="160">
        <v>67.711969989999986</v>
      </c>
      <c r="F31" s="160">
        <v>67.899166339999994</v>
      </c>
      <c r="G31" s="160">
        <v>67.88086414</v>
      </c>
      <c r="H31" s="160">
        <v>67.703890001530283</v>
      </c>
      <c r="I31" s="160">
        <v>67.811982736142056</v>
      </c>
      <c r="J31" s="160">
        <v>68.095091080000017</v>
      </c>
      <c r="K31" s="160">
        <v>68.104442192828415</v>
      </c>
      <c r="L31" s="160">
        <v>67.960015592021051</v>
      </c>
      <c r="M31" s="160">
        <v>68.211464890000002</v>
      </c>
      <c r="N31" s="160">
        <v>68.26095441999999</v>
      </c>
      <c r="O31" s="160">
        <v>67.784613129999997</v>
      </c>
      <c r="P31" s="160">
        <v>67.406045259999999</v>
      </c>
      <c r="Q31" s="160">
        <v>67.447695670000002</v>
      </c>
      <c r="R31" s="160">
        <v>67.387597929999998</v>
      </c>
      <c r="S31" s="160">
        <v>67.385164939999996</v>
      </c>
      <c r="T31" s="160">
        <v>67.460261972000012</v>
      </c>
      <c r="U31" s="160">
        <v>67.797609204000011</v>
      </c>
      <c r="V31" s="817"/>
    </row>
    <row r="32" spans="1:22" s="24" customFormat="1" ht="17.100000000000001" customHeight="1">
      <c r="A32" s="329" t="s">
        <v>263</v>
      </c>
      <c r="B32" s="161">
        <v>9.6472894469938826</v>
      </c>
      <c r="C32" s="161">
        <v>9.8181761700278134</v>
      </c>
      <c r="D32" s="161">
        <v>9.9301025818333404</v>
      </c>
      <c r="E32" s="161">
        <v>9.976258399999999</v>
      </c>
      <c r="F32" s="161">
        <v>10.015473350000001</v>
      </c>
      <c r="G32" s="161">
        <v>10.135521950000001</v>
      </c>
      <c r="H32" s="161">
        <v>10.309523668469724</v>
      </c>
      <c r="I32" s="161">
        <v>10.336558183857921</v>
      </c>
      <c r="J32" s="161">
        <v>10.41173545</v>
      </c>
      <c r="K32" s="161">
        <v>10.296960187171587</v>
      </c>
      <c r="L32" s="161">
        <v>10.436477557978954</v>
      </c>
      <c r="M32" s="161">
        <v>10.539401350000002</v>
      </c>
      <c r="N32" s="161">
        <v>10.593967139999998</v>
      </c>
      <c r="O32" s="161">
        <v>10.568737909999999</v>
      </c>
      <c r="P32" s="161">
        <v>10.706735599999998</v>
      </c>
      <c r="Q32" s="161">
        <v>10.740706091402592</v>
      </c>
      <c r="R32" s="161">
        <v>10.820889670652326</v>
      </c>
      <c r="S32" s="161">
        <v>10.8735325</v>
      </c>
      <c r="T32" s="161">
        <v>11.418861671999998</v>
      </c>
      <c r="U32" s="161">
        <v>11.548164792</v>
      </c>
    </row>
    <row r="33" spans="1:21" s="24" customFormat="1" ht="17.100000000000001" customHeight="1">
      <c r="A33" s="320" t="s">
        <v>264</v>
      </c>
      <c r="B33" s="160">
        <v>67.929194895379368</v>
      </c>
      <c r="C33" s="160">
        <v>67.954246265691722</v>
      </c>
      <c r="D33" s="160">
        <v>68.548861103390152</v>
      </c>
      <c r="E33" s="160">
        <v>68.735931960000002</v>
      </c>
      <c r="F33" s="160">
        <v>69.071878550000008</v>
      </c>
      <c r="G33" s="160">
        <v>69.207667000000001</v>
      </c>
      <c r="H33" s="160">
        <v>69.305289009999996</v>
      </c>
      <c r="I33" s="160">
        <v>69.575257019999995</v>
      </c>
      <c r="J33" s="160">
        <v>69.968734449999999</v>
      </c>
      <c r="K33" s="160">
        <v>70.192296020000001</v>
      </c>
      <c r="L33" s="160">
        <v>70.298637929999998</v>
      </c>
      <c r="M33" s="160">
        <v>70.675060300000013</v>
      </c>
      <c r="N33" s="160">
        <v>70.821852489999998</v>
      </c>
      <c r="O33" s="160">
        <v>70.402655790000011</v>
      </c>
      <c r="P33" s="160">
        <v>70.522502519999989</v>
      </c>
      <c r="Q33" s="160">
        <v>70.859408511402592</v>
      </c>
      <c r="R33" s="160">
        <v>71.024013150652323</v>
      </c>
      <c r="S33" s="160">
        <v>71.160447840000003</v>
      </c>
      <c r="T33" s="160">
        <v>71.836822496000011</v>
      </c>
      <c r="U33" s="160">
        <v>72.332733811999987</v>
      </c>
    </row>
    <row r="34" spans="1:21" s="24" customFormat="1" ht="17.100000000000001" customHeight="1">
      <c r="A34" s="329" t="s">
        <v>265</v>
      </c>
      <c r="B34" s="161">
        <v>9.9116711146206473</v>
      </c>
      <c r="C34" s="161">
        <v>9.6735152043082824</v>
      </c>
      <c r="D34" s="161">
        <v>9.0550821066098415</v>
      </c>
      <c r="E34" s="161">
        <v>8.9522964300000005</v>
      </c>
      <c r="F34" s="161">
        <v>8.8427611400000004</v>
      </c>
      <c r="G34" s="161">
        <v>8.8087190900000003</v>
      </c>
      <c r="H34" s="161">
        <v>8.7081246599999993</v>
      </c>
      <c r="I34" s="161">
        <v>8.5732838999999945</v>
      </c>
      <c r="J34" s="161">
        <v>8.5380920800000002</v>
      </c>
      <c r="K34" s="161">
        <v>8.2091063600000016</v>
      </c>
      <c r="L34" s="161">
        <v>8.0978552199999978</v>
      </c>
      <c r="M34" s="161">
        <v>8.0758059400000022</v>
      </c>
      <c r="N34" s="161">
        <v>8.033069069999998</v>
      </c>
      <c r="O34" s="161">
        <v>7.9451291399999997</v>
      </c>
      <c r="P34" s="161">
        <v>7.5902783399999993</v>
      </c>
      <c r="Q34" s="161">
        <v>7.3289932500000017</v>
      </c>
      <c r="R34" s="161">
        <v>7.1844744500000006</v>
      </c>
      <c r="S34" s="161">
        <v>7.0982495999999999</v>
      </c>
      <c r="T34" s="161">
        <v>7.042301148</v>
      </c>
      <c r="U34" s="161">
        <v>7.0130401840000038</v>
      </c>
    </row>
    <row r="35" spans="1:21" s="24" customFormat="1" ht="17.100000000000001" customHeight="1" thickBot="1">
      <c r="A35" s="330" t="s">
        <v>182</v>
      </c>
      <c r="B35" s="331">
        <v>26.31163141</v>
      </c>
      <c r="C35" s="331">
        <v>26.345401059999997</v>
      </c>
      <c r="D35" s="331">
        <v>26.73107551</v>
      </c>
      <c r="E35" s="331">
        <v>27.490517369999999</v>
      </c>
      <c r="F35" s="331">
        <v>27.852503689999999</v>
      </c>
      <c r="G35" s="331">
        <v>28.082687299999996</v>
      </c>
      <c r="H35" s="331">
        <v>28.459424550000001</v>
      </c>
      <c r="I35" s="331">
        <v>28.821979049999999</v>
      </c>
      <c r="J35" s="331">
        <v>28.628880079999998</v>
      </c>
      <c r="K35" s="331">
        <v>28.821806180000003</v>
      </c>
      <c r="L35" s="331">
        <v>29.242361840000001</v>
      </c>
      <c r="M35" s="331">
        <v>29.399182830000001</v>
      </c>
      <c r="N35" s="331">
        <v>29.682270409999997</v>
      </c>
      <c r="O35" s="331">
        <v>30.03027178</v>
      </c>
      <c r="P35" s="331">
        <v>30.482593250000001</v>
      </c>
      <c r="Q35" s="331">
        <v>30.09640027</v>
      </c>
      <c r="R35" s="331">
        <v>30.411845440000004</v>
      </c>
      <c r="S35" s="331">
        <v>30.486442199999999</v>
      </c>
      <c r="T35" s="331">
        <v>30.355896907999998</v>
      </c>
      <c r="U35" s="331">
        <v>30.712301788000001</v>
      </c>
    </row>
    <row r="36" spans="1:21" s="24" customFormat="1" ht="17.100000000000001" customHeight="1" thickBot="1">
      <c r="A36" s="332" t="s">
        <v>166</v>
      </c>
      <c r="B36" s="333">
        <v>9.7397343200000019</v>
      </c>
      <c r="C36" s="333">
        <v>9.7783294299999977</v>
      </c>
      <c r="D36" s="333">
        <v>10.195796619999999</v>
      </c>
      <c r="E36" s="333">
        <v>10.53791766</v>
      </c>
      <c r="F36" s="333">
        <v>10.78797428</v>
      </c>
      <c r="G36" s="333">
        <v>10.966907289999998</v>
      </c>
      <c r="H36" s="333">
        <v>11.288160120000001</v>
      </c>
      <c r="I36" s="333">
        <v>11.525161870000002</v>
      </c>
      <c r="J36" s="333">
        <v>11.706538509999998</v>
      </c>
      <c r="K36" s="333">
        <v>11.77922246</v>
      </c>
      <c r="L36" s="333">
        <v>12.061332890000001</v>
      </c>
      <c r="M36" s="333">
        <v>12.43883497</v>
      </c>
      <c r="N36" s="333">
        <v>12.610538869999999</v>
      </c>
      <c r="O36" s="333">
        <v>12.483957610000003</v>
      </c>
      <c r="P36" s="333">
        <v>12.82149701</v>
      </c>
      <c r="Q36" s="333">
        <v>13.180514931402586</v>
      </c>
      <c r="R36" s="333">
        <v>13.424834940652326</v>
      </c>
      <c r="S36" s="333">
        <v>13.607117539999997</v>
      </c>
      <c r="T36" s="333">
        <v>13.729669551999999</v>
      </c>
      <c r="U36" s="333">
        <v>13.936090783999997</v>
      </c>
    </row>
    <row r="37" spans="1:21" s="24" customFormat="1" ht="17.100000000000001" customHeight="1" thickBot="1">
      <c r="A37" s="334" t="s">
        <v>266</v>
      </c>
      <c r="B37" s="333">
        <v>56.915820416666669</v>
      </c>
      <c r="C37" s="333">
        <v>56.33406944666666</v>
      </c>
      <c r="D37" s="333">
        <v>55.958756644587339</v>
      </c>
      <c r="E37" s="333">
        <v>56.56967174936284</v>
      </c>
      <c r="F37" s="333">
        <v>56.404769275019014</v>
      </c>
      <c r="G37" s="333">
        <v>57.359100749666602</v>
      </c>
      <c r="H37" s="333">
        <v>56.703689429999997</v>
      </c>
      <c r="I37" s="333">
        <v>56.544295691566923</v>
      </c>
      <c r="J37" s="333">
        <v>56.887095854378032</v>
      </c>
      <c r="K37" s="333">
        <v>56.624598136400003</v>
      </c>
      <c r="L37" s="333">
        <v>56.373180383333334</v>
      </c>
      <c r="M37" s="333">
        <v>56.732012199999993</v>
      </c>
      <c r="N37" s="333">
        <v>57.226983813333341</v>
      </c>
      <c r="O37" s="333">
        <v>58.574776069199665</v>
      </c>
      <c r="P37" s="333">
        <v>58.546033646890649</v>
      </c>
      <c r="Q37" s="333">
        <v>58.757434279999991</v>
      </c>
      <c r="R37" s="333">
        <v>58.87046921413345</v>
      </c>
      <c r="S37" s="333">
        <v>59.125757737998981</v>
      </c>
      <c r="T37" s="333">
        <v>60.188436029333332</v>
      </c>
      <c r="U37" s="333">
        <v>60.883135509333378</v>
      </c>
    </row>
    <row r="38" spans="1:21" s="24" customFormat="1" ht="32.1" customHeight="1" thickBot="1">
      <c r="A38" s="405" t="s">
        <v>547</v>
      </c>
      <c r="B38" s="333">
        <v>155.122468</v>
      </c>
      <c r="C38" s="333">
        <v>157.98231849999999</v>
      </c>
      <c r="D38" s="333">
        <v>160.42511850000002</v>
      </c>
      <c r="E38" s="333">
        <v>162.75422800000001</v>
      </c>
      <c r="F38" s="333">
        <v>165.04444149999998</v>
      </c>
      <c r="G38" s="333">
        <v>167.24267600000002</v>
      </c>
      <c r="H38" s="333">
        <v>169.44601400000002</v>
      </c>
      <c r="I38" s="333">
        <v>171.60221800000002</v>
      </c>
      <c r="J38" s="333">
        <v>173.8447755</v>
      </c>
      <c r="K38" s="333">
        <v>175.86671899999999</v>
      </c>
      <c r="L38" s="333">
        <v>177.77155500000001</v>
      </c>
      <c r="M38" s="333">
        <v>179.70210399999999</v>
      </c>
      <c r="N38" s="333">
        <v>181.56702100000001</v>
      </c>
      <c r="O38" s="333">
        <v>183.53571049999999</v>
      </c>
      <c r="P38" s="333">
        <v>185.52500550000002</v>
      </c>
      <c r="Q38" s="333">
        <v>187.42586300000002</v>
      </c>
      <c r="R38" s="333">
        <v>189.23287399999998</v>
      </c>
      <c r="S38" s="333">
        <v>191.1980475</v>
      </c>
      <c r="T38" s="333">
        <v>193.1082155</v>
      </c>
      <c r="U38" s="333">
        <v>194.7049705</v>
      </c>
    </row>
    <row r="40" spans="1:21">
      <c r="B40" s="153"/>
      <c r="C40" s="153"/>
      <c r="D40" s="153"/>
      <c r="E40" s="153"/>
      <c r="F40" s="153"/>
      <c r="G40" s="153"/>
      <c r="H40" s="153"/>
      <c r="I40" s="153"/>
      <c r="J40" s="153"/>
      <c r="K40" s="153"/>
      <c r="L40" s="153"/>
      <c r="M40" s="153"/>
    </row>
    <row r="41" spans="1:21">
      <c r="B41" s="153"/>
      <c r="C41" s="153"/>
      <c r="D41" s="153"/>
      <c r="E41" s="153"/>
      <c r="F41" s="153"/>
      <c r="G41" s="153"/>
      <c r="H41" s="153"/>
      <c r="I41" s="153"/>
      <c r="J41" s="153"/>
      <c r="K41" s="153"/>
      <c r="L41" s="153"/>
      <c r="M41" s="153"/>
      <c r="N41" s="153"/>
      <c r="O41" s="153"/>
      <c r="P41" s="153"/>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E13D5-2D77-4FDF-A86C-C8E0C8C0584F}">
  <sheetPr>
    <tabColor rgb="FFFF0000"/>
  </sheetPr>
  <dimension ref="A1:O77"/>
  <sheetViews>
    <sheetView showGridLines="0" zoomScaleNormal="100" workbookViewId="0">
      <pane xSplit="1" ySplit="4" topLeftCell="B58" activePane="bottomRight" state="frozen"/>
      <selection pane="topRight"/>
      <selection pane="bottomLeft"/>
      <selection pane="bottomRight"/>
    </sheetView>
  </sheetViews>
  <sheetFormatPr defaultColWidth="9.140625" defaultRowHeight="15.75"/>
  <cols>
    <col min="1" max="1" width="10.85546875" style="279" customWidth="1"/>
    <col min="2" max="3" width="15.85546875" style="6" customWidth="1"/>
    <col min="4" max="4" width="2.28515625" style="6" customWidth="1"/>
    <col min="5" max="7" width="11.85546875" style="6" customWidth="1"/>
    <col min="8" max="8" width="6.42578125" style="6" customWidth="1"/>
    <col min="9" max="13" width="7.85546875" style="6" customWidth="1"/>
    <col min="14" max="14" width="1.5703125" style="6" customWidth="1"/>
    <col min="15" max="15" width="14.5703125" style="6" customWidth="1"/>
    <col min="16" max="50" width="9.140625" style="6"/>
    <col min="51" max="51" width="9.140625" style="6" customWidth="1"/>
    <col min="52" max="16384" width="9.140625" style="6"/>
  </cols>
  <sheetData>
    <row r="1" spans="1:12" ht="21">
      <c r="A1" s="256" t="str">
        <f>+'Indice-Index'!C7</f>
        <v>2.1   Ascolti complessivi delle emittenti nazionali - Total audience of national broadcaster</v>
      </c>
      <c r="B1" s="1"/>
      <c r="C1" s="1"/>
      <c r="D1" s="1"/>
      <c r="E1" s="1"/>
      <c r="F1" s="1"/>
      <c r="G1" s="1"/>
      <c r="H1" s="281"/>
      <c r="I1" s="281"/>
      <c r="J1" s="281"/>
      <c r="K1" s="281"/>
      <c r="L1" s="281"/>
    </row>
    <row r="2" spans="1:12" ht="14.25" customHeight="1"/>
    <row r="3" spans="1:12" ht="29.45" customHeight="1">
      <c r="A3" s="818" t="s">
        <v>737</v>
      </c>
      <c r="B3" s="819" t="s">
        <v>738</v>
      </c>
      <c r="C3" s="34" t="s">
        <v>213</v>
      </c>
    </row>
    <row r="4" spans="1:12">
      <c r="B4" s="46" t="s">
        <v>214</v>
      </c>
      <c r="C4" s="46" t="s">
        <v>215</v>
      </c>
    </row>
    <row r="5" spans="1:12" s="24" customFormat="1" ht="16.5" hidden="1" customHeight="1">
      <c r="A5" s="668">
        <v>43617</v>
      </c>
      <c r="B5" s="820">
        <v>8.2119338596680969</v>
      </c>
      <c r="C5" s="820">
        <v>18.898313494681837</v>
      </c>
    </row>
    <row r="6" spans="1:12" s="24" customFormat="1" ht="16.5" hidden="1" customHeight="1">
      <c r="A6" s="668">
        <v>43647</v>
      </c>
      <c r="B6" s="820">
        <v>7.5718291700241735</v>
      </c>
      <c r="C6" s="820">
        <v>16.515140492319436</v>
      </c>
    </row>
    <row r="7" spans="1:12" s="24" customFormat="1" ht="16.5" hidden="1" customHeight="1">
      <c r="A7" s="668">
        <v>43678</v>
      </c>
      <c r="B7" s="820">
        <v>7.4314660231303824</v>
      </c>
      <c r="C7" s="820">
        <v>15.902765489521981</v>
      </c>
    </row>
    <row r="8" spans="1:12" s="24" customFormat="1" ht="16.5" hidden="1" customHeight="1">
      <c r="A8" s="668">
        <v>43709</v>
      </c>
      <c r="B8" s="820">
        <v>8.7210056483081804</v>
      </c>
      <c r="C8" s="820">
        <v>20.858747925267057</v>
      </c>
    </row>
    <row r="9" spans="1:12" s="24" customFormat="1" ht="16.5" hidden="1" customHeight="1">
      <c r="A9" s="668">
        <v>43739</v>
      </c>
      <c r="B9" s="820">
        <v>9.4638112901356202</v>
      </c>
      <c r="C9" s="820">
        <v>22.929618972709804</v>
      </c>
    </row>
    <row r="10" spans="1:12" s="24" customFormat="1" ht="16.5" hidden="1" customHeight="1">
      <c r="A10" s="668">
        <v>43770</v>
      </c>
      <c r="B10" s="820">
        <v>10.119395131771595</v>
      </c>
      <c r="C10" s="820">
        <v>23.70367229116448</v>
      </c>
    </row>
    <row r="11" spans="1:12" s="24" customFormat="1" ht="16.5" hidden="1" customHeight="1">
      <c r="A11" s="821">
        <v>43800</v>
      </c>
      <c r="B11" s="822">
        <v>9.7506219335222166</v>
      </c>
      <c r="C11" s="822">
        <v>22.312151616499442</v>
      </c>
    </row>
    <row r="12" spans="1:12" s="24" customFormat="1" ht="16.5" customHeight="1">
      <c r="A12" s="668">
        <v>43831</v>
      </c>
      <c r="B12" s="820">
        <v>10.373525571452969</v>
      </c>
      <c r="C12" s="820">
        <v>23.82561828072744</v>
      </c>
    </row>
    <row r="13" spans="1:12" s="24" customFormat="1" ht="16.5" customHeight="1">
      <c r="A13" s="668">
        <v>43862</v>
      </c>
      <c r="B13" s="820">
        <v>10.741222151085399</v>
      </c>
      <c r="C13" s="820">
        <v>25.267667683620967</v>
      </c>
    </row>
    <row r="14" spans="1:12" s="24" customFormat="1" ht="16.5" customHeight="1">
      <c r="A14" s="668">
        <v>43891</v>
      </c>
      <c r="B14" s="820">
        <v>13.028066716959524</v>
      </c>
      <c r="C14" s="820">
        <v>28.435921683145999</v>
      </c>
      <c r="D14" s="23"/>
      <c r="E14" s="23"/>
    </row>
    <row r="15" spans="1:12" s="24" customFormat="1" ht="16.5" customHeight="1">
      <c r="A15" s="668">
        <v>43922</v>
      </c>
      <c r="B15" s="820">
        <v>12.813886057709205</v>
      </c>
      <c r="C15" s="820">
        <v>28.393791535230161</v>
      </c>
    </row>
    <row r="16" spans="1:12" s="24" customFormat="1" ht="16.5" customHeight="1">
      <c r="A16" s="668">
        <v>43952</v>
      </c>
      <c r="B16" s="820">
        <v>10.673045780682989</v>
      </c>
      <c r="C16" s="820">
        <v>25.185342742359548</v>
      </c>
    </row>
    <row r="17" spans="1:5" s="24" customFormat="1" ht="16.5" customHeight="1">
      <c r="A17" s="821">
        <v>43983</v>
      </c>
      <c r="B17" s="822">
        <v>9.3033897316219374</v>
      </c>
      <c r="C17" s="822">
        <v>21.89380368955333</v>
      </c>
    </row>
    <row r="18" spans="1:5" s="24" customFormat="1" ht="16.5" customHeight="1">
      <c r="A18" s="668">
        <v>44013</v>
      </c>
      <c r="B18" s="820">
        <v>7.9699479173266763</v>
      </c>
      <c r="C18" s="820">
        <v>17.962361230212995</v>
      </c>
    </row>
    <row r="19" spans="1:5" s="24" customFormat="1" ht="16.5" customHeight="1">
      <c r="A19" s="668">
        <v>44044</v>
      </c>
      <c r="B19" s="820">
        <v>7.5137598685029756</v>
      </c>
      <c r="C19" s="820">
        <v>16.804427433047206</v>
      </c>
    </row>
    <row r="20" spans="1:5" s="24" customFormat="1" ht="16.5" customHeight="1">
      <c r="A20" s="823">
        <v>44075</v>
      </c>
      <c r="B20" s="824">
        <v>8.8699648456850912</v>
      </c>
      <c r="C20" s="824">
        <v>21.101829983451424</v>
      </c>
    </row>
    <row r="21" spans="1:5" s="24" customFormat="1" ht="16.5" customHeight="1">
      <c r="A21" s="668">
        <v>44105</v>
      </c>
      <c r="B21" s="820">
        <v>10.150998609993417</v>
      </c>
      <c r="C21" s="820">
        <v>24.519256161971828</v>
      </c>
    </row>
    <row r="22" spans="1:5" s="24" customFormat="1" ht="16.5" customHeight="1">
      <c r="A22" s="668">
        <v>44136</v>
      </c>
      <c r="B22" s="820">
        <v>11.118184282292548</v>
      </c>
      <c r="C22" s="820">
        <v>26.136870095596738</v>
      </c>
    </row>
    <row r="23" spans="1:5" s="24" customFormat="1" ht="16.5" customHeight="1">
      <c r="A23" s="668">
        <v>44166</v>
      </c>
      <c r="B23" s="820">
        <v>10.984185701355431</v>
      </c>
      <c r="C23" s="820">
        <v>24.78829639130911</v>
      </c>
    </row>
    <row r="24" spans="1:5" s="24" customFormat="1" ht="16.5" customHeight="1">
      <c r="A24" s="668">
        <v>44197</v>
      </c>
      <c r="B24" s="820">
        <v>11.054104613454461</v>
      </c>
      <c r="C24" s="820">
        <v>25.394844235534752</v>
      </c>
    </row>
    <row r="25" spans="1:5" s="24" customFormat="1" ht="16.5" customHeight="1">
      <c r="A25" s="668">
        <v>44228</v>
      </c>
      <c r="B25" s="820">
        <v>10.616638121963058</v>
      </c>
      <c r="C25" s="820">
        <v>25.200652665462048</v>
      </c>
    </row>
    <row r="26" spans="1:5" s="24" customFormat="1" ht="16.5" customHeight="1">
      <c r="A26" s="668">
        <v>44256</v>
      </c>
      <c r="B26" s="820">
        <v>10.614560872550063</v>
      </c>
      <c r="C26" s="820">
        <v>25.580687651012788</v>
      </c>
      <c r="D26" s="23"/>
      <c r="E26" s="23"/>
    </row>
    <row r="27" spans="1:5" s="24" customFormat="1" ht="16.5" customHeight="1">
      <c r="A27" s="668">
        <v>44287</v>
      </c>
      <c r="B27" s="820">
        <v>10.252382713119683</v>
      </c>
      <c r="C27" s="820">
        <v>24.633340615442233</v>
      </c>
    </row>
    <row r="28" spans="1:5" s="24" customFormat="1" ht="16.5" customHeight="1">
      <c r="A28" s="668">
        <v>44317</v>
      </c>
      <c r="B28" s="820">
        <v>9.4026752817956183</v>
      </c>
      <c r="C28" s="820">
        <v>22.966178925057086</v>
      </c>
    </row>
    <row r="29" spans="1:5" s="24" customFormat="1" ht="16.5" customHeight="1">
      <c r="A29" s="821">
        <v>44348</v>
      </c>
      <c r="B29" s="822">
        <v>8.3262357003570919</v>
      </c>
      <c r="C29" s="822">
        <v>19.806770059174919</v>
      </c>
    </row>
    <row r="30" spans="1:5" s="24" customFormat="1" ht="16.5" customHeight="1">
      <c r="A30" s="668">
        <v>44378</v>
      </c>
      <c r="B30" s="820">
        <v>7.7605128453031247</v>
      </c>
      <c r="C30" s="820">
        <v>17.405518003092556</v>
      </c>
    </row>
    <row r="31" spans="1:5" s="24" customFormat="1" ht="16.5" customHeight="1">
      <c r="A31" s="668">
        <v>44409</v>
      </c>
      <c r="B31" s="820">
        <v>7.0582238616830413</v>
      </c>
      <c r="C31" s="820">
        <v>15.032157858636932</v>
      </c>
    </row>
    <row r="32" spans="1:5" s="24" customFormat="1" ht="16.5" customHeight="1">
      <c r="A32" s="823">
        <v>44440</v>
      </c>
      <c r="B32" s="824">
        <v>8.0948408760924533</v>
      </c>
      <c r="C32" s="824">
        <v>19.534377795089299</v>
      </c>
    </row>
    <row r="33" spans="1:4" s="24" customFormat="1" ht="16.5" customHeight="1">
      <c r="A33" s="668">
        <v>44470</v>
      </c>
      <c r="B33" s="820">
        <v>8.9857297784840711</v>
      </c>
      <c r="C33" s="820">
        <v>21.747712523110589</v>
      </c>
    </row>
    <row r="34" spans="1:4" s="24" customFormat="1" ht="16.5" customHeight="1">
      <c r="A34" s="668">
        <v>44501</v>
      </c>
      <c r="B34" s="820">
        <v>9.5130530091669989</v>
      </c>
      <c r="C34" s="820">
        <v>22.145447849276284</v>
      </c>
    </row>
    <row r="35" spans="1:4" s="24" customFormat="1" ht="16.5" customHeight="1">
      <c r="A35" s="668">
        <v>44531</v>
      </c>
      <c r="B35" s="820">
        <v>9.4514535868552549</v>
      </c>
      <c r="C35" s="820">
        <v>21.204728763466488</v>
      </c>
    </row>
    <row r="36" spans="1:4">
      <c r="A36" s="668">
        <v>44562</v>
      </c>
      <c r="B36" s="820">
        <v>9.9987849459537639</v>
      </c>
      <c r="C36" s="820">
        <v>22.602598971084571</v>
      </c>
    </row>
    <row r="37" spans="1:4">
      <c r="A37" s="668">
        <v>44593</v>
      </c>
      <c r="B37" s="820">
        <v>9.8889405507345884</v>
      </c>
      <c r="C37" s="820">
        <v>23.241885578422821</v>
      </c>
    </row>
    <row r="38" spans="1:4">
      <c r="A38" s="668">
        <v>44621</v>
      </c>
      <c r="B38" s="820">
        <v>9.4774986835176396</v>
      </c>
      <c r="C38" s="820">
        <v>22.18059579383031</v>
      </c>
      <c r="D38" s="23"/>
    </row>
    <row r="39" spans="1:4">
      <c r="A39" s="668">
        <v>44652</v>
      </c>
      <c r="B39" s="820">
        <v>8.7531144555728133</v>
      </c>
      <c r="C39" s="820">
        <v>20.877539929495164</v>
      </c>
      <c r="D39" s="7"/>
    </row>
    <row r="40" spans="1:4">
      <c r="A40" s="668">
        <v>44682</v>
      </c>
      <c r="B40" s="820">
        <v>8.3901179999999993</v>
      </c>
      <c r="C40" s="820">
        <v>20.119159</v>
      </c>
    </row>
    <row r="41" spans="1:4">
      <c r="A41" s="821">
        <v>44713</v>
      </c>
      <c r="B41" s="822">
        <v>7.3948749999999999</v>
      </c>
      <c r="C41" s="822">
        <v>16.755023999999999</v>
      </c>
      <c r="D41" s="23"/>
    </row>
    <row r="42" spans="1:4">
      <c r="A42" s="668">
        <v>44743</v>
      </c>
      <c r="B42" s="820">
        <v>6.9435359999999999</v>
      </c>
      <c r="C42" s="820">
        <v>14.942197</v>
      </c>
    </row>
    <row r="43" spans="1:4">
      <c r="A43" s="668">
        <v>44774</v>
      </c>
      <c r="B43" s="820">
        <v>6.7115090000000004</v>
      </c>
      <c r="C43" s="820">
        <v>14.447429</v>
      </c>
    </row>
    <row r="44" spans="1:4">
      <c r="A44" s="823">
        <v>44805</v>
      </c>
      <c r="B44" s="824">
        <v>7.9148800000000001</v>
      </c>
      <c r="C44" s="824">
        <v>18.638027000000001</v>
      </c>
    </row>
    <row r="45" spans="1:4">
      <c r="A45" s="668">
        <v>44835</v>
      </c>
      <c r="B45" s="820">
        <v>8.3835549999999994</v>
      </c>
      <c r="C45" s="820">
        <v>20.389503000000001</v>
      </c>
    </row>
    <row r="46" spans="1:4">
      <c r="A46" s="668">
        <v>44866</v>
      </c>
      <c r="B46" s="820">
        <v>8.8938389999999998</v>
      </c>
      <c r="C46" s="820">
        <v>20.663765999999999</v>
      </c>
    </row>
    <row r="47" spans="1:4">
      <c r="A47" s="668">
        <v>44896</v>
      </c>
      <c r="B47" s="820">
        <v>8.8915380000000006</v>
      </c>
      <c r="C47" s="820">
        <v>19.876830999999999</v>
      </c>
    </row>
    <row r="48" spans="1:4">
      <c r="A48" s="668">
        <v>44927</v>
      </c>
      <c r="B48" s="820">
        <v>9.2090230000000002</v>
      </c>
      <c r="C48" s="820">
        <v>20.820808</v>
      </c>
    </row>
    <row r="49" spans="1:15">
      <c r="A49" s="668">
        <v>44958</v>
      </c>
      <c r="B49" s="820">
        <v>9.2483450000000005</v>
      </c>
      <c r="C49" s="820">
        <v>21.688977999999999</v>
      </c>
    </row>
    <row r="50" spans="1:15">
      <c r="A50" s="668">
        <v>44986</v>
      </c>
      <c r="B50" s="820">
        <v>8.7144180000000002</v>
      </c>
      <c r="C50" s="820">
        <v>20.542947999999999</v>
      </c>
    </row>
    <row r="51" spans="1:15">
      <c r="A51" s="668">
        <v>45017</v>
      </c>
      <c r="B51" s="820">
        <v>8.3513819999999992</v>
      </c>
      <c r="C51" s="820">
        <v>19.937393</v>
      </c>
    </row>
    <row r="52" spans="1:15">
      <c r="A52" s="668">
        <v>45047</v>
      </c>
      <c r="B52" s="820">
        <v>8.3843619999999994</v>
      </c>
      <c r="C52" s="820">
        <v>19.741022000000001</v>
      </c>
    </row>
    <row r="53" spans="1:15">
      <c r="A53" s="821">
        <v>45078</v>
      </c>
      <c r="B53" s="822">
        <v>7.480029</v>
      </c>
      <c r="C53" s="822">
        <v>17.341242000000001</v>
      </c>
    </row>
    <row r="54" spans="1:15">
      <c r="A54" s="668">
        <v>45108</v>
      </c>
      <c r="B54" s="820">
        <v>6.8611300000000002</v>
      </c>
      <c r="C54" s="820">
        <v>14.828308</v>
      </c>
    </row>
    <row r="55" spans="1:15">
      <c r="A55" s="668">
        <v>45139</v>
      </c>
      <c r="B55" s="820">
        <v>6.7427929999999998</v>
      </c>
      <c r="C55" s="820">
        <v>14.571681999999999</v>
      </c>
    </row>
    <row r="56" spans="1:15">
      <c r="A56" s="823">
        <v>45170</v>
      </c>
      <c r="B56" s="824">
        <v>7.6780629999999999</v>
      </c>
      <c r="C56" s="824">
        <v>18.270817000000001</v>
      </c>
    </row>
    <row r="57" spans="1:15">
      <c r="A57" s="668">
        <v>45200</v>
      </c>
      <c r="B57" s="669">
        <v>8.2741349999999994</v>
      </c>
      <c r="C57" s="669">
        <v>20.001923999999999</v>
      </c>
    </row>
    <row r="58" spans="1:15">
      <c r="A58" s="668">
        <v>45231</v>
      </c>
      <c r="B58" s="669">
        <v>8.9369499999999995</v>
      </c>
      <c r="C58" s="669">
        <v>20.618286999999999</v>
      </c>
    </row>
    <row r="59" spans="1:15">
      <c r="A59" s="668">
        <v>45261</v>
      </c>
      <c r="B59" s="820">
        <v>8.7810710000000007</v>
      </c>
      <c r="C59" s="820">
        <v>19.654364999999999</v>
      </c>
    </row>
    <row r="60" spans="1:15">
      <c r="A60" s="668">
        <v>45292</v>
      </c>
      <c r="B60" s="820">
        <v>9.1206359999999993</v>
      </c>
      <c r="C60" s="820">
        <v>20.716653000000001</v>
      </c>
    </row>
    <row r="61" spans="1:15" ht="31.5">
      <c r="A61" s="668">
        <v>45323</v>
      </c>
      <c r="B61" s="820">
        <v>9.2608770000000007</v>
      </c>
      <c r="C61" s="820">
        <v>21.532793999999999</v>
      </c>
      <c r="E61" s="150" t="s">
        <v>896</v>
      </c>
      <c r="F61" s="24"/>
      <c r="G61" s="24"/>
      <c r="H61" s="24"/>
      <c r="I61" s="825" t="s">
        <v>897</v>
      </c>
      <c r="J61" s="825" t="s">
        <v>898</v>
      </c>
      <c r="K61" s="825" t="s">
        <v>899</v>
      </c>
      <c r="L61" s="825" t="s">
        <v>900</v>
      </c>
      <c r="M61" s="825" t="s">
        <v>901</v>
      </c>
      <c r="N61" s="119"/>
      <c r="O61" s="163" t="s">
        <v>902</v>
      </c>
    </row>
    <row r="62" spans="1:15">
      <c r="A62" s="668">
        <v>45352</v>
      </c>
      <c r="B62" s="820">
        <v>8.7934629999999991</v>
      </c>
      <c r="C62" s="820">
        <v>20.624081</v>
      </c>
      <c r="E62" s="826" t="s">
        <v>739</v>
      </c>
      <c r="F62" s="24"/>
      <c r="G62" s="24"/>
      <c r="H62" s="24"/>
      <c r="I62" s="24"/>
      <c r="J62" s="24"/>
      <c r="K62" s="24"/>
      <c r="L62" s="24"/>
      <c r="M62" s="24"/>
      <c r="N62" s="24"/>
      <c r="O62" s="107"/>
    </row>
    <row r="63" spans="1:15">
      <c r="A63" s="668">
        <v>45383</v>
      </c>
      <c r="B63" s="820">
        <v>8.3774999999999995</v>
      </c>
      <c r="C63" s="820">
        <v>20.208123000000001</v>
      </c>
      <c r="E63" s="776" t="s">
        <v>277</v>
      </c>
      <c r="F63" s="447"/>
      <c r="G63" s="447"/>
      <c r="H63" s="447"/>
      <c r="I63" s="827">
        <v>23.930412358613967</v>
      </c>
      <c r="J63" s="827">
        <v>20.962800545472145</v>
      </c>
      <c r="K63" s="827">
        <v>20.056450999999999</v>
      </c>
      <c r="L63" s="827">
        <v>20.118403000000001</v>
      </c>
      <c r="M63" s="827">
        <v>19.655507</v>
      </c>
      <c r="O63" s="661">
        <f>+M63-I63</f>
        <v>-4.2749053586139674</v>
      </c>
    </row>
    <row r="64" spans="1:15">
      <c r="A64" s="668">
        <v>45413</v>
      </c>
      <c r="B64" s="820">
        <v>8.2434910000000006</v>
      </c>
      <c r="C64" s="820">
        <v>19.611566</v>
      </c>
      <c r="E64" s="486" t="s">
        <v>249</v>
      </c>
      <c r="F64" s="486"/>
      <c r="G64" s="486"/>
      <c r="H64" s="486"/>
      <c r="I64" s="486"/>
      <c r="J64" s="490">
        <f>(J63-I63)/I63*100</f>
        <v>-12.401005752304153</v>
      </c>
      <c r="K64" s="490">
        <f>(K63-J63)/J63*100</f>
        <v>-4.3236090688651476</v>
      </c>
      <c r="L64" s="490">
        <f>(L63-K63)/K63*100</f>
        <v>0.30888814775855195</v>
      </c>
      <c r="M64" s="490">
        <f>(M63-L63)/L63*100</f>
        <v>-2.3008585721242416</v>
      </c>
      <c r="O64" s="407">
        <f>(M63-I63)/I63*100</f>
        <v>-17.863901777167566</v>
      </c>
    </row>
    <row r="65" spans="1:15">
      <c r="A65" s="821">
        <v>45444</v>
      </c>
      <c r="B65" s="822">
        <v>7.6076930000000003</v>
      </c>
      <c r="C65" s="822">
        <v>18.029786000000001</v>
      </c>
    </row>
    <row r="66" spans="1:15">
      <c r="A66" s="668">
        <v>45474</v>
      </c>
      <c r="B66" s="820">
        <v>7.074192</v>
      </c>
      <c r="C66" s="820">
        <v>15.637185000000001</v>
      </c>
      <c r="E66" s="776" t="s">
        <v>740</v>
      </c>
      <c r="F66" s="447"/>
      <c r="G66" s="447"/>
      <c r="H66" s="447"/>
      <c r="I66" s="827">
        <v>10.05490810275526</v>
      </c>
      <c r="J66" s="827">
        <v>8.9791549768376893</v>
      </c>
      <c r="K66" s="827">
        <v>8.572362</v>
      </c>
      <c r="L66" s="827">
        <v>8.5638539999999992</v>
      </c>
      <c r="M66" s="827">
        <v>8.389011</v>
      </c>
      <c r="N66" s="827">
        <f>'[2]Fig. 2.1 - totale'!CJ$12</f>
        <v>0</v>
      </c>
      <c r="O66" s="661">
        <f>+M66-I66</f>
        <v>-1.6658971027552596</v>
      </c>
    </row>
    <row r="67" spans="1:15">
      <c r="A67" s="668">
        <v>45505</v>
      </c>
      <c r="B67" s="820">
        <v>6.8270989999999996</v>
      </c>
      <c r="C67" s="820">
        <v>14.307327000000001</v>
      </c>
      <c r="E67" s="486" t="s">
        <v>249</v>
      </c>
      <c r="F67" s="486"/>
      <c r="G67" s="486"/>
      <c r="H67" s="486"/>
      <c r="I67" s="486"/>
      <c r="J67" s="490">
        <f>(J66-I66)/I66*100</f>
        <v>-10.698786253678351</v>
      </c>
      <c r="K67" s="490">
        <f t="shared" ref="K67:M67" si="0">(K66-J66)/J66*100</f>
        <v>-4.5304149208587896</v>
      </c>
      <c r="L67" s="490">
        <f t="shared" si="0"/>
        <v>-9.9249191763026892E-2</v>
      </c>
      <c r="M67" s="956">
        <f t="shared" si="0"/>
        <v>-2.041639196557989</v>
      </c>
      <c r="O67" s="407">
        <f>(M66-I66)/I66*100</f>
        <v>-16.5679992868236</v>
      </c>
    </row>
    <row r="68" spans="1:15">
      <c r="A68" s="823">
        <v>45536</v>
      </c>
      <c r="B68" s="824">
        <v>7.735131</v>
      </c>
      <c r="C68" s="824">
        <v>18.320837999999998</v>
      </c>
      <c r="E68" s="339" t="s">
        <v>243</v>
      </c>
    </row>
    <row r="69" spans="1:15">
      <c r="A69" s="668">
        <v>45566</v>
      </c>
      <c r="B69" s="820">
        <v>8.39053</v>
      </c>
      <c r="C69" s="820">
        <v>19.952448</v>
      </c>
      <c r="E69" s="339" t="s">
        <v>741</v>
      </c>
    </row>
    <row r="70" spans="1:15">
      <c r="A70" s="668">
        <v>45597</v>
      </c>
      <c r="B70" s="820">
        <v>8.7225909999999995</v>
      </c>
      <c r="C70" s="820">
        <v>20.478584999999999</v>
      </c>
    </row>
    <row r="71" spans="1:15">
      <c r="A71" s="668">
        <v>45627</v>
      </c>
      <c r="B71" s="820">
        <v>8.6187129999999996</v>
      </c>
      <c r="C71" s="820">
        <v>19.638933000000002</v>
      </c>
    </row>
    <row r="72" spans="1:15">
      <c r="A72" s="823">
        <v>45658</v>
      </c>
      <c r="B72" s="820">
        <v>8.9861330000000006</v>
      </c>
      <c r="C72" s="820">
        <v>20.566762000000001</v>
      </c>
    </row>
    <row r="73" spans="1:15">
      <c r="A73" s="823">
        <v>45689</v>
      </c>
      <c r="B73" s="820">
        <v>9.0520230000000002</v>
      </c>
      <c r="C73" s="820">
        <v>21.261765</v>
      </c>
    </row>
    <row r="74" spans="1:15">
      <c r="A74" s="668">
        <v>45717</v>
      </c>
      <c r="B74" s="820">
        <v>8.6009779999999996</v>
      </c>
      <c r="C74" s="820">
        <v>20.177790999999999</v>
      </c>
    </row>
    <row r="75" spans="1:15">
      <c r="A75" s="668">
        <v>45383</v>
      </c>
      <c r="B75" s="820">
        <v>8.1249769999999994</v>
      </c>
      <c r="C75" s="820">
        <v>19.334866000000002</v>
      </c>
    </row>
    <row r="76" spans="1:15">
      <c r="A76" s="668">
        <v>45413</v>
      </c>
      <c r="B76" s="820">
        <v>8.0884540000000005</v>
      </c>
      <c r="C76" s="820">
        <v>19.228905999999998</v>
      </c>
    </row>
    <row r="77" spans="1:15">
      <c r="A77" s="821">
        <v>45444</v>
      </c>
      <c r="B77" s="822">
        <v>7.2427099999999998</v>
      </c>
      <c r="C77" s="822">
        <v>16.645045</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49B21-DE81-4C08-83FD-769CDF387D0C}">
  <sheetPr>
    <tabColor rgb="FFFF0000"/>
  </sheetPr>
  <dimension ref="A1:V33"/>
  <sheetViews>
    <sheetView showGridLines="0" zoomScaleNormal="100" workbookViewId="0"/>
  </sheetViews>
  <sheetFormatPr defaultColWidth="9.140625" defaultRowHeight="15.75"/>
  <cols>
    <col min="1" max="1" width="26.140625" style="107" customWidth="1"/>
    <col min="2" max="6" width="10.7109375" style="107" customWidth="1"/>
    <col min="7" max="7" width="14.5703125" style="107" customWidth="1"/>
    <col min="8" max="8" width="12.28515625" style="107" customWidth="1"/>
    <col min="9" max="10" width="15.140625" style="107" customWidth="1"/>
    <col min="11" max="11" width="2.28515625" style="107" customWidth="1"/>
    <col min="12" max="12" width="1.42578125" style="107" customWidth="1"/>
    <col min="13" max="13" width="26.140625" style="107" customWidth="1"/>
    <col min="14" max="18" width="10.7109375" style="107" customWidth="1"/>
    <col min="19" max="22" width="12.28515625" style="107" customWidth="1"/>
    <col min="23" max="16384" width="9.140625" style="107"/>
  </cols>
  <sheetData>
    <row r="1" spans="1:22" ht="21">
      <c r="A1" s="431" t="str">
        <f>+'Indice-Index'!C8</f>
        <v>2.2   Ascolti dei principali gruppi televisivi prime time (da inizio anno) - Leading TV broadcaster by audience prime time (since b.y.)</v>
      </c>
      <c r="B1" s="389"/>
      <c r="C1" s="389"/>
      <c r="D1" s="389"/>
      <c r="E1" s="389"/>
      <c r="F1" s="389"/>
      <c r="G1" s="389"/>
      <c r="H1" s="389"/>
      <c r="I1" s="390"/>
      <c r="J1" s="390"/>
      <c r="K1" s="390"/>
      <c r="L1" s="390"/>
      <c r="M1" s="390"/>
      <c r="N1" s="390"/>
      <c r="O1" s="390"/>
      <c r="P1" s="390"/>
      <c r="Q1" s="390"/>
      <c r="R1" s="390"/>
      <c r="S1" s="390"/>
      <c r="T1" s="390"/>
      <c r="U1" s="390"/>
      <c r="V1" s="390"/>
    </row>
    <row r="2" spans="1:22">
      <c r="A2" s="24"/>
      <c r="B2" s="24"/>
      <c r="C2" s="24"/>
      <c r="D2" s="24"/>
      <c r="E2" s="24"/>
      <c r="F2" s="24"/>
      <c r="G2" s="24"/>
      <c r="H2" s="24"/>
      <c r="I2" s="24"/>
      <c r="J2" s="24"/>
    </row>
    <row r="3" spans="1:22" ht="19.5">
      <c r="A3" s="828" t="s">
        <v>742</v>
      </c>
      <c r="B3" s="541"/>
      <c r="C3" s="541"/>
      <c r="D3" s="540"/>
      <c r="E3" s="541"/>
      <c r="F3" s="24"/>
      <c r="G3" s="24"/>
      <c r="H3" s="24"/>
      <c r="I3" s="24"/>
      <c r="J3" s="24"/>
      <c r="L3" s="384"/>
    </row>
    <row r="4" spans="1:22" ht="19.5">
      <c r="A4" s="829" t="s">
        <v>743</v>
      </c>
      <c r="B4" s="541"/>
      <c r="C4" s="541"/>
      <c r="D4" s="540"/>
      <c r="E4" s="541"/>
      <c r="F4" s="24"/>
      <c r="G4" s="24"/>
      <c r="H4" s="24"/>
      <c r="I4" s="24"/>
      <c r="J4" s="24"/>
      <c r="L4" s="384"/>
    </row>
    <row r="5" spans="1:22" ht="18.75">
      <c r="A5" s="542" t="s">
        <v>277</v>
      </c>
    </row>
    <row r="6" spans="1:22" ht="21" customHeight="1">
      <c r="E6" s="543"/>
      <c r="F6" s="543"/>
      <c r="G6" s="1029" t="s">
        <v>330</v>
      </c>
      <c r="H6" s="1030"/>
      <c r="I6" s="1029" t="s">
        <v>464</v>
      </c>
      <c r="J6" s="1030"/>
    </row>
    <row r="7" spans="1:22" ht="48" customHeight="1">
      <c r="A7" s="830" t="s">
        <v>744</v>
      </c>
      <c r="B7" s="831" t="str">
        <f>+'[3]2.1'!I61</f>
        <v>2T21
2Q21</v>
      </c>
      <c r="C7" s="831" t="str">
        <f>+'[3]2.1'!J61</f>
        <v>2T22
2Q22</v>
      </c>
      <c r="D7" s="831" t="str">
        <f>+'[3]2.1'!K61</f>
        <v>2T23
2Q23</v>
      </c>
      <c r="E7" s="831" t="str">
        <f>+'[3]2.1'!L61</f>
        <v>2T24
2Q24</v>
      </c>
      <c r="F7" s="831" t="str">
        <f>+'[3]2.1'!M61</f>
        <v>2T25
2Q25</v>
      </c>
      <c r="G7" s="832" t="str">
        <f>'[3]2.1'!O61</f>
        <v>2T25 vs 2T21/
2Q25 vs 2Q21</v>
      </c>
      <c r="H7" s="832" t="str">
        <f>+J7</f>
        <v>2T25-2T24/
2Q25-2Q24</v>
      </c>
      <c r="I7" s="832" t="str">
        <f>G7</f>
        <v>2T25 vs 2T21/
2Q25 vs 2Q21</v>
      </c>
      <c r="J7" s="832" t="s">
        <v>903</v>
      </c>
    </row>
    <row r="8" spans="1:22">
      <c r="A8" s="345"/>
      <c r="B8" s="833"/>
      <c r="C8" s="833"/>
      <c r="D8" s="833"/>
      <c r="E8" s="833"/>
      <c r="F8" s="833"/>
      <c r="G8" s="386"/>
      <c r="H8" s="379"/>
      <c r="I8" s="435"/>
      <c r="J8" s="435"/>
    </row>
    <row r="9" spans="1:22" ht="18" customHeight="1">
      <c r="A9" s="492" t="s">
        <v>0</v>
      </c>
      <c r="B9" s="493">
        <v>9.7190200000000004</v>
      </c>
      <c r="C9" s="493">
        <v>8.3068849999999994</v>
      </c>
      <c r="D9" s="493">
        <v>7.8192789999999999</v>
      </c>
      <c r="E9" s="493">
        <v>7.8467979999999997</v>
      </c>
      <c r="F9" s="493">
        <v>7.6529579999999999</v>
      </c>
      <c r="G9" s="560">
        <f t="shared" ref="G9:G15" si="0">(F9-B9)/B9*100</f>
        <v>-21.257925181757013</v>
      </c>
      <c r="H9" s="494">
        <f t="shared" ref="H9:H15" si="1">(F9-E9)/E9*100</f>
        <v>-2.4703069965608875</v>
      </c>
      <c r="I9" s="553">
        <f t="shared" ref="I9:I15" si="2">+F9-B9</f>
        <v>-2.0660620000000005</v>
      </c>
      <c r="J9" s="548">
        <f t="shared" ref="J9:J15" si="3">+F9-E9</f>
        <v>-0.19383999999999979</v>
      </c>
    </row>
    <row r="10" spans="1:22" ht="18" customHeight="1">
      <c r="A10" s="492" t="s">
        <v>1</v>
      </c>
      <c r="B10" s="493">
        <v>8.2245369999999998</v>
      </c>
      <c r="C10" s="493">
        <v>7.80518</v>
      </c>
      <c r="D10" s="493">
        <v>7.5471000000000004</v>
      </c>
      <c r="E10" s="493">
        <v>7.1620520000000001</v>
      </c>
      <c r="F10" s="493">
        <v>6.8231529999999996</v>
      </c>
      <c r="G10" s="560">
        <f t="shared" si="0"/>
        <v>-17.03906250284971</v>
      </c>
      <c r="H10" s="494">
        <f t="shared" si="1"/>
        <v>-4.7318701400101606</v>
      </c>
      <c r="I10" s="553">
        <f t="shared" si="2"/>
        <v>-1.4013840000000002</v>
      </c>
      <c r="J10" s="548">
        <f t="shared" si="3"/>
        <v>-0.33889900000000051</v>
      </c>
    </row>
    <row r="11" spans="1:22" ht="18" customHeight="1">
      <c r="A11" s="492" t="s">
        <v>463</v>
      </c>
      <c r="B11" s="493">
        <v>1.5494600000000001</v>
      </c>
      <c r="C11" s="493">
        <v>1.3272330000000001</v>
      </c>
      <c r="D11" s="493">
        <v>1.4036770000000001</v>
      </c>
      <c r="E11" s="493">
        <v>1.7473989999999999</v>
      </c>
      <c r="F11" s="493">
        <v>1.743873</v>
      </c>
      <c r="G11" s="560">
        <f t="shared" si="0"/>
        <v>12.547145457126996</v>
      </c>
      <c r="H11" s="494">
        <f t="shared" si="1"/>
        <v>-0.20178562537805722</v>
      </c>
      <c r="I11" s="553">
        <f t="shared" si="2"/>
        <v>0.19441299999999995</v>
      </c>
      <c r="J11" s="548">
        <f t="shared" si="3"/>
        <v>-3.5259999999999181E-3</v>
      </c>
    </row>
    <row r="12" spans="1:22" ht="18" customHeight="1">
      <c r="A12" s="492" t="s">
        <v>299</v>
      </c>
      <c r="B12" s="493">
        <v>1.708359</v>
      </c>
      <c r="C12" s="493">
        <v>1.3971309999999999</v>
      </c>
      <c r="D12" s="493">
        <v>1.5048360000000001</v>
      </c>
      <c r="E12" s="493">
        <v>1.465271</v>
      </c>
      <c r="F12" s="493">
        <v>1.4701150000000001</v>
      </c>
      <c r="G12" s="560">
        <f t="shared" si="0"/>
        <v>-13.945780717050685</v>
      </c>
      <c r="H12" s="494">
        <f t="shared" si="1"/>
        <v>0.3305873111526858</v>
      </c>
      <c r="I12" s="553">
        <f t="shared" si="2"/>
        <v>-0.2382439999999999</v>
      </c>
      <c r="J12" s="548">
        <f t="shared" si="3"/>
        <v>4.8440000000000705E-3</v>
      </c>
    </row>
    <row r="13" spans="1:22" ht="18" customHeight="1">
      <c r="A13" s="492" t="s">
        <v>300</v>
      </c>
      <c r="B13" s="493">
        <v>1.3190390000000001</v>
      </c>
      <c r="C13" s="493">
        <v>1.1263300000000001</v>
      </c>
      <c r="D13" s="493">
        <v>1.0108429999999999</v>
      </c>
      <c r="E13" s="493">
        <v>1.1825239999999999</v>
      </c>
      <c r="F13" s="493">
        <v>1.243366</v>
      </c>
      <c r="G13" s="560">
        <f t="shared" si="0"/>
        <v>-5.7369797253909924</v>
      </c>
      <c r="H13" s="494">
        <f t="shared" si="1"/>
        <v>5.1450964208760306</v>
      </c>
      <c r="I13" s="553">
        <f t="shared" si="2"/>
        <v>-7.5673000000000101E-2</v>
      </c>
      <c r="J13" s="548">
        <f t="shared" si="3"/>
        <v>6.0842000000000063E-2</v>
      </c>
    </row>
    <row r="14" spans="1:22" ht="18" customHeight="1">
      <c r="A14" s="492" t="s">
        <v>60</v>
      </c>
      <c r="B14" s="493">
        <v>1.4099973586139678</v>
      </c>
      <c r="C14" s="493">
        <v>1.0000415454721452</v>
      </c>
      <c r="D14" s="493">
        <v>0.77071599999999996</v>
      </c>
      <c r="E14" s="493">
        <v>0.71435899999999997</v>
      </c>
      <c r="F14" s="493">
        <v>0.72204199999999996</v>
      </c>
      <c r="G14" s="560">
        <f t="shared" si="0"/>
        <v>-48.79125158718243</v>
      </c>
      <c r="H14" s="494">
        <f t="shared" si="1"/>
        <v>1.0755096527096313</v>
      </c>
      <c r="I14" s="553">
        <f t="shared" si="2"/>
        <v>-0.68795535861396784</v>
      </c>
      <c r="J14" s="548">
        <f t="shared" si="3"/>
        <v>7.6829999999999954E-3</v>
      </c>
    </row>
    <row r="15" spans="1:22" ht="18" customHeight="1">
      <c r="A15" s="492" t="s">
        <v>239</v>
      </c>
      <c r="B15" s="834">
        <f>+B14+B13+B12+B11+B10+B9</f>
        <v>23.930412358613967</v>
      </c>
      <c r="C15" s="834">
        <f t="shared" ref="C15:F15" si="4">+C14+C13+C12+C11+C10+C9</f>
        <v>20.962800545472145</v>
      </c>
      <c r="D15" s="834">
        <f t="shared" si="4"/>
        <v>20.056451000000003</v>
      </c>
      <c r="E15" s="834">
        <f t="shared" si="4"/>
        <v>20.118403000000001</v>
      </c>
      <c r="F15" s="834">
        <f t="shared" si="4"/>
        <v>19.655507</v>
      </c>
      <c r="G15" s="560">
        <f t="shared" si="0"/>
        <v>-17.863901777167566</v>
      </c>
      <c r="H15" s="494">
        <f t="shared" si="1"/>
        <v>-2.3008585721242416</v>
      </c>
      <c r="I15" s="553">
        <f t="shared" si="2"/>
        <v>-4.2749053586139674</v>
      </c>
      <c r="J15" s="548">
        <f t="shared" si="3"/>
        <v>-0.46289600000000064</v>
      </c>
    </row>
    <row r="16" spans="1:22" ht="17.25" customHeight="1">
      <c r="A16" s="203"/>
      <c r="B16" s="545"/>
      <c r="C16" s="545"/>
      <c r="D16" s="545"/>
      <c r="E16" s="545"/>
      <c r="F16" s="545"/>
    </row>
    <row r="17" spans="1:18" ht="17.25" customHeight="1">
      <c r="A17" s="835" t="s">
        <v>745</v>
      </c>
      <c r="E17" s="545"/>
      <c r="F17" s="545"/>
    </row>
    <row r="18" spans="1:18" ht="17.25" customHeight="1">
      <c r="A18" s="829" t="s">
        <v>746</v>
      </c>
      <c r="G18" s="1029" t="s">
        <v>331</v>
      </c>
      <c r="H18" s="1030"/>
    </row>
    <row r="19" spans="1:18" ht="31.5">
      <c r="A19" s="345" t="s">
        <v>276</v>
      </c>
      <c r="G19" s="832" t="str">
        <f>+G7</f>
        <v>2T25 vs 2T21/
2Q25 vs 2Q21</v>
      </c>
      <c r="H19" s="832" t="str">
        <f>+H7</f>
        <v>2T25-2T24/
2Q25-2Q24</v>
      </c>
    </row>
    <row r="20" spans="1:18">
      <c r="A20" s="345"/>
      <c r="G20" s="379"/>
      <c r="H20" s="379"/>
    </row>
    <row r="21" spans="1:18" ht="18" customHeight="1">
      <c r="A21" s="492" t="s">
        <v>0</v>
      </c>
      <c r="B21" s="433">
        <f>B9/B15*100</f>
        <v>40.613675411663145</v>
      </c>
      <c r="C21" s="670">
        <f t="shared" ref="C21:F21" si="5">C9/C15*100</f>
        <v>39.626790237214955</v>
      </c>
      <c r="D21" s="670">
        <f t="shared" si="5"/>
        <v>38.986354066330072</v>
      </c>
      <c r="E21" s="670">
        <f t="shared" si="5"/>
        <v>39.003085881120882</v>
      </c>
      <c r="F21" s="670">
        <f t="shared" si="5"/>
        <v>38.935439314793555</v>
      </c>
      <c r="G21" s="560">
        <f t="shared" ref="G21:G27" si="6">F21-B21</f>
        <v>-1.6782360968695897</v>
      </c>
      <c r="H21" s="494">
        <f t="shared" ref="H21:H27" si="7">F21-E21</f>
        <v>-6.7646566327326241E-2</v>
      </c>
    </row>
    <row r="22" spans="1:18" ht="18" customHeight="1">
      <c r="A22" s="492" t="s">
        <v>1</v>
      </c>
      <c r="B22" s="433">
        <f>B10/B15*100</f>
        <v>34.368555279155075</v>
      </c>
      <c r="C22" s="670">
        <f t="shared" ref="C22:F22" si="8">C10/C15*100</f>
        <v>37.233479291419762</v>
      </c>
      <c r="D22" s="670">
        <f t="shared" si="8"/>
        <v>37.629289449065539</v>
      </c>
      <c r="E22" s="670">
        <f t="shared" si="8"/>
        <v>35.599505586999122</v>
      </c>
      <c r="F22" s="670">
        <f t="shared" si="8"/>
        <v>34.713696268430013</v>
      </c>
      <c r="G22" s="560">
        <f t="shared" si="6"/>
        <v>0.34514098927493819</v>
      </c>
      <c r="H22" s="494">
        <f t="shared" si="7"/>
        <v>-0.88580931856910894</v>
      </c>
    </row>
    <row r="23" spans="1:18" ht="18" customHeight="1">
      <c r="A23" s="492" t="s">
        <v>463</v>
      </c>
      <c r="B23" s="433">
        <f>B11/B15*100</f>
        <v>6.4748570847015001</v>
      </c>
      <c r="C23" s="670">
        <f t="shared" ref="C23:F23" si="9">C11/C15*100</f>
        <v>6.3313725526367008</v>
      </c>
      <c r="D23" s="670">
        <f t="shared" si="9"/>
        <v>6.9986310140313455</v>
      </c>
      <c r="E23" s="670">
        <f t="shared" si="9"/>
        <v>8.6855750926154531</v>
      </c>
      <c r="F23" s="670">
        <f t="shared" si="9"/>
        <v>8.872185286291522</v>
      </c>
      <c r="G23" s="560">
        <f t="shared" si="6"/>
        <v>2.3973282015900219</v>
      </c>
      <c r="H23" s="494">
        <f t="shared" si="7"/>
        <v>0.1866101936760689</v>
      </c>
    </row>
    <row r="24" spans="1:18" ht="18" customHeight="1">
      <c r="A24" s="492" t="s">
        <v>299</v>
      </c>
      <c r="B24" s="433">
        <f>B12/B15*100</f>
        <v>7.1388615223133032</v>
      </c>
      <c r="C24" s="670">
        <f t="shared" ref="C24:F24" si="10">C12/C15*100</f>
        <v>6.6648108251059659</v>
      </c>
      <c r="D24" s="670">
        <f t="shared" si="10"/>
        <v>7.5030024005742586</v>
      </c>
      <c r="E24" s="670">
        <f t="shared" si="10"/>
        <v>7.2832371436241727</v>
      </c>
      <c r="F24" s="670">
        <f t="shared" si="10"/>
        <v>7.4794051356701212</v>
      </c>
      <c r="G24" s="560">
        <f t="shared" si="6"/>
        <v>0.34054361335681804</v>
      </c>
      <c r="H24" s="494">
        <f t="shared" si="7"/>
        <v>0.19616799204594848</v>
      </c>
    </row>
    <row r="25" spans="1:18" ht="18" customHeight="1">
      <c r="A25" s="492" t="s">
        <v>300</v>
      </c>
      <c r="B25" s="433">
        <f>B13/B15*100</f>
        <v>5.5119777304012905</v>
      </c>
      <c r="C25" s="670">
        <f t="shared" ref="C25:F25" si="11">C13/C15*100</f>
        <v>5.3729939258677986</v>
      </c>
      <c r="D25" s="670">
        <f t="shared" si="11"/>
        <v>5.0399893779811782</v>
      </c>
      <c r="E25" s="670">
        <f t="shared" si="11"/>
        <v>5.8778224096614418</v>
      </c>
      <c r="F25" s="670">
        <f t="shared" si="11"/>
        <v>6.3257895102883888</v>
      </c>
      <c r="G25" s="560">
        <f t="shared" si="6"/>
        <v>0.8138117798870983</v>
      </c>
      <c r="H25" s="494">
        <f t="shared" si="7"/>
        <v>0.447967100626947</v>
      </c>
    </row>
    <row r="26" spans="1:18" ht="18" customHeight="1">
      <c r="A26" s="492" t="s">
        <v>60</v>
      </c>
      <c r="B26" s="433">
        <f>B14/B15*100</f>
        <v>5.892072971765681</v>
      </c>
      <c r="C26" s="670">
        <f t="shared" ref="C26:F26" si="12">C14/C15*100</f>
        <v>4.7705531677548159</v>
      </c>
      <c r="D26" s="670">
        <f t="shared" si="12"/>
        <v>3.8427336920175947</v>
      </c>
      <c r="E26" s="670">
        <f t="shared" si="12"/>
        <v>3.5507738859789217</v>
      </c>
      <c r="F26" s="670">
        <f t="shared" si="12"/>
        <v>3.6734844845263974</v>
      </c>
      <c r="G26" s="560">
        <f t="shared" si="6"/>
        <v>-2.2185884872392836</v>
      </c>
      <c r="H26" s="494">
        <f t="shared" si="7"/>
        <v>0.12271059854747568</v>
      </c>
    </row>
    <row r="27" spans="1:18" ht="18" customHeight="1">
      <c r="A27" s="492" t="s">
        <v>239</v>
      </c>
      <c r="B27" s="433">
        <f>+B21+B22+B23+B24+B25+B26</f>
        <v>100</v>
      </c>
      <c r="C27" s="433">
        <f t="shared" ref="C27:F27" si="13">+C21+C22+C23+C24+C25+C26</f>
        <v>100</v>
      </c>
      <c r="D27" s="433">
        <f t="shared" si="13"/>
        <v>99.999999999999986</v>
      </c>
      <c r="E27" s="433">
        <f t="shared" si="13"/>
        <v>100.00000000000001</v>
      </c>
      <c r="F27" s="433">
        <f t="shared" si="13"/>
        <v>100</v>
      </c>
      <c r="G27" s="553">
        <f t="shared" si="6"/>
        <v>0</v>
      </c>
      <c r="H27" s="548">
        <f t="shared" si="7"/>
        <v>0</v>
      </c>
    </row>
    <row r="28" spans="1:18" ht="13.5" customHeight="1"/>
    <row r="29" spans="1:18">
      <c r="A29" s="438" t="s">
        <v>243</v>
      </c>
    </row>
    <row r="30" spans="1:18">
      <c r="A30" s="339" t="s">
        <v>741</v>
      </c>
      <c r="N30" s="543"/>
      <c r="O30" s="543"/>
      <c r="P30" s="543"/>
      <c r="Q30" s="543"/>
      <c r="R30" s="543"/>
    </row>
    <row r="31" spans="1:18">
      <c r="B31" s="543"/>
      <c r="C31" s="543"/>
      <c r="D31" s="543"/>
      <c r="E31" s="543"/>
      <c r="F31" s="543"/>
    </row>
    <row r="33" spans="2:6">
      <c r="B33" s="545"/>
      <c r="C33" s="545"/>
      <c r="D33" s="545"/>
      <c r="E33" s="545"/>
      <c r="F33" s="545"/>
    </row>
  </sheetData>
  <mergeCells count="3">
    <mergeCell ref="G6:H6"/>
    <mergeCell ref="I6:J6"/>
    <mergeCell ref="G18:H1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800B1-E738-42FD-B780-607282D6D6EF}">
  <sheetPr>
    <tabColor rgb="FFFF0000"/>
  </sheetPr>
  <dimension ref="A1:T32"/>
  <sheetViews>
    <sheetView showGridLines="0" zoomScaleNormal="100" workbookViewId="0"/>
  </sheetViews>
  <sheetFormatPr defaultColWidth="9.140625" defaultRowHeight="15.75"/>
  <cols>
    <col min="1" max="1" width="30.140625" style="13" customWidth="1"/>
    <col min="2" max="6" width="10.7109375" style="13" customWidth="1"/>
    <col min="7" max="7" width="16.28515625" style="13" customWidth="1"/>
    <col min="8" max="8" width="12.7109375" style="13" customWidth="1"/>
    <col min="9" max="9" width="14.5703125" style="13" customWidth="1"/>
    <col min="10" max="10" width="12.7109375" style="13" customWidth="1"/>
    <col min="11" max="11" width="2.28515625" style="13" customWidth="1"/>
    <col min="12" max="12" width="1.140625" style="13" customWidth="1"/>
    <col min="13" max="13" width="19.7109375" style="13" customWidth="1"/>
    <col min="14" max="18" width="10.7109375" style="13" customWidth="1"/>
    <col min="19" max="22" width="12.28515625" style="13" customWidth="1"/>
    <col min="23" max="16384" width="9.140625" style="13"/>
  </cols>
  <sheetData>
    <row r="1" spans="1:20" ht="21">
      <c r="A1" s="256" t="str">
        <f>+'Indice-Index'!C9</f>
        <v>2.3   Ascolti dei principali gruppi televisivi intero giorno (da inizio anno) - Leading TV broadcaster by audience whole day (since b.y.)</v>
      </c>
      <c r="B1" s="248"/>
      <c r="C1" s="248"/>
      <c r="D1" s="248"/>
      <c r="E1" s="248"/>
      <c r="F1" s="248"/>
      <c r="G1" s="248"/>
      <c r="H1" s="248"/>
      <c r="I1" s="89"/>
      <c r="J1" s="89"/>
      <c r="K1" s="89"/>
      <c r="L1" s="89"/>
      <c r="M1" s="89"/>
      <c r="N1" s="89"/>
      <c r="O1" s="89"/>
      <c r="P1" s="89"/>
      <c r="Q1" s="89"/>
      <c r="R1" s="89"/>
      <c r="S1" s="89"/>
      <c r="T1" s="89"/>
    </row>
    <row r="2" spans="1:20">
      <c r="A2" s="6"/>
      <c r="B2" s="6"/>
      <c r="C2" s="6"/>
      <c r="D2" s="6"/>
      <c r="E2" s="6"/>
      <c r="F2" s="6"/>
      <c r="G2" s="6"/>
      <c r="H2" s="6"/>
      <c r="I2" s="6"/>
      <c r="J2" s="6"/>
    </row>
    <row r="3" spans="1:20" ht="19.5">
      <c r="A3" s="828" t="s">
        <v>742</v>
      </c>
      <c r="B3" s="127"/>
      <c r="C3" s="127"/>
      <c r="D3" s="85"/>
      <c r="E3" s="127"/>
      <c r="F3" s="6"/>
      <c r="G3" s="6"/>
      <c r="H3" s="6"/>
      <c r="I3" s="6"/>
      <c r="J3" s="6"/>
    </row>
    <row r="4" spans="1:20" ht="19.5">
      <c r="A4" s="829" t="str">
        <f>'2.2'!A4</f>
        <v>Average daily audience since the beginning of the year</v>
      </c>
      <c r="B4" s="127"/>
      <c r="C4" s="127"/>
      <c r="D4" s="85"/>
      <c r="E4" s="127"/>
      <c r="F4" s="6"/>
      <c r="G4" s="6"/>
      <c r="H4" s="6"/>
      <c r="I4" s="6"/>
      <c r="J4" s="6"/>
    </row>
    <row r="5" spans="1:20" ht="21" customHeight="1">
      <c r="A5" s="542" t="s">
        <v>747</v>
      </c>
      <c r="B5" s="107"/>
      <c r="C5" s="107"/>
      <c r="D5" s="107"/>
      <c r="E5" s="107"/>
      <c r="F5" s="107"/>
      <c r="G5" s="107"/>
      <c r="H5" s="107"/>
      <c r="I5" s="107"/>
      <c r="J5" s="107"/>
    </row>
    <row r="6" spans="1:20" ht="17.25">
      <c r="A6" s="107"/>
      <c r="B6" s="544"/>
      <c r="C6" s="544"/>
      <c r="D6" s="544"/>
      <c r="E6" s="544"/>
      <c r="F6" s="544"/>
      <c r="G6" s="1029" t="s">
        <v>330</v>
      </c>
      <c r="H6" s="1031"/>
      <c r="I6" s="1029" t="s">
        <v>464</v>
      </c>
      <c r="J6" s="1030"/>
    </row>
    <row r="7" spans="1:20" ht="35.1" customHeight="1">
      <c r="A7" s="830" t="str">
        <f>'2.2'!A7</f>
        <v xml:space="preserve">Spettatori/Audience (mln)
</v>
      </c>
      <c r="B7" s="831" t="str">
        <f>+'2.2'!B7</f>
        <v>2T21
2Q21</v>
      </c>
      <c r="C7" s="831" t="str">
        <f>+'2.2'!C7</f>
        <v>2T22
2Q22</v>
      </c>
      <c r="D7" s="831" t="str">
        <f>+'2.2'!D7</f>
        <v>2T23
2Q23</v>
      </c>
      <c r="E7" s="831" t="str">
        <f>+'2.2'!E7</f>
        <v>2T24
2Q24</v>
      </c>
      <c r="F7" s="831" t="str">
        <f>+'2.2'!F7</f>
        <v>2T25
2Q25</v>
      </c>
      <c r="G7" s="832" t="str">
        <f>+'2.2'!G7</f>
        <v>2T25 vs 2T21/
2Q25 vs 2Q21</v>
      </c>
      <c r="H7" s="832" t="str">
        <f>+'2.2'!H7</f>
        <v>2T25-2T24/
2Q25-2Q24</v>
      </c>
      <c r="I7" s="832" t="str">
        <f>+G7</f>
        <v>2T25 vs 2T21/
2Q25 vs 2Q21</v>
      </c>
      <c r="J7" s="832" t="str">
        <f>+H7</f>
        <v>2T25-2T24/
2Q25-2Q24</v>
      </c>
    </row>
    <row r="8" spans="1:20" s="107" customFormat="1" ht="18" customHeight="1">
      <c r="A8" s="345"/>
      <c r="B8" s="833"/>
      <c r="C8" s="833"/>
      <c r="D8" s="833"/>
      <c r="E8" s="833"/>
      <c r="F8" s="833"/>
      <c r="G8" s="387"/>
      <c r="H8" s="381"/>
      <c r="I8" s="435"/>
      <c r="J8" s="435"/>
    </row>
    <row r="9" spans="1:20" s="107" customFormat="1" ht="18" customHeight="1">
      <c r="A9" s="492" t="s">
        <v>0</v>
      </c>
      <c r="B9" s="493">
        <v>3.957786</v>
      </c>
      <c r="C9" s="493">
        <v>3.4175409999999999</v>
      </c>
      <c r="D9" s="493">
        <v>3.2725789999999999</v>
      </c>
      <c r="E9" s="493">
        <v>3.1959149999999998</v>
      </c>
      <c r="F9" s="493">
        <v>3.093226</v>
      </c>
      <c r="G9" s="568">
        <f t="shared" ref="G9:G15" si="0">(F9-B9)/B9*100</f>
        <v>-21.844536313989689</v>
      </c>
      <c r="H9" s="836">
        <f t="shared" ref="H9:H15" si="1">(F9-E9)/E9*100</f>
        <v>-3.2131330151146011</v>
      </c>
      <c r="I9" s="553">
        <f t="shared" ref="I9:I15" si="2">+F9-B9</f>
        <v>-0.86456</v>
      </c>
      <c r="J9" s="548">
        <f t="shared" ref="J9:J15" si="3">+F9-E9</f>
        <v>-0.10268899999999981</v>
      </c>
    </row>
    <row r="10" spans="1:20" s="107" customFormat="1" ht="18" customHeight="1">
      <c r="A10" s="492" t="s">
        <v>1</v>
      </c>
      <c r="B10" s="493">
        <v>3.4672740000000002</v>
      </c>
      <c r="C10" s="493">
        <v>3.3162850000000001</v>
      </c>
      <c r="D10" s="493">
        <v>3.2201770000000001</v>
      </c>
      <c r="E10" s="493">
        <v>3.1612900000000002</v>
      </c>
      <c r="F10" s="493">
        <v>3.0825459999999998</v>
      </c>
      <c r="G10" s="568">
        <f t="shared" si="0"/>
        <v>-11.095979146730267</v>
      </c>
      <c r="H10" s="836">
        <f t="shared" si="1"/>
        <v>-2.490881886824694</v>
      </c>
      <c r="I10" s="553">
        <f t="shared" si="2"/>
        <v>-0.3847280000000004</v>
      </c>
      <c r="J10" s="548">
        <f t="shared" si="3"/>
        <v>-7.8744000000000369E-2</v>
      </c>
    </row>
    <row r="11" spans="1:20" s="107" customFormat="1" ht="18" customHeight="1">
      <c r="A11" s="492" t="s">
        <v>612</v>
      </c>
      <c r="B11" s="493">
        <v>0.79858399999999996</v>
      </c>
      <c r="C11" s="493">
        <v>0.68960600000000005</v>
      </c>
      <c r="D11" s="493">
        <v>0.68232400000000004</v>
      </c>
      <c r="E11" s="493">
        <v>0.77203699999999997</v>
      </c>
      <c r="F11" s="493">
        <v>0.75776200000000005</v>
      </c>
      <c r="G11" s="568">
        <f t="shared" si="0"/>
        <v>-5.1117978822515742</v>
      </c>
      <c r="H11" s="836">
        <f t="shared" si="1"/>
        <v>-1.8490046461503693</v>
      </c>
      <c r="I11" s="553">
        <f t="shared" si="2"/>
        <v>-4.0821999999999914E-2</v>
      </c>
      <c r="J11" s="548">
        <f t="shared" si="3"/>
        <v>-1.4274999999999927E-2</v>
      </c>
    </row>
    <row r="12" spans="1:20" s="107" customFormat="1" ht="18" customHeight="1">
      <c r="A12" s="492" t="s">
        <v>299</v>
      </c>
      <c r="B12" s="493">
        <v>0.66941700000000004</v>
      </c>
      <c r="C12" s="493">
        <v>0.62187899999999996</v>
      </c>
      <c r="D12" s="493">
        <v>0.62251400000000001</v>
      </c>
      <c r="E12" s="493">
        <v>0.63223399999999996</v>
      </c>
      <c r="F12" s="493">
        <v>0.62062099999999998</v>
      </c>
      <c r="G12" s="568">
        <f t="shared" si="0"/>
        <v>-7.2893278778399795</v>
      </c>
      <c r="H12" s="836">
        <f t="shared" si="1"/>
        <v>-1.8368199116150008</v>
      </c>
      <c r="I12" s="553">
        <f t="shared" si="2"/>
        <v>-4.8796000000000062E-2</v>
      </c>
      <c r="J12" s="548">
        <f t="shared" si="3"/>
        <v>-1.1612999999999984E-2</v>
      </c>
    </row>
    <row r="13" spans="1:20" s="107" customFormat="1" ht="18" customHeight="1">
      <c r="A13" s="492" t="s">
        <v>613</v>
      </c>
      <c r="B13" s="493">
        <v>0.42906499999999997</v>
      </c>
      <c r="C13" s="493">
        <v>0.40078900000000001</v>
      </c>
      <c r="D13" s="493">
        <v>0.32576699999999997</v>
      </c>
      <c r="E13" s="493">
        <v>0.360707</v>
      </c>
      <c r="F13" s="493">
        <v>0.39660699999999999</v>
      </c>
      <c r="G13" s="568">
        <f t="shared" si="0"/>
        <v>-7.5648211809399486</v>
      </c>
      <c r="H13" s="836">
        <f t="shared" si="1"/>
        <v>9.9526762718771717</v>
      </c>
      <c r="I13" s="553">
        <f t="shared" si="2"/>
        <v>-3.2457999999999987E-2</v>
      </c>
      <c r="J13" s="548">
        <f t="shared" si="3"/>
        <v>3.5899999999999987E-2</v>
      </c>
    </row>
    <row r="14" spans="1:20" s="107" customFormat="1" ht="18" customHeight="1">
      <c r="A14" s="492" t="s">
        <v>60</v>
      </c>
      <c r="B14" s="493">
        <v>0.73278210275525968</v>
      </c>
      <c r="C14" s="493">
        <v>0.53305497683769465</v>
      </c>
      <c r="D14" s="493">
        <v>0.44900099999999998</v>
      </c>
      <c r="E14" s="493">
        <v>0.44167099999999998</v>
      </c>
      <c r="F14" s="493">
        <v>0.438249</v>
      </c>
      <c r="G14" s="568">
        <f t="shared" si="0"/>
        <v>-40.193817732149242</v>
      </c>
      <c r="H14" s="836">
        <f t="shared" si="1"/>
        <v>-0.77478485116749363</v>
      </c>
      <c r="I14" s="553">
        <f t="shared" si="2"/>
        <v>-0.29453310275525968</v>
      </c>
      <c r="J14" s="548">
        <f t="shared" si="3"/>
        <v>-3.4219999999999806E-3</v>
      </c>
    </row>
    <row r="15" spans="1:20" s="107" customFormat="1" ht="18" customHeight="1">
      <c r="A15" s="492" t="s">
        <v>239</v>
      </c>
      <c r="B15" s="834">
        <f>+B9+B10+B12+B11+B13+B14</f>
        <v>10.05490810275526</v>
      </c>
      <c r="C15" s="834">
        <f>+C9+C10+C12+C11+C13+C14</f>
        <v>8.9791549768376946</v>
      </c>
      <c r="D15" s="834">
        <f>+D9+D10+D12+D11+D13+D14</f>
        <v>8.5723620000000018</v>
      </c>
      <c r="E15" s="834">
        <f>+E9+E10+E12+E11+E13+E14</f>
        <v>8.563854000000001</v>
      </c>
      <c r="F15" s="834">
        <f>+F9+F10+F12+F11+F13+F14</f>
        <v>8.389011</v>
      </c>
      <c r="G15" s="568">
        <f t="shared" si="0"/>
        <v>-16.5679992868236</v>
      </c>
      <c r="H15" s="836">
        <f t="shared" si="1"/>
        <v>-2.0416391965580094</v>
      </c>
      <c r="I15" s="553">
        <f t="shared" si="2"/>
        <v>-1.6658971027552596</v>
      </c>
      <c r="J15" s="548">
        <f t="shared" si="3"/>
        <v>-0.17484300000000097</v>
      </c>
    </row>
    <row r="16" spans="1:20" s="107" customFormat="1" ht="18" customHeight="1"/>
    <row r="17" spans="1:10" ht="17.25" customHeight="1">
      <c r="A17" s="835" t="s">
        <v>745</v>
      </c>
      <c r="B17" s="107"/>
      <c r="C17" s="107"/>
      <c r="D17" s="107"/>
      <c r="E17" s="107"/>
      <c r="F17" s="107"/>
      <c r="G17" s="107"/>
      <c r="H17" s="107"/>
      <c r="I17" s="165"/>
      <c r="J17" s="165"/>
    </row>
    <row r="18" spans="1:10" ht="17.25" customHeight="1">
      <c r="A18" s="829" t="s">
        <v>746</v>
      </c>
      <c r="B18" s="107"/>
      <c r="C18" s="107"/>
      <c r="D18" s="107"/>
      <c r="E18" s="107"/>
      <c r="F18" s="107"/>
      <c r="G18" s="1029" t="s">
        <v>331</v>
      </c>
      <c r="H18" s="1030"/>
      <c r="I18" s="107"/>
      <c r="J18" s="107"/>
    </row>
    <row r="19" spans="1:10" ht="36.6" customHeight="1">
      <c r="A19" s="345" t="s">
        <v>276</v>
      </c>
      <c r="B19" s="107"/>
      <c r="C19" s="107"/>
      <c r="D19" s="107"/>
      <c r="E19" s="107"/>
      <c r="F19" s="107"/>
      <c r="G19" s="832" t="str">
        <f>+G7</f>
        <v>2T25 vs 2T21/
2Q25 vs 2Q21</v>
      </c>
      <c r="H19" s="832" t="str">
        <f>+H7</f>
        <v>2T25-2T24/
2Q25-2Q24</v>
      </c>
      <c r="I19" s="107"/>
      <c r="J19" s="107"/>
    </row>
    <row r="20" spans="1:10" ht="17.25" customHeight="1">
      <c r="A20" s="345"/>
      <c r="B20" s="107"/>
      <c r="C20" s="107"/>
      <c r="D20" s="107"/>
      <c r="E20" s="107"/>
      <c r="F20" s="107"/>
      <c r="G20" s="379"/>
      <c r="H20" s="379"/>
      <c r="I20" s="107"/>
      <c r="J20" s="107"/>
    </row>
    <row r="21" spans="1:10">
      <c r="A21" s="492" t="s">
        <v>0</v>
      </c>
      <c r="B21" s="670">
        <f>B9/B15*100</f>
        <v>39.36173219639354</v>
      </c>
      <c r="C21" s="670">
        <f>C9/C15*100</f>
        <v>38.060830989283133</v>
      </c>
      <c r="D21" s="670">
        <f>D9/D15*100</f>
        <v>38.175930974450203</v>
      </c>
      <c r="E21" s="670">
        <f>E9/E15*100</f>
        <v>37.318653494092722</v>
      </c>
      <c r="F21" s="670">
        <f>F9/F15*100</f>
        <v>36.872355990473729</v>
      </c>
      <c r="G21" s="568">
        <f t="shared" ref="G21:G26" si="4">F21-B21</f>
        <v>-2.489376205919811</v>
      </c>
      <c r="H21" s="836">
        <f t="shared" ref="H21:H26" si="5">F21-E21</f>
        <v>-0.44629750361899312</v>
      </c>
      <c r="I21" s="107"/>
      <c r="J21" s="107"/>
    </row>
    <row r="22" spans="1:10">
      <c r="A22" s="492" t="s">
        <v>1</v>
      </c>
      <c r="B22" s="670">
        <f>B10/B15*100</f>
        <v>34.483398202812943</v>
      </c>
      <c r="C22" s="670">
        <f>C10/C15*100</f>
        <v>36.933152491014688</v>
      </c>
      <c r="D22" s="670">
        <f>D10/D15*100</f>
        <v>37.564640877275124</v>
      </c>
      <c r="E22" s="670">
        <f>E10/E15*100</f>
        <v>36.914337867039762</v>
      </c>
      <c r="F22" s="670">
        <f>F10/F15*100</f>
        <v>36.745046585348376</v>
      </c>
      <c r="G22" s="568">
        <f t="shared" si="4"/>
        <v>2.2616483825354337</v>
      </c>
      <c r="H22" s="836">
        <f t="shared" si="5"/>
        <v>-0.16929128169138608</v>
      </c>
      <c r="I22" s="107"/>
      <c r="J22" s="107"/>
    </row>
    <row r="23" spans="1:10" s="107" customFormat="1" ht="18" customHeight="1">
      <c r="A23" s="492" t="s">
        <v>463</v>
      </c>
      <c r="B23" s="670">
        <f>B11/B15*100</f>
        <v>7.9422307179632101</v>
      </c>
      <c r="C23" s="670">
        <f>C11/C15*100</f>
        <v>7.6800768199110374</v>
      </c>
      <c r="D23" s="670">
        <f>D11/D15*100</f>
        <v>7.9595798684189951</v>
      </c>
      <c r="E23" s="670">
        <f>E11/E15*100</f>
        <v>9.0150649462263122</v>
      </c>
      <c r="F23" s="670">
        <f>F11/F15*100</f>
        <v>9.0327930193439965</v>
      </c>
      <c r="G23" s="568">
        <f t="shared" si="4"/>
        <v>1.0905623013807864</v>
      </c>
      <c r="H23" s="836">
        <f t="shared" si="5"/>
        <v>1.7728073117684318E-2</v>
      </c>
    </row>
    <row r="24" spans="1:10" s="107" customFormat="1" ht="18" customHeight="1">
      <c r="A24" s="492" t="s">
        <v>299</v>
      </c>
      <c r="B24" s="670">
        <f>B12/B15*100</f>
        <v>6.6576143029747374</v>
      </c>
      <c r="C24" s="670">
        <f>C12/C15*100</f>
        <v>6.925807624483336</v>
      </c>
      <c r="D24" s="670">
        <f>D12/D15*100</f>
        <v>7.2618725154164041</v>
      </c>
      <c r="E24" s="670">
        <f>E12/E15*100</f>
        <v>7.3825873257531001</v>
      </c>
      <c r="F24" s="670">
        <f>F12/F15*100</f>
        <v>7.3980234380429346</v>
      </c>
      <c r="G24" s="568">
        <f t="shared" si="4"/>
        <v>0.74040913506819717</v>
      </c>
      <c r="H24" s="836">
        <f t="shared" si="5"/>
        <v>1.5436112289834547E-2</v>
      </c>
    </row>
    <row r="25" spans="1:10" s="107" customFormat="1" ht="18" customHeight="1">
      <c r="A25" s="492" t="s">
        <v>613</v>
      </c>
      <c r="B25" s="670">
        <f>B13/B15*100</f>
        <v>4.267219507281494</v>
      </c>
      <c r="C25" s="670">
        <f>C13/C15*100</f>
        <v>4.463549198492073</v>
      </c>
      <c r="D25" s="670">
        <f>D13/D15*100</f>
        <v>3.8002011580938828</v>
      </c>
      <c r="E25" s="670">
        <f>E13/E15*100</f>
        <v>4.2119704516214309</v>
      </c>
      <c r="F25" s="670">
        <f>F13/F15*100</f>
        <v>4.7276967451824774</v>
      </c>
      <c r="G25" s="568">
        <f t="shared" si="4"/>
        <v>0.46047723790098338</v>
      </c>
      <c r="H25" s="836">
        <f t="shared" si="5"/>
        <v>0.51572629356104649</v>
      </c>
    </row>
    <row r="26" spans="1:10" s="107" customFormat="1" ht="18" customHeight="1">
      <c r="A26" s="492" t="s">
        <v>60</v>
      </c>
      <c r="B26" s="433">
        <f>B14/B15*100</f>
        <v>7.2878050725740771</v>
      </c>
      <c r="C26" s="670">
        <f>C14/C15*100</f>
        <v>5.9365828768157369</v>
      </c>
      <c r="D26" s="670">
        <f>D14/D15*100</f>
        <v>5.2377746063453676</v>
      </c>
      <c r="E26" s="670">
        <f>E14/E15*100</f>
        <v>5.1573859152666541</v>
      </c>
      <c r="F26" s="670">
        <f>F14/F15*100</f>
        <v>5.2240842216084822</v>
      </c>
      <c r="G26" s="568">
        <f t="shared" si="4"/>
        <v>-2.0637208509655949</v>
      </c>
      <c r="H26" s="836">
        <f t="shared" si="5"/>
        <v>6.6698306341828051E-2</v>
      </c>
    </row>
    <row r="27" spans="1:10" s="107" customFormat="1" ht="18" customHeight="1">
      <c r="A27" s="492" t="s">
        <v>239</v>
      </c>
      <c r="B27" s="433">
        <f>+B21+B22+B24+B23+B25+B26</f>
        <v>100</v>
      </c>
      <c r="C27" s="433">
        <f>+C21+C22+C24+C23+C25+C26</f>
        <v>100.00000000000001</v>
      </c>
      <c r="D27" s="433">
        <f>+D21+D22+D24+D23+D25+D26</f>
        <v>99.999999999999972</v>
      </c>
      <c r="E27" s="433">
        <f>+E21+E22+E24+E23+E25+E26</f>
        <v>99.999999999999986</v>
      </c>
      <c r="F27" s="433">
        <f>+F21+F22+F24+F23+F25+F26</f>
        <v>100</v>
      </c>
      <c r="G27" s="546"/>
      <c r="H27" s="547"/>
    </row>
    <row r="28" spans="1:10" s="107" customFormat="1" ht="18" customHeight="1"/>
    <row r="29" spans="1:10" s="107" customFormat="1" ht="18" customHeight="1">
      <c r="A29" s="438" t="str">
        <f>'2.2'!A29</f>
        <v>Fonte: elaborazioni Autorità su dati Auditel</v>
      </c>
    </row>
    <row r="30" spans="1:10" s="107" customFormat="1" ht="18" customHeight="1">
      <c r="A30" s="339" t="str">
        <f>'2.2'!A30</f>
        <v>Source: Agcom elaboration on data from Auditel</v>
      </c>
    </row>
    <row r="31" spans="1:10" s="107" customFormat="1" ht="18" customHeight="1"/>
    <row r="32" spans="1:10" ht="13.5" customHeight="1"/>
  </sheetData>
  <mergeCells count="3">
    <mergeCell ref="G6:H6"/>
    <mergeCell ref="I6:J6"/>
    <mergeCell ref="G18:H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tabColor rgb="FF0000FF"/>
  </sheetPr>
  <dimension ref="A1:W35"/>
  <sheetViews>
    <sheetView showGridLines="0" workbookViewId="0"/>
  </sheetViews>
  <sheetFormatPr defaultColWidth="9.140625" defaultRowHeight="15.75"/>
  <cols>
    <col min="1" max="1" width="27.28515625" style="24" customWidth="1"/>
    <col min="2" max="9" width="9.85546875" style="24" customWidth="1"/>
    <col min="10" max="10" width="1.42578125" style="24" customWidth="1"/>
    <col min="11" max="11" width="20.5703125" style="24" customWidth="1"/>
    <col min="12" max="12" width="1.85546875" style="24" customWidth="1"/>
    <col min="13" max="13" width="22.140625" style="24" customWidth="1"/>
    <col min="14" max="14" width="11.7109375" style="24" customWidth="1"/>
    <col min="15" max="17" width="9.85546875" style="24" customWidth="1"/>
    <col min="18" max="18" width="35.42578125" style="24" customWidth="1"/>
    <col min="19" max="19" width="14.5703125" style="24" customWidth="1"/>
    <col min="20" max="20" width="13.140625" style="24" bestFit="1" customWidth="1"/>
    <col min="21" max="21" width="11.85546875" style="24" bestFit="1" customWidth="1"/>
    <col min="22" max="22" width="9.85546875" style="24" customWidth="1"/>
    <col min="23" max="16384" width="9.140625" style="24"/>
  </cols>
  <sheetData>
    <row r="1" spans="1:20" ht="21">
      <c r="A1" s="166" t="str">
        <f>+'Indice-Index'!A7</f>
        <v>1.1   Accessi diretti complessivi  - Total access lines</v>
      </c>
      <c r="B1" s="761"/>
      <c r="C1" s="761"/>
      <c r="D1" s="761"/>
      <c r="E1" s="761"/>
      <c r="F1" s="761"/>
      <c r="G1" s="761"/>
      <c r="H1" s="761"/>
      <c r="I1" s="761"/>
      <c r="J1" s="761"/>
      <c r="K1" s="761"/>
      <c r="L1" s="761"/>
      <c r="M1" s="761"/>
      <c r="N1" s="761"/>
      <c r="O1" s="761"/>
      <c r="P1" s="761"/>
      <c r="Q1" s="761"/>
    </row>
    <row r="2" spans="1:20">
      <c r="B2" s="762"/>
      <c r="C2" s="762"/>
      <c r="D2" s="762"/>
      <c r="E2" s="762"/>
      <c r="F2" s="762"/>
      <c r="G2" s="762"/>
      <c r="H2" s="762"/>
      <c r="I2" s="762"/>
    </row>
    <row r="3" spans="1:20">
      <c r="B3" s="763">
        <v>44348</v>
      </c>
      <c r="C3" s="763">
        <v>44713</v>
      </c>
      <c r="D3" s="763">
        <v>45078</v>
      </c>
      <c r="E3" s="763">
        <v>45444</v>
      </c>
      <c r="F3" s="763">
        <v>45536</v>
      </c>
      <c r="G3" s="763">
        <v>45627</v>
      </c>
      <c r="H3" s="763">
        <v>45717</v>
      </c>
      <c r="I3" s="763">
        <v>45809</v>
      </c>
      <c r="M3" s="150" t="s">
        <v>123</v>
      </c>
      <c r="N3" s="764" t="s">
        <v>836</v>
      </c>
      <c r="O3" s="765"/>
      <c r="P3" s="73" t="s">
        <v>837</v>
      </c>
    </row>
    <row r="4" spans="1:20">
      <c r="B4" s="303" t="s">
        <v>832</v>
      </c>
      <c r="C4" s="303" t="s">
        <v>833</v>
      </c>
      <c r="D4" s="303" t="s">
        <v>834</v>
      </c>
      <c r="E4" s="303" t="s">
        <v>718</v>
      </c>
      <c r="F4" s="303" t="s">
        <v>719</v>
      </c>
      <c r="G4" s="303" t="s">
        <v>717</v>
      </c>
      <c r="H4" s="303">
        <v>45717</v>
      </c>
      <c r="I4" s="303" t="s">
        <v>835</v>
      </c>
      <c r="M4" s="96" t="s">
        <v>124</v>
      </c>
      <c r="N4" s="766"/>
      <c r="O4" s="767"/>
      <c r="P4" s="768"/>
    </row>
    <row r="5" spans="1:20" ht="8.1" customHeight="1">
      <c r="B5" s="762"/>
      <c r="C5" s="762"/>
      <c r="D5" s="762"/>
      <c r="E5" s="762"/>
      <c r="F5" s="762"/>
      <c r="G5" s="762"/>
      <c r="H5" s="762"/>
      <c r="I5" s="762"/>
      <c r="N5" s="769"/>
      <c r="P5" s="107"/>
    </row>
    <row r="6" spans="1:20">
      <c r="A6" s="64" t="s">
        <v>122</v>
      </c>
      <c r="B6" s="307">
        <v>20.105271321411344</v>
      </c>
      <c r="C6" s="307">
        <v>20.213340769567811</v>
      </c>
      <c r="D6" s="307">
        <v>20.236923441521498</v>
      </c>
      <c r="E6" s="307">
        <v>20.480228488161508</v>
      </c>
      <c r="F6" s="307">
        <v>20.469119945694917</v>
      </c>
      <c r="G6" s="307">
        <v>20.511059901815688</v>
      </c>
      <c r="H6" s="307">
        <v>20.513511000000001</v>
      </c>
      <c r="I6" s="307">
        <v>20.542044000000001</v>
      </c>
      <c r="J6" s="306"/>
      <c r="M6" s="61" t="s">
        <v>54</v>
      </c>
      <c r="N6" s="65">
        <v>36.297118241982155</v>
      </c>
      <c r="O6" s="288"/>
      <c r="P6" s="65">
        <v>-1.695988155721416</v>
      </c>
      <c r="R6" s="993"/>
      <c r="T6" s="197"/>
    </row>
    <row r="7" spans="1:20">
      <c r="B7" s="762"/>
      <c r="C7" s="762"/>
      <c r="D7" s="762"/>
      <c r="E7" s="762"/>
      <c r="F7" s="762"/>
      <c r="G7" s="762"/>
      <c r="H7" s="762"/>
      <c r="I7" s="762"/>
      <c r="M7" s="62" t="s">
        <v>721</v>
      </c>
      <c r="N7" s="65">
        <v>28.395591986853894</v>
      </c>
      <c r="O7" s="288"/>
      <c r="P7" s="65">
        <v>-1.174429193897744</v>
      </c>
      <c r="R7" s="993"/>
      <c r="T7" s="993"/>
    </row>
    <row r="8" spans="1:20">
      <c r="A8" s="150" t="s">
        <v>5</v>
      </c>
      <c r="J8" s="306"/>
      <c r="K8" s="165" t="s">
        <v>670</v>
      </c>
      <c r="M8" s="63" t="s">
        <v>53</v>
      </c>
      <c r="N8" s="65">
        <v>14.280326728927269</v>
      </c>
      <c r="O8" s="288"/>
      <c r="P8" s="65">
        <v>9.9156818255437429E-2</v>
      </c>
      <c r="R8" s="993"/>
      <c r="T8" s="197"/>
    </row>
    <row r="9" spans="1:20">
      <c r="A9" s="61" t="s">
        <v>91</v>
      </c>
      <c r="B9" s="288">
        <v>31.013493428261253</v>
      </c>
      <c r="C9" s="288">
        <v>23.785459587355476</v>
      </c>
      <c r="D9" s="288">
        <v>19.397271583021176</v>
      </c>
      <c r="E9" s="288">
        <v>15.651534365707418</v>
      </c>
      <c r="F9" s="288">
        <v>14.924007520130298</v>
      </c>
      <c r="G9" s="288">
        <v>14.024867626393858</v>
      </c>
      <c r="H9" s="288">
        <v>13.205784226795695</v>
      </c>
      <c r="I9" s="288">
        <v>12.46759085902065</v>
      </c>
      <c r="J9" s="306"/>
      <c r="K9" s="433">
        <f>+I9-E9</f>
        <v>-3.1839435066867683</v>
      </c>
      <c r="M9" s="62" t="s">
        <v>272</v>
      </c>
      <c r="N9" s="65">
        <v>3.8735872632733139</v>
      </c>
      <c r="O9" s="288"/>
      <c r="P9" s="65">
        <v>0.47031468551425171</v>
      </c>
      <c r="R9" s="993"/>
      <c r="T9" s="197"/>
    </row>
    <row r="10" spans="1:20">
      <c r="A10" s="62" t="s">
        <v>3</v>
      </c>
      <c r="B10" s="288">
        <v>8.5739428563707349</v>
      </c>
      <c r="C10" s="288">
        <v>9.260644274520633</v>
      </c>
      <c r="D10" s="288">
        <v>10.198891851421992</v>
      </c>
      <c r="E10" s="288">
        <v>10.973649367021144</v>
      </c>
      <c r="F10" s="288">
        <v>11.235466155753915</v>
      </c>
      <c r="G10" s="288">
        <v>11.538428590862329</v>
      </c>
      <c r="H10" s="288">
        <v>11.773469690293387</v>
      </c>
      <c r="I10" s="288">
        <v>12.092117025939579</v>
      </c>
      <c r="J10" s="306"/>
      <c r="K10" s="433">
        <f>+I10-E10</f>
        <v>1.1184676589184352</v>
      </c>
      <c r="M10" s="62" t="s">
        <v>111</v>
      </c>
      <c r="N10" s="65">
        <v>3.4180775778690773</v>
      </c>
      <c r="O10" s="288"/>
      <c r="P10" s="65">
        <v>0.10917894721305865</v>
      </c>
      <c r="R10" s="993"/>
      <c r="T10" s="197"/>
    </row>
    <row r="11" spans="1:20">
      <c r="A11" s="62" t="s">
        <v>83</v>
      </c>
      <c r="B11" s="288">
        <v>48.669733641341878</v>
      </c>
      <c r="C11" s="288">
        <v>51.060895220455841</v>
      </c>
      <c r="D11" s="288">
        <v>49.832125071486679</v>
      </c>
      <c r="E11" s="288">
        <v>46.374170119683981</v>
      </c>
      <c r="F11" s="288">
        <v>45.44072253558835</v>
      </c>
      <c r="G11" s="288">
        <v>44.510942114657951</v>
      </c>
      <c r="H11" s="288">
        <v>43.632711143402027</v>
      </c>
      <c r="I11" s="288">
        <v>42.562833571965861</v>
      </c>
      <c r="J11" s="306"/>
      <c r="K11" s="433">
        <f>+I11-E11</f>
        <v>-3.8113365477181205</v>
      </c>
      <c r="M11" s="61" t="s">
        <v>625</v>
      </c>
      <c r="N11" s="65">
        <v>2.7117311208173831</v>
      </c>
      <c r="O11" s="288"/>
      <c r="P11" s="65">
        <v>-0.5822702151050172</v>
      </c>
      <c r="R11" s="993"/>
      <c r="T11" s="197"/>
    </row>
    <row r="12" spans="1:20">
      <c r="A12" s="63" t="s">
        <v>84</v>
      </c>
      <c r="B12" s="288">
        <v>11.673680040971906</v>
      </c>
      <c r="C12" s="288">
        <v>15.831130887658837</v>
      </c>
      <c r="D12" s="288">
        <v>20.482359967627652</v>
      </c>
      <c r="E12" s="288">
        <v>25.553875658737862</v>
      </c>
      <c r="F12" s="288">
        <v>26.997198778749897</v>
      </c>
      <c r="G12" s="288">
        <v>28.569815641176405</v>
      </c>
      <c r="H12" s="288">
        <v>30.107644664046052</v>
      </c>
      <c r="I12" s="288">
        <v>31.641705177926795</v>
      </c>
      <c r="J12" s="306"/>
      <c r="K12" s="433">
        <f>+I12-E12</f>
        <v>6.0878295191889329</v>
      </c>
      <c r="M12" s="61" t="s">
        <v>106</v>
      </c>
      <c r="N12" s="65">
        <v>2.0529748646239883</v>
      </c>
      <c r="O12" s="288"/>
      <c r="P12" s="65">
        <v>0.63222411387823629</v>
      </c>
      <c r="R12" s="993"/>
      <c r="T12" s="197"/>
    </row>
    <row r="13" spans="1:20">
      <c r="A13" s="24" t="s">
        <v>604</v>
      </c>
      <c r="B13" s="770">
        <v>6.915003305423352E-2</v>
      </c>
      <c r="C13" s="770">
        <v>6.187003000923233E-2</v>
      </c>
      <c r="D13" s="770">
        <v>8.9351526442506768E-2</v>
      </c>
      <c r="E13" s="770">
        <v>1.446770488849604</v>
      </c>
      <c r="F13" s="770">
        <v>1.4026050097775378</v>
      </c>
      <c r="G13" s="770">
        <v>1.3559460269094643</v>
      </c>
      <c r="H13" s="770">
        <v>1.2803902754628402</v>
      </c>
      <c r="I13" s="770">
        <v>1.23575336514711</v>
      </c>
      <c r="J13" s="306"/>
      <c r="K13" s="433">
        <f>+I13-E13</f>
        <v>-0.21101712370249404</v>
      </c>
      <c r="M13" s="61" t="s">
        <v>218</v>
      </c>
      <c r="N13" s="65">
        <v>8.9705922156529176</v>
      </c>
      <c r="O13" s="288"/>
      <c r="P13" s="65">
        <v>2.1418129998631947</v>
      </c>
      <c r="R13" s="162"/>
    </row>
    <row r="14" spans="1:20">
      <c r="A14" s="261" t="s">
        <v>867</v>
      </c>
      <c r="B14" s="771">
        <f>+B10+B12+B11+B9+B13</f>
        <v>100</v>
      </c>
      <c r="C14" s="771">
        <f t="shared" ref="C14:I14" si="0">+C10+C12+C11+C9+C13</f>
        <v>100.00000000000001</v>
      </c>
      <c r="D14" s="771">
        <f t="shared" si="0"/>
        <v>100.00000000000001</v>
      </c>
      <c r="E14" s="771">
        <f t="shared" si="0"/>
        <v>100.00000000000001</v>
      </c>
      <c r="F14" s="771">
        <f t="shared" si="0"/>
        <v>100</v>
      </c>
      <c r="G14" s="771">
        <f t="shared" si="0"/>
        <v>100.00000000000001</v>
      </c>
      <c r="H14" s="771">
        <f t="shared" si="0"/>
        <v>100</v>
      </c>
      <c r="I14" s="771">
        <f t="shared" si="0"/>
        <v>99.999999999999986</v>
      </c>
      <c r="M14" s="261" t="s">
        <v>335</v>
      </c>
      <c r="N14" s="78">
        <f>SUM(N6:N13)</f>
        <v>99.999999999999972</v>
      </c>
      <c r="O14" s="310"/>
      <c r="P14" s="78">
        <f>SUM(P6:P13)</f>
        <v>0</v>
      </c>
      <c r="T14" s="197"/>
    </row>
    <row r="15" spans="1:20" ht="19.5" customHeight="1">
      <c r="K15" s="150"/>
      <c r="L15" s="150"/>
      <c r="M15" s="359"/>
    </row>
    <row r="16" spans="1:20">
      <c r="G16" s="165" t="s">
        <v>551</v>
      </c>
      <c r="H16" s="165" t="s">
        <v>422</v>
      </c>
    </row>
    <row r="17" spans="1:23">
      <c r="C17" s="447" t="s">
        <v>668</v>
      </c>
      <c r="D17" s="447"/>
      <c r="E17" s="447"/>
      <c r="F17" s="447"/>
      <c r="G17" s="616">
        <f>(I6-H6)*1000</f>
        <v>28.532999999999475</v>
      </c>
      <c r="H17" s="433">
        <f>(I6-H6)/H6*100</f>
        <v>0.13909369293242621</v>
      </c>
      <c r="M17" s="792"/>
      <c r="N17" s="792"/>
    </row>
    <row r="18" spans="1:23">
      <c r="C18" s="447" t="s">
        <v>669</v>
      </c>
      <c r="D18" s="447"/>
      <c r="E18" s="447"/>
      <c r="F18" s="447"/>
      <c r="G18" s="616">
        <f>(I6-E6)*1000</f>
        <v>61.815511838492654</v>
      </c>
      <c r="H18" s="433">
        <f>(I6-E6)/E6*100</f>
        <v>0.30183018648558924</v>
      </c>
      <c r="M18" s="792"/>
      <c r="N18" s="792"/>
      <c r="O18" s="792"/>
      <c r="P18" s="792"/>
      <c r="Q18" s="792"/>
      <c r="R18" s="792"/>
      <c r="S18" s="894"/>
      <c r="U18" s="792"/>
      <c r="V18" s="792"/>
    </row>
    <row r="19" spans="1:23">
      <c r="I19" s="162"/>
      <c r="M19" s="792"/>
      <c r="N19" s="792"/>
      <c r="O19" s="792"/>
      <c r="P19" s="792"/>
      <c r="Q19" s="792"/>
      <c r="R19" s="792"/>
      <c r="S19" s="792"/>
      <c r="U19" s="792"/>
      <c r="V19" s="792"/>
    </row>
    <row r="20" spans="1:23" ht="18.75">
      <c r="A20" s="201" t="s">
        <v>664</v>
      </c>
      <c r="M20" s="792"/>
      <c r="N20" s="792"/>
      <c r="O20" s="792"/>
      <c r="P20" s="792"/>
      <c r="Q20" s="792"/>
      <c r="R20" s="792"/>
      <c r="U20" s="792"/>
      <c r="V20" s="792"/>
      <c r="W20" s="792"/>
    </row>
    <row r="21" spans="1:23">
      <c r="A21" s="677" t="s">
        <v>572</v>
      </c>
      <c r="B21" s="765"/>
      <c r="C21" s="677" t="s">
        <v>964</v>
      </c>
      <c r="D21" s="765"/>
      <c r="E21" s="677" t="s">
        <v>587</v>
      </c>
      <c r="M21" s="792"/>
      <c r="N21" s="792"/>
      <c r="O21" s="792"/>
      <c r="P21" s="792"/>
      <c r="Q21" s="792"/>
      <c r="R21" s="792"/>
      <c r="S21" s="792"/>
      <c r="T21" s="792"/>
      <c r="U21" s="792"/>
      <c r="V21" s="792"/>
    </row>
    <row r="22" spans="1:23">
      <c r="A22" s="677" t="s">
        <v>573</v>
      </c>
      <c r="B22" s="765"/>
      <c r="C22" s="677" t="s">
        <v>582</v>
      </c>
      <c r="D22" s="765"/>
      <c r="E22" s="677" t="s">
        <v>307</v>
      </c>
      <c r="M22" s="792"/>
      <c r="N22" s="792"/>
      <c r="O22" s="792"/>
      <c r="P22" s="792"/>
      <c r="Q22" s="792"/>
      <c r="R22" s="792"/>
      <c r="S22" s="792"/>
    </row>
    <row r="23" spans="1:23">
      <c r="A23" s="677" t="s">
        <v>574</v>
      </c>
      <c r="B23" s="765"/>
      <c r="C23" s="677" t="s">
        <v>583</v>
      </c>
      <c r="D23" s="765"/>
      <c r="E23" s="677" t="s">
        <v>588</v>
      </c>
      <c r="F23" s="677"/>
      <c r="M23" s="792"/>
      <c r="N23" s="792"/>
      <c r="P23" s="792"/>
      <c r="Q23" s="792"/>
    </row>
    <row r="24" spans="1:23">
      <c r="A24" s="677" t="s">
        <v>575</v>
      </c>
      <c r="B24" s="765"/>
      <c r="C24" s="677" t="s">
        <v>895</v>
      </c>
      <c r="D24" s="765"/>
      <c r="E24" s="677" t="s">
        <v>272</v>
      </c>
      <c r="M24" s="792"/>
      <c r="N24" s="792"/>
      <c r="P24" s="792"/>
      <c r="Q24" s="792"/>
    </row>
    <row r="25" spans="1:23">
      <c r="A25" s="677" t="s">
        <v>576</v>
      </c>
      <c r="B25" s="765"/>
      <c r="C25" s="677" t="s">
        <v>952</v>
      </c>
      <c r="D25" s="765"/>
      <c r="E25" s="677" t="s">
        <v>654</v>
      </c>
      <c r="M25" s="792"/>
      <c r="N25" s="792"/>
      <c r="P25" s="792"/>
    </row>
    <row r="26" spans="1:23">
      <c r="A26" s="677" t="s">
        <v>577</v>
      </c>
      <c r="B26" s="765"/>
      <c r="C26" s="677" t="s">
        <v>106</v>
      </c>
      <c r="D26" s="765"/>
      <c r="E26" s="677" t="s">
        <v>589</v>
      </c>
      <c r="M26" s="792"/>
      <c r="N26" s="792"/>
      <c r="P26" s="792"/>
    </row>
    <row r="27" spans="1:23">
      <c r="A27" s="677" t="s">
        <v>581</v>
      </c>
      <c r="C27" s="677" t="s">
        <v>951</v>
      </c>
      <c r="D27" s="765"/>
      <c r="E27" s="677" t="s">
        <v>955</v>
      </c>
      <c r="N27" s="792"/>
    </row>
    <row r="28" spans="1:23">
      <c r="A28" s="677" t="s">
        <v>578</v>
      </c>
      <c r="B28" s="765"/>
      <c r="C28" s="677" t="s">
        <v>624</v>
      </c>
      <c r="D28" s="765"/>
      <c r="E28" s="677" t="s">
        <v>590</v>
      </c>
      <c r="F28" s="677"/>
      <c r="N28" s="792"/>
    </row>
    <row r="29" spans="1:23">
      <c r="A29" s="677" t="s">
        <v>579</v>
      </c>
      <c r="B29" s="765"/>
      <c r="C29" s="677" t="s">
        <v>584</v>
      </c>
      <c r="D29" s="765"/>
      <c r="E29" s="677" t="s">
        <v>591</v>
      </c>
      <c r="P29" s="792"/>
    </row>
    <row r="30" spans="1:23">
      <c r="A30" s="677" t="s">
        <v>580</v>
      </c>
      <c r="B30" s="765"/>
      <c r="C30" s="677" t="s">
        <v>585</v>
      </c>
      <c r="D30" s="765"/>
      <c r="E30" s="677" t="s">
        <v>592</v>
      </c>
    </row>
    <row r="31" spans="1:23">
      <c r="A31" s="677" t="s">
        <v>111</v>
      </c>
      <c r="B31" s="765"/>
      <c r="C31" s="677" t="s">
        <v>723</v>
      </c>
      <c r="D31" s="765"/>
      <c r="E31" s="677" t="s">
        <v>593</v>
      </c>
    </row>
    <row r="32" spans="1:23">
      <c r="A32" s="677" t="s">
        <v>953</v>
      </c>
      <c r="B32" s="765"/>
      <c r="C32" s="767" t="s">
        <v>866</v>
      </c>
      <c r="D32" s="765"/>
      <c r="E32" s="677" t="s">
        <v>53</v>
      </c>
    </row>
    <row r="33" spans="1:4">
      <c r="A33" s="677" t="s">
        <v>721</v>
      </c>
      <c r="B33" s="765"/>
      <c r="C33" s="677" t="s">
        <v>720</v>
      </c>
      <c r="D33" s="765"/>
    </row>
    <row r="34" spans="1:4">
      <c r="A34" s="677" t="s">
        <v>956</v>
      </c>
      <c r="B34" s="765"/>
      <c r="C34" s="677" t="s">
        <v>586</v>
      </c>
      <c r="D34" s="765"/>
    </row>
    <row r="35" spans="1:4">
      <c r="B35" s="765"/>
    </row>
  </sheetData>
  <phoneticPr fontId="23" type="noConversion"/>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536B2-9502-4130-9A4F-41CE7A735EB1}">
  <sheetPr>
    <tabColor rgb="FFFF0000"/>
  </sheetPr>
  <dimension ref="A1:V35"/>
  <sheetViews>
    <sheetView showGridLines="0" zoomScaleNormal="100" workbookViewId="0">
      <selection activeCell="G14" sqref="G14"/>
    </sheetView>
  </sheetViews>
  <sheetFormatPr defaultColWidth="9.140625" defaultRowHeight="15.75"/>
  <cols>
    <col min="1" max="1" width="19.7109375" style="13" customWidth="1"/>
    <col min="2" max="6" width="10.7109375" style="13" customWidth="1"/>
    <col min="7" max="7" width="16.85546875" style="13" customWidth="1"/>
    <col min="8" max="8" width="12.7109375" style="13" customWidth="1"/>
    <col min="9" max="9" width="15.42578125" style="13" customWidth="1"/>
    <col min="10" max="10" width="12.7109375" style="13" customWidth="1"/>
    <col min="11" max="11" width="2.28515625" style="13" customWidth="1"/>
    <col min="12" max="12" width="1.140625" style="13" customWidth="1"/>
    <col min="13" max="13" width="19.7109375" style="13" customWidth="1"/>
    <col min="14" max="18" width="10.7109375" style="13" customWidth="1"/>
    <col min="19" max="19" width="14.85546875" style="13" customWidth="1"/>
    <col min="20" max="20" width="14.140625" style="13" customWidth="1"/>
    <col min="21" max="21" width="15" style="13" customWidth="1"/>
    <col min="22" max="22" width="12.28515625" style="13" customWidth="1"/>
    <col min="23" max="16384" width="9.140625" style="13"/>
  </cols>
  <sheetData>
    <row r="1" spans="1:22" ht="21">
      <c r="A1" s="256" t="str">
        <f>+'Indice-Index'!C10</f>
        <v>2.4   Ascolti dei principali canali televisivi (da inizio anno) - Leading TV channels by audience (since b.y)</v>
      </c>
      <c r="B1" s="248"/>
      <c r="C1" s="248"/>
      <c r="D1" s="248"/>
      <c r="E1" s="248"/>
      <c r="F1" s="248"/>
      <c r="G1" s="248"/>
      <c r="H1" s="248"/>
      <c r="I1" s="89"/>
      <c r="J1" s="89"/>
      <c r="K1" s="89"/>
      <c r="L1" s="89"/>
      <c r="M1" s="89"/>
      <c r="N1" s="89"/>
      <c r="O1" s="89"/>
      <c r="P1" s="89"/>
      <c r="Q1" s="89"/>
      <c r="R1" s="89"/>
      <c r="S1" s="89"/>
      <c r="T1" s="89"/>
    </row>
    <row r="2" spans="1:22">
      <c r="A2" s="6"/>
      <c r="B2" s="6"/>
      <c r="C2" s="6"/>
      <c r="D2" s="6"/>
      <c r="E2" s="6"/>
      <c r="F2" s="6"/>
      <c r="G2" s="6"/>
      <c r="H2" s="6"/>
      <c r="I2" s="6"/>
      <c r="J2" s="6"/>
    </row>
    <row r="3" spans="1:22" ht="19.5">
      <c r="A3" s="837" t="s">
        <v>742</v>
      </c>
      <c r="B3" s="127"/>
      <c r="C3" s="127"/>
      <c r="D3" s="85"/>
      <c r="E3" s="127"/>
      <c r="F3" s="6"/>
      <c r="G3" s="6"/>
      <c r="H3" s="6"/>
      <c r="I3" s="6"/>
      <c r="J3" s="6"/>
    </row>
    <row r="4" spans="1:22" ht="19.5">
      <c r="A4" s="838" t="str">
        <f>'2.3'!A4</f>
        <v>Average daily audience since the beginning of the year</v>
      </c>
      <c r="B4" s="127"/>
      <c r="C4" s="127"/>
      <c r="D4" s="85"/>
      <c r="E4" s="127"/>
      <c r="F4" s="6"/>
      <c r="G4" s="6"/>
      <c r="H4" s="6"/>
      <c r="I4" s="6"/>
      <c r="J4" s="6"/>
    </row>
    <row r="5" spans="1:22" ht="18.75">
      <c r="A5" s="400" t="s">
        <v>277</v>
      </c>
      <c r="K5" s="343"/>
      <c r="L5" s="49"/>
      <c r="M5" s="400" t="s">
        <v>309</v>
      </c>
    </row>
    <row r="6" spans="1:22" ht="21" customHeight="1">
      <c r="E6" s="278"/>
      <c r="F6" s="278"/>
      <c r="G6" s="1029" t="s">
        <v>330</v>
      </c>
      <c r="H6" s="1030"/>
      <c r="I6" s="1029" t="s">
        <v>464</v>
      </c>
      <c r="J6" s="1030"/>
      <c r="K6" s="343"/>
      <c r="L6" s="49"/>
      <c r="N6" s="258"/>
      <c r="O6" s="258"/>
      <c r="P6" s="258"/>
      <c r="Q6" s="258"/>
      <c r="R6" s="258"/>
      <c r="S6" s="1029" t="s">
        <v>330</v>
      </c>
      <c r="T6" s="1030"/>
      <c r="U6" s="1029" t="s">
        <v>464</v>
      </c>
      <c r="V6" s="1030"/>
    </row>
    <row r="7" spans="1:22" ht="47.25">
      <c r="A7" s="839" t="str">
        <f>'2.3'!A7</f>
        <v xml:space="preserve">Spettatori/Audience (mln)
</v>
      </c>
      <c r="B7" s="831" t="str">
        <f>+'[3]2.1'!I61</f>
        <v>2T21
2Q21</v>
      </c>
      <c r="C7" s="831" t="str">
        <f>+'[3]2.1'!J61</f>
        <v>2T22
2Q22</v>
      </c>
      <c r="D7" s="831" t="str">
        <f>+'[3]2.1'!K61</f>
        <v>2T23
2Q23</v>
      </c>
      <c r="E7" s="831" t="str">
        <f>+'[3]2.1'!L61</f>
        <v>2T24
2Q24</v>
      </c>
      <c r="F7" s="831" t="str">
        <f>+'[3]2.1'!M61</f>
        <v>2T25
2Q25</v>
      </c>
      <c r="G7" s="832" t="str">
        <f>+I7</f>
        <v>2T25 vs 2T21/
2Q25 vs 2Q21</v>
      </c>
      <c r="H7" s="832" t="str">
        <f>+J7</f>
        <v>2T25-2T24/
2Q25-2Q24</v>
      </c>
      <c r="I7" s="832" t="str">
        <f>+'2.2'!I7</f>
        <v>2T25 vs 2T21/
2Q25 vs 2Q21</v>
      </c>
      <c r="J7" s="832" t="str">
        <f>+'2.2'!J7</f>
        <v>2T25-2T24/
2Q25-2Q24</v>
      </c>
      <c r="K7" s="343"/>
      <c r="L7" s="49"/>
      <c r="M7" s="839" t="str">
        <f>A7</f>
        <v xml:space="preserve">Spettatori/Audience (mln)
</v>
      </c>
      <c r="N7" s="831" t="str">
        <f t="shared" ref="N7:T7" si="0">+B7</f>
        <v>2T21
2Q21</v>
      </c>
      <c r="O7" s="831" t="str">
        <f t="shared" si="0"/>
        <v>2T22
2Q22</v>
      </c>
      <c r="P7" s="831" t="str">
        <f t="shared" si="0"/>
        <v>2T23
2Q23</v>
      </c>
      <c r="Q7" s="831" t="str">
        <f t="shared" si="0"/>
        <v>2T24
2Q24</v>
      </c>
      <c r="R7" s="831" t="str">
        <f t="shared" si="0"/>
        <v>2T25
2Q25</v>
      </c>
      <c r="S7" s="832" t="str">
        <f t="shared" si="0"/>
        <v>2T25 vs 2T21/
2Q25 vs 2Q21</v>
      </c>
      <c r="T7" s="832" t="str">
        <f t="shared" si="0"/>
        <v>2T25-2T24/
2Q25-2Q24</v>
      </c>
      <c r="U7" s="832" t="str">
        <f>+S7</f>
        <v>2T25 vs 2T21/
2Q25 vs 2Q21</v>
      </c>
      <c r="V7" s="832" t="str">
        <f>+T7</f>
        <v>2T25-2T24/
2Q25-2Q24</v>
      </c>
    </row>
    <row r="8" spans="1:22" ht="16.5" thickBot="1">
      <c r="A8" s="342"/>
      <c r="B8" s="491"/>
      <c r="C8" s="491"/>
      <c r="D8" s="491"/>
      <c r="E8" s="491"/>
      <c r="F8" s="491"/>
      <c r="G8" s="379"/>
      <c r="H8" s="379"/>
      <c r="I8" s="163"/>
      <c r="J8" s="163"/>
      <c r="K8" s="343"/>
      <c r="L8" s="49"/>
      <c r="M8" s="342"/>
      <c r="N8" s="491"/>
      <c r="O8" s="491"/>
      <c r="P8" s="491"/>
      <c r="Q8" s="491"/>
      <c r="R8" s="491"/>
      <c r="S8" s="381"/>
      <c r="T8" s="381"/>
      <c r="U8" s="163"/>
      <c r="V8" s="163"/>
    </row>
    <row r="9" spans="1:22" s="107" customFormat="1" ht="18" customHeight="1" thickBot="1">
      <c r="A9" s="554" t="s">
        <v>336</v>
      </c>
      <c r="B9" s="985">
        <v>5.1096380000000003</v>
      </c>
      <c r="C9" s="985">
        <v>4.6192469999999997</v>
      </c>
      <c r="D9" s="985">
        <v>4.2673230000000002</v>
      </c>
      <c r="E9" s="985">
        <v>4.6760859999999997</v>
      </c>
      <c r="F9" s="986">
        <v>4.8119529999999999</v>
      </c>
      <c r="G9" s="558">
        <f t="shared" ref="G9:G18" si="1">(F9-B9)/B9*100</f>
        <v>-5.8259508794947976</v>
      </c>
      <c r="H9" s="559">
        <f t="shared" ref="H9:H18" si="2">(F9-E9)/E9*100</f>
        <v>2.9055710267090937</v>
      </c>
      <c r="I9" s="556">
        <f t="shared" ref="I9:I18" si="3">+F9-B9</f>
        <v>-0.29768500000000042</v>
      </c>
      <c r="J9" s="557">
        <f t="shared" ref="J9:J18" si="4">+F9-E9</f>
        <v>0.13586700000000018</v>
      </c>
      <c r="K9" s="344"/>
      <c r="L9" s="550"/>
      <c r="M9" s="554" t="s">
        <v>336</v>
      </c>
      <c r="N9" s="555">
        <v>1.8965080000000001</v>
      </c>
      <c r="O9" s="555">
        <v>1.73149</v>
      </c>
      <c r="P9" s="555">
        <v>1.6440109999999999</v>
      </c>
      <c r="Q9" s="555">
        <v>1.6383939999999999</v>
      </c>
      <c r="R9" s="555">
        <v>1.653648</v>
      </c>
      <c r="S9" s="566">
        <f t="shared" ref="S9:S15" si="5">(R9-N9)/N9*100</f>
        <v>-12.805640682770653</v>
      </c>
      <c r="T9" s="567">
        <f t="shared" ref="T9:T15" si="6">(R9-Q9)/Q9*100</f>
        <v>0.93103368298468514</v>
      </c>
      <c r="U9" s="556">
        <f t="shared" ref="U9:U15" si="7">+R9-N9</f>
        <v>-0.24286000000000008</v>
      </c>
      <c r="V9" s="557">
        <f t="shared" ref="V9:V15" si="8">+R9-Q9</f>
        <v>1.5254000000000101E-2</v>
      </c>
    </row>
    <row r="10" spans="1:22" s="107" customFormat="1" ht="18" customHeight="1" thickBot="1">
      <c r="A10" s="492" t="s">
        <v>337</v>
      </c>
      <c r="B10" s="987">
        <v>1.3441069999999999</v>
      </c>
      <c r="C10" s="987">
        <v>1.094176</v>
      </c>
      <c r="D10" s="987">
        <v>0.99660300000000002</v>
      </c>
      <c r="E10" s="987">
        <v>0.93393800000000005</v>
      </c>
      <c r="F10" s="988">
        <v>0.86169899999999999</v>
      </c>
      <c r="G10" s="560">
        <f t="shared" si="1"/>
        <v>-35.890595019592929</v>
      </c>
      <c r="H10" s="494">
        <f t="shared" si="2"/>
        <v>-7.7348817587463037</v>
      </c>
      <c r="I10" s="553">
        <f t="shared" si="3"/>
        <v>-0.48240799999999995</v>
      </c>
      <c r="J10" s="549">
        <f t="shared" si="4"/>
        <v>-7.2239000000000053E-2</v>
      </c>
      <c r="K10" s="495"/>
      <c r="L10" s="551"/>
      <c r="M10" s="492" t="s">
        <v>337</v>
      </c>
      <c r="N10" s="555">
        <v>0.51634500000000005</v>
      </c>
      <c r="O10" s="555">
        <v>0.44636599999999999</v>
      </c>
      <c r="P10" s="555">
        <v>0.45918700000000001</v>
      </c>
      <c r="Q10" s="555">
        <v>0.45513700000000001</v>
      </c>
      <c r="R10" s="555">
        <v>0.42279499999999998</v>
      </c>
      <c r="S10" s="568">
        <f t="shared" si="5"/>
        <v>-18.117731361783317</v>
      </c>
      <c r="T10" s="836">
        <f t="shared" si="6"/>
        <v>-7.1059922616706697</v>
      </c>
      <c r="U10" s="553">
        <f t="shared" si="7"/>
        <v>-9.3550000000000078E-2</v>
      </c>
      <c r="V10" s="549">
        <f t="shared" si="8"/>
        <v>-3.2342000000000037E-2</v>
      </c>
    </row>
    <row r="11" spans="1:22" s="107" customFormat="1" ht="18" customHeight="1" thickBot="1">
      <c r="A11" s="561" t="s">
        <v>338</v>
      </c>
      <c r="B11" s="989">
        <v>1.6975169999999999</v>
      </c>
      <c r="C11" s="989">
        <v>1.4176789999999999</v>
      </c>
      <c r="D11" s="989">
        <v>1.406469</v>
      </c>
      <c r="E11" s="989">
        <v>1.1367560000000001</v>
      </c>
      <c r="F11" s="990">
        <v>1.0771820000000001</v>
      </c>
      <c r="G11" s="564">
        <f t="shared" si="1"/>
        <v>-36.543669371205112</v>
      </c>
      <c r="H11" s="565">
        <f t="shared" si="2"/>
        <v>-5.2407024902441695</v>
      </c>
      <c r="I11" s="562">
        <f t="shared" si="3"/>
        <v>-0.62033499999999986</v>
      </c>
      <c r="J11" s="563">
        <f t="shared" si="4"/>
        <v>-5.9574000000000016E-2</v>
      </c>
      <c r="K11" s="495"/>
      <c r="L11" s="551"/>
      <c r="M11" s="561" t="s">
        <v>338</v>
      </c>
      <c r="N11" s="555">
        <v>0.80777900000000002</v>
      </c>
      <c r="O11" s="555">
        <v>0.65768499999999996</v>
      </c>
      <c r="P11" s="555">
        <v>0.61011400000000005</v>
      </c>
      <c r="Q11" s="555">
        <v>0.55932800000000005</v>
      </c>
      <c r="R11" s="555">
        <v>0.53634700000000002</v>
      </c>
      <c r="S11" s="569">
        <f t="shared" si="5"/>
        <v>-33.602260024090747</v>
      </c>
      <c r="T11" s="570">
        <f t="shared" si="6"/>
        <v>-4.108680416499805</v>
      </c>
      <c r="U11" s="562">
        <f t="shared" si="7"/>
        <v>-0.27143200000000001</v>
      </c>
      <c r="V11" s="563">
        <f t="shared" si="8"/>
        <v>-2.2981000000000029E-2</v>
      </c>
    </row>
    <row r="12" spans="1:22" s="107" customFormat="1" ht="18" customHeight="1" thickBot="1">
      <c r="A12" s="554" t="s">
        <v>339</v>
      </c>
      <c r="B12" s="985">
        <v>3.6970960000000002</v>
      </c>
      <c r="C12" s="985">
        <v>3.4369160000000001</v>
      </c>
      <c r="D12" s="985">
        <v>3.3778160000000002</v>
      </c>
      <c r="E12" s="985">
        <v>3.1384240000000001</v>
      </c>
      <c r="F12" s="986">
        <v>2.7487620000000001</v>
      </c>
      <c r="G12" s="558">
        <f t="shared" si="1"/>
        <v>-25.650781045447562</v>
      </c>
      <c r="H12" s="559">
        <f t="shared" si="2"/>
        <v>-12.415849483689902</v>
      </c>
      <c r="I12" s="556">
        <f t="shared" si="3"/>
        <v>-0.94833400000000001</v>
      </c>
      <c r="J12" s="557">
        <f t="shared" si="4"/>
        <v>-0.38966199999999995</v>
      </c>
      <c r="K12" s="496"/>
      <c r="L12" s="552"/>
      <c r="M12" s="554" t="s">
        <v>339</v>
      </c>
      <c r="N12" s="555">
        <v>1.694277</v>
      </c>
      <c r="O12" s="555">
        <v>1.597018</v>
      </c>
      <c r="P12" s="555">
        <v>1.5426789999999999</v>
      </c>
      <c r="Q12" s="555">
        <v>1.4942880000000001</v>
      </c>
      <c r="R12" s="555">
        <v>1.387613</v>
      </c>
      <c r="S12" s="566">
        <f t="shared" si="5"/>
        <v>-18.099991913955041</v>
      </c>
      <c r="T12" s="567">
        <f t="shared" si="6"/>
        <v>-7.1388514128467921</v>
      </c>
      <c r="U12" s="556">
        <f t="shared" si="7"/>
        <v>-0.30666400000000005</v>
      </c>
      <c r="V12" s="557">
        <f t="shared" si="8"/>
        <v>-0.10667500000000008</v>
      </c>
    </row>
    <row r="13" spans="1:22" s="107" customFormat="1" ht="18" customHeight="1" thickBot="1">
      <c r="A13" s="492" t="s">
        <v>340</v>
      </c>
      <c r="B13" s="987">
        <v>1.2727139999999999</v>
      </c>
      <c r="C13" s="987">
        <v>1.222323</v>
      </c>
      <c r="D13" s="987">
        <v>1.1560980000000001</v>
      </c>
      <c r="E13" s="987">
        <v>1.201889</v>
      </c>
      <c r="F13" s="988">
        <v>1.225935</v>
      </c>
      <c r="G13" s="560">
        <f t="shared" si="1"/>
        <v>-3.6755311876823784</v>
      </c>
      <c r="H13" s="494">
        <f t="shared" si="2"/>
        <v>2.0006839233905969</v>
      </c>
      <c r="I13" s="553">
        <f t="shared" si="3"/>
        <v>-4.6778999999999904E-2</v>
      </c>
      <c r="J13" s="549">
        <f t="shared" si="4"/>
        <v>2.4046000000000012E-2</v>
      </c>
      <c r="K13" s="497"/>
      <c r="L13" s="384"/>
      <c r="M13" s="492" t="s">
        <v>340</v>
      </c>
      <c r="N13" s="555">
        <v>0.48342499999999999</v>
      </c>
      <c r="O13" s="555">
        <v>0.424599</v>
      </c>
      <c r="P13" s="555">
        <v>0.396561</v>
      </c>
      <c r="Q13" s="555">
        <v>0.401669</v>
      </c>
      <c r="R13" s="555">
        <v>0.42793900000000001</v>
      </c>
      <c r="S13" s="568">
        <f t="shared" si="5"/>
        <v>-11.477685266587368</v>
      </c>
      <c r="T13" s="836">
        <f t="shared" si="6"/>
        <v>6.5402109697288102</v>
      </c>
      <c r="U13" s="553">
        <f t="shared" si="7"/>
        <v>-5.548599999999998E-2</v>
      </c>
      <c r="V13" s="549">
        <f t="shared" si="8"/>
        <v>2.6270000000000016E-2</v>
      </c>
    </row>
    <row r="14" spans="1:22" s="107" customFormat="1" ht="18" customHeight="1" thickBot="1">
      <c r="A14" s="561" t="s">
        <v>341</v>
      </c>
      <c r="B14" s="989">
        <v>1.176582</v>
      </c>
      <c r="C14" s="989">
        <v>0.99353899999999995</v>
      </c>
      <c r="D14" s="989">
        <v>0.84386799999999995</v>
      </c>
      <c r="E14" s="989">
        <v>0.83019200000000004</v>
      </c>
      <c r="F14" s="990">
        <v>0.94991300000000001</v>
      </c>
      <c r="G14" s="564">
        <f t="shared" si="1"/>
        <v>-19.265040600655116</v>
      </c>
      <c r="H14" s="565">
        <f t="shared" si="2"/>
        <v>14.42088095283982</v>
      </c>
      <c r="I14" s="562">
        <f t="shared" si="3"/>
        <v>-0.22666900000000001</v>
      </c>
      <c r="J14" s="563">
        <f t="shared" si="4"/>
        <v>0.11972099999999997</v>
      </c>
      <c r="K14" s="497"/>
      <c r="L14" s="384"/>
      <c r="M14" s="561" t="s">
        <v>341</v>
      </c>
      <c r="N14" s="555">
        <v>0.41639100000000001</v>
      </c>
      <c r="O14" s="555">
        <v>0.37688500000000003</v>
      </c>
      <c r="P14" s="555">
        <v>0.33218599999999998</v>
      </c>
      <c r="Q14" s="555">
        <v>0.34731600000000001</v>
      </c>
      <c r="R14" s="555">
        <v>0.40273199999999998</v>
      </c>
      <c r="S14" s="569">
        <f t="shared" si="5"/>
        <v>-3.2803302665043268</v>
      </c>
      <c r="T14" s="570">
        <f t="shared" si="6"/>
        <v>15.955498738900587</v>
      </c>
      <c r="U14" s="562">
        <f t="shared" si="7"/>
        <v>-1.3659000000000032E-2</v>
      </c>
      <c r="V14" s="563">
        <f t="shared" si="8"/>
        <v>5.5415999999999965E-2</v>
      </c>
    </row>
    <row r="15" spans="1:22" s="107" customFormat="1" ht="18" customHeight="1" thickBot="1">
      <c r="A15" s="203" t="s">
        <v>342</v>
      </c>
      <c r="B15" s="555">
        <v>1.237541</v>
      </c>
      <c r="C15" s="555">
        <v>1.050502</v>
      </c>
      <c r="D15" s="555">
        <v>0.91608400000000001</v>
      </c>
      <c r="E15" s="555">
        <v>1.084422</v>
      </c>
      <c r="F15" s="555">
        <v>1.16743</v>
      </c>
      <c r="G15" s="574">
        <f t="shared" si="1"/>
        <v>-5.6653476531282632</v>
      </c>
      <c r="H15" s="575">
        <f t="shared" si="2"/>
        <v>7.6545846543135401</v>
      </c>
      <c r="I15" s="572">
        <f t="shared" si="3"/>
        <v>-7.0111000000000034E-2</v>
      </c>
      <c r="J15" s="573">
        <f t="shared" si="4"/>
        <v>8.3007999999999971E-2</v>
      </c>
      <c r="K15" s="497"/>
      <c r="L15" s="384"/>
      <c r="M15" s="203" t="s">
        <v>342</v>
      </c>
      <c r="N15" s="555">
        <v>0.37958700000000001</v>
      </c>
      <c r="O15" s="555">
        <v>0.35821399999999998</v>
      </c>
      <c r="P15" s="555">
        <v>0.28532400000000002</v>
      </c>
      <c r="Q15" s="555">
        <v>0.323855</v>
      </c>
      <c r="R15" s="555">
        <v>0.35907299999999998</v>
      </c>
      <c r="S15" s="576">
        <f t="shared" si="5"/>
        <v>-5.4042946676256118</v>
      </c>
      <c r="T15" s="577">
        <f t="shared" si="6"/>
        <v>10.874619814423113</v>
      </c>
      <c r="U15" s="572">
        <f t="shared" si="7"/>
        <v>-2.0514000000000032E-2</v>
      </c>
      <c r="V15" s="573">
        <f t="shared" si="8"/>
        <v>3.5217999999999972E-2</v>
      </c>
    </row>
    <row r="16" spans="1:22" s="107" customFormat="1" ht="18" customHeight="1" thickBot="1">
      <c r="A16" s="578" t="s">
        <v>344</v>
      </c>
      <c r="B16" s="555">
        <v>0.45798100000000003</v>
      </c>
      <c r="C16" s="555">
        <v>0.36319499999999999</v>
      </c>
      <c r="D16" s="555">
        <v>0.413607</v>
      </c>
      <c r="E16" s="555">
        <v>0.63554100000000002</v>
      </c>
      <c r="F16" s="957">
        <v>0.62457600000000002</v>
      </c>
      <c r="G16" s="581">
        <f t="shared" si="1"/>
        <v>36.375963194979697</v>
      </c>
      <c r="H16" s="582">
        <f t="shared" si="2"/>
        <v>-1.7253017507918453</v>
      </c>
      <c r="I16" s="579">
        <f t="shared" si="3"/>
        <v>0.16659499999999999</v>
      </c>
      <c r="J16" s="580">
        <f t="shared" si="4"/>
        <v>-1.0965000000000003E-2</v>
      </c>
      <c r="K16" s="497"/>
      <c r="L16" s="384"/>
      <c r="M16" s="578" t="s">
        <v>344</v>
      </c>
      <c r="N16" s="555">
        <v>0.18632299999999999</v>
      </c>
      <c r="O16" s="555">
        <v>0.15923599999999999</v>
      </c>
      <c r="P16" s="555">
        <v>0.15071899999999999</v>
      </c>
      <c r="Q16" s="555">
        <v>0.19225999999999999</v>
      </c>
      <c r="R16" s="555">
        <v>0.195579</v>
      </c>
      <c r="S16" s="584">
        <f>(R16-N16)/N16*100</f>
        <v>4.967717351051677</v>
      </c>
      <c r="T16" s="585">
        <f>(R16-Q16)/Q16*100</f>
        <v>1.7263081244148635</v>
      </c>
      <c r="U16" s="579">
        <f>+R16-N16</f>
        <v>9.2560000000000142E-3</v>
      </c>
      <c r="V16" s="580">
        <f>+R16-Q16</f>
        <v>3.3190000000000164E-3</v>
      </c>
    </row>
    <row r="17" spans="1:22" s="107" customFormat="1" ht="18" customHeight="1" thickBot="1">
      <c r="A17" s="578" t="s">
        <v>343</v>
      </c>
      <c r="B17" s="555">
        <v>0.51337299999999997</v>
      </c>
      <c r="C17" s="555">
        <v>0.44229200000000002</v>
      </c>
      <c r="D17" s="555">
        <v>0.53668800000000005</v>
      </c>
      <c r="E17" s="555">
        <v>0.474665</v>
      </c>
      <c r="F17" s="555">
        <v>0.55090899999999998</v>
      </c>
      <c r="G17" s="581">
        <f t="shared" si="1"/>
        <v>7.31164280162767</v>
      </c>
      <c r="H17" s="582">
        <f t="shared" si="2"/>
        <v>16.062696849356911</v>
      </c>
      <c r="I17" s="579">
        <f t="shared" si="3"/>
        <v>3.7536000000000014E-2</v>
      </c>
      <c r="J17" s="580">
        <f t="shared" si="4"/>
        <v>7.6243999999999978E-2</v>
      </c>
      <c r="K17" s="497"/>
      <c r="L17" s="384"/>
      <c r="M17" s="578" t="s">
        <v>343</v>
      </c>
      <c r="N17" s="555">
        <v>0.19309799999999999</v>
      </c>
      <c r="O17" s="555">
        <v>0.182698</v>
      </c>
      <c r="P17" s="555">
        <v>0.204259</v>
      </c>
      <c r="Q17" s="555">
        <v>0.19481699999999999</v>
      </c>
      <c r="R17" s="555">
        <v>0.21163399999999999</v>
      </c>
      <c r="S17" s="584">
        <f>(R17-N17)/N17*100</f>
        <v>9.5992708365700299</v>
      </c>
      <c r="T17" s="585">
        <f>(R17-Q17)/Q17*100</f>
        <v>8.6322035551312251</v>
      </c>
      <c r="U17" s="579">
        <f>+R17-N17</f>
        <v>1.8535999999999997E-2</v>
      </c>
      <c r="V17" s="580">
        <f>+R17-Q17</f>
        <v>1.6816999999999999E-2</v>
      </c>
    </row>
    <row r="18" spans="1:22" ht="17.25" customHeight="1" thickBot="1">
      <c r="A18" s="419" t="s">
        <v>465</v>
      </c>
      <c r="B18" s="583">
        <v>16.506549000000003</v>
      </c>
      <c r="C18" s="583">
        <f t="shared" ref="C18:F18" si="9">SUM(C9:C17)</f>
        <v>14.639868999999997</v>
      </c>
      <c r="D18" s="583">
        <f t="shared" si="9"/>
        <v>13.914556000000003</v>
      </c>
      <c r="E18" s="583">
        <f t="shared" si="9"/>
        <v>14.111912999999999</v>
      </c>
      <c r="F18" s="583">
        <f t="shared" si="9"/>
        <v>14.018359</v>
      </c>
      <c r="G18" s="581">
        <f t="shared" si="1"/>
        <v>-15.07395640360685</v>
      </c>
      <c r="H18" s="582">
        <f t="shared" si="2"/>
        <v>-0.6629434294273161</v>
      </c>
      <c r="I18" s="579">
        <f t="shared" si="3"/>
        <v>-2.488190000000003</v>
      </c>
      <c r="J18" s="580">
        <f t="shared" si="4"/>
        <v>-9.3553999999999249E-2</v>
      </c>
      <c r="K18" s="343"/>
      <c r="L18" s="49"/>
      <c r="M18" s="419" t="s">
        <v>465</v>
      </c>
      <c r="N18" s="583">
        <v>6.5737329999999998</v>
      </c>
      <c r="O18" s="583">
        <f>SUM(O9:O17)</f>
        <v>5.9341909999999993</v>
      </c>
      <c r="P18" s="583">
        <f>SUM(P9:P17)</f>
        <v>5.6250400000000003</v>
      </c>
      <c r="Q18" s="583">
        <f>SUM(Q9:Q17)</f>
        <v>5.6070640000000003</v>
      </c>
      <c r="R18" s="583">
        <f>SUM(R9:R17)</f>
        <v>5.5973600000000019</v>
      </c>
      <c r="S18" s="584">
        <f>(R18-N18)/N18*100</f>
        <v>-14.852641566062966</v>
      </c>
      <c r="T18" s="585">
        <f>(R18-Q18)/Q18*100</f>
        <v>-0.17306740211986846</v>
      </c>
      <c r="U18" s="579">
        <f>+R18-N18</f>
        <v>-0.97637299999999794</v>
      </c>
      <c r="V18" s="580">
        <f>+R18-Q18</f>
        <v>-9.7039999999983806E-3</v>
      </c>
    </row>
    <row r="19" spans="1:22" ht="17.25" customHeight="1">
      <c r="B19" s="282"/>
      <c r="C19" s="282"/>
      <c r="D19" s="282"/>
      <c r="E19" s="282"/>
      <c r="F19" s="282"/>
      <c r="K19" s="343"/>
      <c r="L19" s="49"/>
    </row>
    <row r="20" spans="1:22" ht="17.25" customHeight="1">
      <c r="B20" s="282"/>
      <c r="C20" s="282"/>
      <c r="D20" s="282"/>
      <c r="E20" s="282"/>
      <c r="F20" s="282"/>
      <c r="K20" s="343"/>
      <c r="L20" s="49"/>
      <c r="M20" s="34"/>
      <c r="S20" s="410"/>
      <c r="T20" s="410"/>
    </row>
    <row r="21" spans="1:22" ht="17.25" customHeight="1">
      <c r="A21" s="840" t="s">
        <v>745</v>
      </c>
      <c r="G21" s="1032" t="s">
        <v>331</v>
      </c>
      <c r="H21" s="1033"/>
      <c r="K21" s="343"/>
      <c r="L21" s="49"/>
      <c r="M21" s="34"/>
      <c r="S21" s="1032" t="s">
        <v>331</v>
      </c>
      <c r="T21" s="1033"/>
    </row>
    <row r="22" spans="1:22" ht="31.5">
      <c r="A22" s="838" t="str">
        <f>'2.2'!A18</f>
        <v>Average daily share since the beginning of the year</v>
      </c>
      <c r="G22" s="832" t="str">
        <f>+G7</f>
        <v>2T25 vs 2T21/
2Q25 vs 2Q21</v>
      </c>
      <c r="H22" s="832" t="str">
        <f>+H7</f>
        <v>2T25-2T24/
2Q25-2Q24</v>
      </c>
      <c r="K22" s="343"/>
      <c r="L22" s="49"/>
      <c r="S22" s="832" t="str">
        <f>+S7</f>
        <v>2T25 vs 2T21/
2Q25 vs 2Q21</v>
      </c>
      <c r="T22" s="832" t="str">
        <f>+T7</f>
        <v>2T25-2T24/
2Q25-2Q24</v>
      </c>
    </row>
    <row r="23" spans="1:22" ht="16.5" thickBot="1">
      <c r="A23" s="342" t="s">
        <v>276</v>
      </c>
      <c r="G23" s="380"/>
      <c r="H23" s="380"/>
      <c r="K23" s="343"/>
      <c r="L23" s="49"/>
      <c r="M23" s="342" t="s">
        <v>276</v>
      </c>
      <c r="S23" s="380"/>
      <c r="T23" s="380"/>
    </row>
    <row r="24" spans="1:22" s="107" customFormat="1" ht="18" customHeight="1" thickBot="1">
      <c r="A24" s="554" t="s">
        <v>336</v>
      </c>
      <c r="B24" s="571">
        <v>21.352068336426893</v>
      </c>
      <c r="C24" s="571">
        <v>22.035447935403521</v>
      </c>
      <c r="D24" s="571">
        <v>21.276560843192051</v>
      </c>
      <c r="E24" s="571">
        <v>23.242828966096361</v>
      </c>
      <c r="F24" s="571">
        <v>24.481449397362276</v>
      </c>
      <c r="G24" s="558">
        <f t="shared" ref="G24:G32" si="10">F24-B24</f>
        <v>3.1293810609353834</v>
      </c>
      <c r="H24" s="559">
        <f t="shared" ref="H24:H32" si="11">F24-E24</f>
        <v>1.2386204312659146</v>
      </c>
      <c r="K24" s="497"/>
      <c r="L24" s="384"/>
      <c r="M24" s="554" t="s">
        <v>336</v>
      </c>
      <c r="N24" s="571">
        <v>18.861514999628056</v>
      </c>
      <c r="O24" s="571">
        <v>19.283440418018056</v>
      </c>
      <c r="P24" s="571">
        <v>19.178039844794235</v>
      </c>
      <c r="Q24" s="571">
        <v>19.131503176023319</v>
      </c>
      <c r="R24" s="571">
        <v>19.712073330217354</v>
      </c>
      <c r="S24" s="566">
        <f t="shared" ref="S24:S30" si="12">R24-N24</f>
        <v>0.85055833058929764</v>
      </c>
      <c r="T24" s="567">
        <f>R24-Q24</f>
        <v>0.58057015419403513</v>
      </c>
    </row>
    <row r="25" spans="1:22" s="107" customFormat="1" ht="18" customHeight="1" thickBot="1">
      <c r="A25" s="492" t="s">
        <v>337</v>
      </c>
      <c r="B25" s="571">
        <v>5.6167314622816207</v>
      </c>
      <c r="C25" s="571">
        <v>5.2196079318053537</v>
      </c>
      <c r="D25" s="571">
        <v>4.9689897779023822</v>
      </c>
      <c r="E25" s="571">
        <v>4.642207435649838</v>
      </c>
      <c r="F25" s="571">
        <v>4.3840080034567404</v>
      </c>
      <c r="G25" s="560">
        <f t="shared" si="10"/>
        <v>-1.2327234588248803</v>
      </c>
      <c r="H25" s="494">
        <f t="shared" si="11"/>
        <v>-0.2581994321930976</v>
      </c>
      <c r="K25" s="497"/>
      <c r="L25" s="384"/>
      <c r="M25" s="492" t="s">
        <v>337</v>
      </c>
      <c r="N25" s="571">
        <v>5.1352532984215982</v>
      </c>
      <c r="O25" s="571">
        <v>4.9711359381971878</v>
      </c>
      <c r="P25" s="571">
        <v>5.3565983331081917</v>
      </c>
      <c r="Q25" s="571">
        <v>5.3146282036101979</v>
      </c>
      <c r="R25" s="571">
        <v>5.0398670355778528</v>
      </c>
      <c r="S25" s="568">
        <f t="shared" si="12"/>
        <v>-9.5386262843745406E-2</v>
      </c>
      <c r="T25" s="836">
        <f t="shared" ref="T25:T30" si="13">R25-Q25</f>
        <v>-0.27476116803234518</v>
      </c>
    </row>
    <row r="26" spans="1:22" s="107" customFormat="1" ht="18" customHeight="1" thickBot="1">
      <c r="A26" s="561" t="s">
        <v>338</v>
      </c>
      <c r="B26" s="571">
        <v>7.0935551571845918</v>
      </c>
      <c r="C26" s="571">
        <v>6.7628320792577075</v>
      </c>
      <c r="D26" s="571">
        <v>7.0125517221366822</v>
      </c>
      <c r="E26" s="571">
        <v>5.6503292035655122</v>
      </c>
      <c r="F26" s="571">
        <v>5.4803063589252625</v>
      </c>
      <c r="G26" s="564">
        <f t="shared" si="10"/>
        <v>-1.6132487982593293</v>
      </c>
      <c r="H26" s="565">
        <f t="shared" si="11"/>
        <v>-0.17002284464024964</v>
      </c>
      <c r="K26" s="497"/>
      <c r="L26" s="384"/>
      <c r="M26" s="561" t="s">
        <v>338</v>
      </c>
      <c r="N26" s="571">
        <v>8.0336785950201914</v>
      </c>
      <c r="O26" s="571">
        <v>7.3245756610342578</v>
      </c>
      <c r="P26" s="571">
        <v>7.1172216012342933</v>
      </c>
      <c r="Q26" s="571">
        <v>6.5312650122246376</v>
      </c>
      <c r="R26" s="571">
        <v>6.3934473324686314</v>
      </c>
      <c r="S26" s="569">
        <f t="shared" si="12"/>
        <v>-1.64023126255156</v>
      </c>
      <c r="T26" s="570">
        <f t="shared" si="13"/>
        <v>-0.13781767975600623</v>
      </c>
    </row>
    <row r="27" spans="1:22" s="107" customFormat="1" ht="18" customHeight="1" thickBot="1">
      <c r="A27" s="554" t="s">
        <v>339</v>
      </c>
      <c r="B27" s="571">
        <v>15.449361860533076</v>
      </c>
      <c r="C27" s="571">
        <v>16.395309360238873</v>
      </c>
      <c r="D27" s="571">
        <v>16.841543900264313</v>
      </c>
      <c r="E27" s="571">
        <v>15.599767039163098</v>
      </c>
      <c r="F27" s="571">
        <v>13.984691414981054</v>
      </c>
      <c r="G27" s="558">
        <f t="shared" si="10"/>
        <v>-1.4646704455520219</v>
      </c>
      <c r="H27" s="559">
        <f t="shared" si="11"/>
        <v>-1.6150756241820439</v>
      </c>
      <c r="K27" s="497"/>
      <c r="L27" s="384"/>
      <c r="M27" s="554" t="s">
        <v>339</v>
      </c>
      <c r="N27" s="571">
        <v>16.850248482487192</v>
      </c>
      <c r="O27" s="571">
        <v>17.785838468314783</v>
      </c>
      <c r="P27" s="571">
        <v>17.995961906415054</v>
      </c>
      <c r="Q27" s="571">
        <v>17.448779486432162</v>
      </c>
      <c r="R27" s="571">
        <v>16.540841345898819</v>
      </c>
      <c r="S27" s="566">
        <f t="shared" si="12"/>
        <v>-0.30940713658837282</v>
      </c>
      <c r="T27" s="567">
        <f t="shared" si="13"/>
        <v>-0.90793814053334287</v>
      </c>
    </row>
    <row r="28" spans="1:22" s="107" customFormat="1" ht="18" customHeight="1" thickBot="1">
      <c r="A28" s="492" t="s">
        <v>340</v>
      </c>
      <c r="B28" s="571">
        <v>5.3183956085983413</v>
      </c>
      <c r="C28" s="571">
        <v>5.8309146115689936</v>
      </c>
      <c r="D28" s="571">
        <v>5.7642202002737184</v>
      </c>
      <c r="E28" s="571">
        <v>5.9740775647053095</v>
      </c>
      <c r="F28" s="571">
        <v>6.2371069848261866</v>
      </c>
      <c r="G28" s="560">
        <f t="shared" si="10"/>
        <v>0.91871137622784538</v>
      </c>
      <c r="H28" s="494">
        <f t="shared" si="11"/>
        <v>0.26302942012087716</v>
      </c>
      <c r="K28" s="497"/>
      <c r="L28" s="384"/>
      <c r="M28" s="492" t="s">
        <v>340</v>
      </c>
      <c r="N28" s="571">
        <v>4.8078510023133001</v>
      </c>
      <c r="O28" s="571">
        <v>4.7287189172620394</v>
      </c>
      <c r="P28" s="571">
        <v>4.6260412241106943</v>
      </c>
      <c r="Q28" s="571">
        <v>4.6902831365410949</v>
      </c>
      <c r="R28" s="571">
        <v>5.1011853483086389</v>
      </c>
      <c r="S28" s="568">
        <f t="shared" si="12"/>
        <v>0.29333434599533881</v>
      </c>
      <c r="T28" s="836">
        <f t="shared" si="13"/>
        <v>0.41090221176754405</v>
      </c>
    </row>
    <row r="29" spans="1:22" s="107" customFormat="1" ht="18" customHeight="1" thickBot="1">
      <c r="A29" s="561" t="s">
        <v>341</v>
      </c>
      <c r="B29" s="571">
        <v>4.9166808426369588</v>
      </c>
      <c r="C29" s="571">
        <v>4.7395337175719066</v>
      </c>
      <c r="D29" s="571">
        <v>4.2074642218605875</v>
      </c>
      <c r="E29" s="571">
        <v>4.1265303215170714</v>
      </c>
      <c r="F29" s="571">
        <v>4.8328084337890642</v>
      </c>
      <c r="G29" s="564">
        <f t="shared" si="10"/>
        <v>-8.3872408847894597E-2</v>
      </c>
      <c r="H29" s="565">
        <f t="shared" si="11"/>
        <v>0.70627811227199278</v>
      </c>
      <c r="K29" s="497"/>
      <c r="L29" s="384"/>
      <c r="M29" s="561" t="s">
        <v>341</v>
      </c>
      <c r="N29" s="571">
        <v>4.1411716123581472</v>
      </c>
      <c r="O29" s="571">
        <v>4.1973326106097852</v>
      </c>
      <c r="P29" s="571">
        <v>3.8750813369757364</v>
      </c>
      <c r="Q29" s="571">
        <v>4.0556039371993036</v>
      </c>
      <c r="R29" s="571">
        <v>4.8007089274289898</v>
      </c>
      <c r="S29" s="569">
        <f t="shared" si="12"/>
        <v>0.65953731507084257</v>
      </c>
      <c r="T29" s="570">
        <f t="shared" si="13"/>
        <v>0.74510499022968624</v>
      </c>
    </row>
    <row r="30" spans="1:22" s="107" customFormat="1" ht="18" customHeight="1" thickBot="1">
      <c r="A30" s="203" t="s">
        <v>649</v>
      </c>
      <c r="B30" s="571">
        <v>5.1714152746496076</v>
      </c>
      <c r="C30" s="571">
        <v>5.0112674483605817</v>
      </c>
      <c r="D30" s="571">
        <v>4.5675279240579503</v>
      </c>
      <c r="E30" s="571">
        <v>5.3901992121342825</v>
      </c>
      <c r="F30" s="571">
        <v>5.9394550341540411</v>
      </c>
      <c r="G30" s="574">
        <f t="shared" si="10"/>
        <v>0.76803975950443348</v>
      </c>
      <c r="H30" s="575">
        <f t="shared" si="11"/>
        <v>0.54925582201975853</v>
      </c>
      <c r="K30" s="497"/>
      <c r="L30" s="384"/>
      <c r="M30" s="203" t="s">
        <v>649</v>
      </c>
      <c r="N30" s="571">
        <v>3.7751414147284454</v>
      </c>
      <c r="O30" s="571">
        <v>3.9893954489485477</v>
      </c>
      <c r="P30" s="571">
        <v>3.3284175353304031</v>
      </c>
      <c r="Q30" s="571">
        <v>3.7816501775952749</v>
      </c>
      <c r="R30" s="571">
        <v>4.2802780923758474</v>
      </c>
      <c r="S30" s="576">
        <f t="shared" si="12"/>
        <v>0.505136677647402</v>
      </c>
      <c r="T30" s="577">
        <f t="shared" si="13"/>
        <v>0.49862791478057256</v>
      </c>
    </row>
    <row r="31" spans="1:22" s="107" customFormat="1" ht="18" customHeight="1" thickBot="1">
      <c r="A31" s="578" t="s">
        <v>344</v>
      </c>
      <c r="B31" s="571">
        <v>1.9138032104789271</v>
      </c>
      <c r="C31" s="571">
        <v>1.732569077362367</v>
      </c>
      <c r="D31" s="571">
        <v>2.0622142970359016</v>
      </c>
      <c r="E31" s="571">
        <v>3.1590032270454071</v>
      </c>
      <c r="F31" s="571">
        <v>3.1776132765234699</v>
      </c>
      <c r="G31" s="581">
        <f t="shared" si="10"/>
        <v>1.2638100660445428</v>
      </c>
      <c r="H31" s="582">
        <f t="shared" si="11"/>
        <v>1.8610049478062773E-2</v>
      </c>
      <c r="K31" s="497"/>
      <c r="L31" s="384"/>
      <c r="M31" s="578" t="s">
        <v>344</v>
      </c>
      <c r="N31" s="571">
        <v>1.8530552253276538</v>
      </c>
      <c r="O31" s="571">
        <v>1.7733962762727613</v>
      </c>
      <c r="P31" s="571">
        <v>1.7581968656946592</v>
      </c>
      <c r="Q31" s="571">
        <v>2.245017255081649</v>
      </c>
      <c r="R31" s="571">
        <v>2.3313713618923613</v>
      </c>
      <c r="S31" s="584">
        <f>R31-N31</f>
        <v>0.47831613656470751</v>
      </c>
      <c r="T31" s="585">
        <f>R31-Q31</f>
        <v>8.6354106810712317E-2</v>
      </c>
    </row>
    <row r="32" spans="1:22" s="107" customFormat="1" ht="18" customHeight="1" thickBot="1">
      <c r="A32" s="419" t="s">
        <v>343</v>
      </c>
      <c r="B32" s="586">
        <v>2.145274357611338</v>
      </c>
      <c r="C32" s="586">
        <v>2.1098898453028156</v>
      </c>
      <c r="D32" s="586">
        <v>2.6758871746551773</v>
      </c>
      <c r="E32" s="586">
        <v>2.3593572511694889</v>
      </c>
      <c r="F32" s="892">
        <v>2.8028226389683053</v>
      </c>
      <c r="G32" s="581">
        <f t="shared" si="10"/>
        <v>0.6575482813569673</v>
      </c>
      <c r="H32" s="582">
        <f t="shared" si="11"/>
        <v>0.44346538779881639</v>
      </c>
      <c r="K32" s="497"/>
      <c r="L32" s="384"/>
      <c r="M32" s="419" t="s">
        <v>343</v>
      </c>
      <c r="N32" s="586">
        <v>1.9204352543718126</v>
      </c>
      <c r="O32" s="586">
        <v>2.0346903519460486</v>
      </c>
      <c r="P32" s="586">
        <v>2.3827621838648434</v>
      </c>
      <c r="Q32" s="586">
        <v>2.2748753073090691</v>
      </c>
      <c r="R32" s="892">
        <v>2.522752682050363</v>
      </c>
      <c r="S32" s="584">
        <f>R32-N32</f>
        <v>0.60231742767855034</v>
      </c>
      <c r="T32" s="585">
        <f>R32-Q32</f>
        <v>0.2478773747412939</v>
      </c>
    </row>
    <row r="33" spans="1:12" ht="13.5" customHeight="1">
      <c r="K33" s="343"/>
      <c r="L33" s="49"/>
    </row>
    <row r="34" spans="1:12">
      <c r="A34" s="438" t="s">
        <v>243</v>
      </c>
    </row>
    <row r="35" spans="1:12">
      <c r="A35" s="339" t="s">
        <v>741</v>
      </c>
    </row>
  </sheetData>
  <mergeCells count="6">
    <mergeCell ref="G6:H6"/>
    <mergeCell ref="I6:J6"/>
    <mergeCell ref="S6:T6"/>
    <mergeCell ref="U6:V6"/>
    <mergeCell ref="G21:H21"/>
    <mergeCell ref="S21:T21"/>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F0A02-38B2-4F68-A9E9-FD698A68B8FB}">
  <sheetPr>
    <tabColor rgb="FFFF0000"/>
  </sheetPr>
  <dimension ref="A1:N77"/>
  <sheetViews>
    <sheetView showGridLines="0" zoomScaleNormal="100" workbookViewId="0">
      <pane xSplit="1" ySplit="4" topLeftCell="B52" activePane="bottomRight" state="frozen"/>
      <selection activeCell="G21" sqref="G21"/>
      <selection pane="topRight" activeCell="G21" sqref="G21"/>
      <selection pane="bottomLeft" activeCell="G21" sqref="G21"/>
      <selection pane="bottomRight"/>
    </sheetView>
  </sheetViews>
  <sheetFormatPr defaultColWidth="9.140625" defaultRowHeight="15.75"/>
  <cols>
    <col min="1" max="1" width="13" style="204" customWidth="1"/>
    <col min="2" max="3" width="15.7109375" style="107" customWidth="1"/>
    <col min="4" max="4" width="3" style="107" customWidth="1"/>
    <col min="5" max="5" width="9.85546875" style="107" customWidth="1"/>
    <col min="6" max="6" width="55.85546875" style="107" customWidth="1"/>
    <col min="7" max="11" width="9.140625" style="107"/>
    <col min="12" max="12" width="2.42578125" style="107" customWidth="1"/>
    <col min="13" max="13" width="14.5703125" style="107" customWidth="1"/>
    <col min="14" max="16384" width="9.140625" style="107"/>
  </cols>
  <sheetData>
    <row r="1" spans="1:13" ht="21">
      <c r="A1" s="431" t="str">
        <f>+'Indice-Index'!C11</f>
        <v xml:space="preserve">2.5   Totale tempo speso dagli utenti dei principali Tg nazionali  - Total time spent of the main national news programs </v>
      </c>
      <c r="B1" s="389"/>
      <c r="C1" s="389"/>
      <c r="D1" s="390"/>
      <c r="E1" s="390"/>
      <c r="F1" s="390"/>
      <c r="G1" s="390"/>
      <c r="H1" s="390"/>
      <c r="I1" s="390"/>
      <c r="J1" s="390"/>
      <c r="K1" s="390"/>
      <c r="L1" s="390"/>
      <c r="M1" s="390"/>
    </row>
    <row r="2" spans="1:13">
      <c r="B2" s="24"/>
      <c r="C2" s="24"/>
    </row>
    <row r="3" spans="1:13" ht="31.5" customHeight="1">
      <c r="A3" s="432"/>
      <c r="B3" s="1034" t="s">
        <v>748</v>
      </c>
      <c r="C3" s="1034"/>
    </row>
    <row r="4" spans="1:13" ht="63">
      <c r="A4" s="841" t="s">
        <v>749</v>
      </c>
      <c r="B4" s="165" t="s">
        <v>268</v>
      </c>
      <c r="C4" s="165" t="s">
        <v>904</v>
      </c>
    </row>
    <row r="5" spans="1:13" s="384" customFormat="1" ht="16.5" hidden="1" customHeight="1">
      <c r="A5" s="668">
        <v>43617</v>
      </c>
      <c r="B5" s="504"/>
      <c r="C5" s="504"/>
    </row>
    <row r="6" spans="1:13" s="384" customFormat="1" ht="16.5" hidden="1" customHeight="1">
      <c r="A6" s="668">
        <v>43647</v>
      </c>
      <c r="B6" s="504"/>
      <c r="C6" s="504"/>
    </row>
    <row r="7" spans="1:13" s="384" customFormat="1" ht="16.5" hidden="1" customHeight="1">
      <c r="A7" s="668">
        <v>43678</v>
      </c>
      <c r="B7" s="504"/>
      <c r="C7" s="504"/>
    </row>
    <row r="8" spans="1:13" s="384" customFormat="1" ht="16.5" hidden="1" customHeight="1">
      <c r="A8" s="668">
        <v>43709</v>
      </c>
      <c r="B8" s="504"/>
      <c r="C8" s="504"/>
    </row>
    <row r="9" spans="1:13" s="384" customFormat="1" ht="16.5" hidden="1" customHeight="1">
      <c r="A9" s="668">
        <v>43739</v>
      </c>
      <c r="B9" s="504"/>
      <c r="C9" s="504"/>
    </row>
    <row r="10" spans="1:13" s="384" customFormat="1" ht="16.5" hidden="1" customHeight="1">
      <c r="A10" s="668">
        <v>43770</v>
      </c>
      <c r="B10" s="504"/>
      <c r="C10" s="504"/>
    </row>
    <row r="11" spans="1:13" s="384" customFormat="1" ht="16.5" hidden="1" customHeight="1">
      <c r="A11" s="668">
        <v>43800</v>
      </c>
      <c r="B11" s="504"/>
      <c r="C11" s="504"/>
    </row>
    <row r="12" spans="1:13" s="384" customFormat="1" ht="16.5" customHeight="1">
      <c r="A12" s="668">
        <v>43831</v>
      </c>
      <c r="B12" s="504">
        <v>240.94875662000001</v>
      </c>
      <c r="C12" s="504">
        <v>339.85167747666662</v>
      </c>
    </row>
    <row r="13" spans="1:13" s="384" customFormat="1" ht="16.5" customHeight="1">
      <c r="A13" s="668">
        <v>43862</v>
      </c>
      <c r="B13" s="504">
        <v>246.12541625611112</v>
      </c>
      <c r="C13" s="504">
        <v>337.24866042333332</v>
      </c>
    </row>
    <row r="14" spans="1:13" s="384" customFormat="1" ht="16.5" customHeight="1">
      <c r="A14" s="668">
        <v>43891</v>
      </c>
      <c r="B14" s="504">
        <v>405.47631347333333</v>
      </c>
      <c r="C14" s="504">
        <v>513.39836312</v>
      </c>
    </row>
    <row r="15" spans="1:13" s="384" customFormat="1" ht="16.5" customHeight="1">
      <c r="A15" s="668">
        <v>43922</v>
      </c>
      <c r="B15" s="504">
        <v>375.92059547999997</v>
      </c>
      <c r="C15" s="504">
        <v>478.44279333555562</v>
      </c>
    </row>
    <row r="16" spans="1:13" s="384" customFormat="1" ht="16.5" customHeight="1">
      <c r="A16" s="668">
        <v>43952</v>
      </c>
      <c r="B16" s="504">
        <v>315.6280795719444</v>
      </c>
      <c r="C16" s="504">
        <v>379.74320545833331</v>
      </c>
    </row>
    <row r="17" spans="1:13" s="384" customFormat="1" ht="16.5" customHeight="1">
      <c r="A17" s="821">
        <v>43983</v>
      </c>
      <c r="B17" s="778">
        <v>242.89496762333334</v>
      </c>
      <c r="C17" s="778">
        <v>282.47938635000003</v>
      </c>
    </row>
    <row r="18" spans="1:13" s="384" customFormat="1" ht="16.5" customHeight="1">
      <c r="A18" s="668">
        <v>44013</v>
      </c>
      <c r="B18" s="504">
        <v>211.85508541027778</v>
      </c>
      <c r="C18" s="504">
        <v>236.79863442000001</v>
      </c>
    </row>
    <row r="19" spans="1:13" s="384" customFormat="1" ht="16.5" customHeight="1">
      <c r="A19" s="823">
        <v>44044</v>
      </c>
      <c r="B19" s="498">
        <v>209.92484366027779</v>
      </c>
      <c r="C19" s="498">
        <v>239.07691703749998</v>
      </c>
    </row>
    <row r="20" spans="1:13" s="384" customFormat="1" ht="16.5" customHeight="1">
      <c r="A20" s="823">
        <v>44075</v>
      </c>
      <c r="B20" s="498">
        <v>227.27169601499997</v>
      </c>
      <c r="C20" s="498">
        <v>282.8868839116667</v>
      </c>
    </row>
    <row r="21" spans="1:13" s="384" customFormat="1" ht="16.5" customHeight="1">
      <c r="A21" s="823">
        <v>44105</v>
      </c>
      <c r="B21" s="498">
        <v>255.4016101288889</v>
      </c>
      <c r="C21" s="498">
        <v>370.28901491055558</v>
      </c>
    </row>
    <row r="22" spans="1:13" s="384" customFormat="1" ht="16.5" customHeight="1">
      <c r="A22" s="823">
        <v>44136</v>
      </c>
      <c r="B22" s="498">
        <v>281.85652033166667</v>
      </c>
      <c r="C22" s="498">
        <v>405.98454361777777</v>
      </c>
    </row>
    <row r="23" spans="1:13" s="384" customFormat="1" ht="16.5" customHeight="1">
      <c r="A23" s="823">
        <v>44166</v>
      </c>
      <c r="B23" s="498">
        <v>287.56384926500004</v>
      </c>
      <c r="C23" s="498">
        <v>384.9461301</v>
      </c>
    </row>
    <row r="24" spans="1:13" s="384" customFormat="1" ht="16.5" customHeight="1">
      <c r="A24" s="823">
        <v>44197</v>
      </c>
      <c r="B24" s="498">
        <v>293.44823502611109</v>
      </c>
      <c r="C24" s="498">
        <v>392.45028964166664</v>
      </c>
    </row>
    <row r="25" spans="1:13" s="384" customFormat="1" ht="16.5" customHeight="1">
      <c r="A25" s="823">
        <v>44228</v>
      </c>
      <c r="B25" s="498">
        <v>244.03398022916664</v>
      </c>
      <c r="C25" s="498">
        <v>340.73679508749996</v>
      </c>
    </row>
    <row r="26" spans="1:13" s="384" customFormat="1" ht="16.5" customHeight="1">
      <c r="A26" s="668">
        <v>44256</v>
      </c>
      <c r="B26" s="504">
        <v>276.86987936666668</v>
      </c>
      <c r="C26" s="504">
        <v>385.12915309722223</v>
      </c>
    </row>
    <row r="27" spans="1:13" s="384" customFormat="1" ht="16.5" customHeight="1">
      <c r="A27" s="823">
        <v>44287</v>
      </c>
      <c r="B27" s="498">
        <v>253.84584542111111</v>
      </c>
      <c r="C27" s="498">
        <v>335.83350964444446</v>
      </c>
    </row>
    <row r="28" spans="1:13" s="384" customFormat="1" ht="16.5" customHeight="1">
      <c r="A28" s="823">
        <v>44317</v>
      </c>
      <c r="B28" s="498">
        <v>236.15200634666667</v>
      </c>
      <c r="C28" s="498">
        <v>304.91431575749999</v>
      </c>
      <c r="M28" s="165"/>
    </row>
    <row r="29" spans="1:13" s="384" customFormat="1" ht="16.5" customHeight="1">
      <c r="A29" s="821">
        <v>44348</v>
      </c>
      <c r="B29" s="778">
        <v>211.49472368444447</v>
      </c>
      <c r="C29" s="778">
        <v>249.55089974083333</v>
      </c>
    </row>
    <row r="30" spans="1:13" s="384" customFormat="1" ht="16.5" customHeight="1">
      <c r="A30" s="823">
        <v>44378</v>
      </c>
      <c r="B30" s="498">
        <v>206.5123795625</v>
      </c>
      <c r="C30" s="498">
        <v>244.52240698722221</v>
      </c>
    </row>
    <row r="31" spans="1:13" s="384" customFormat="1" ht="16.5" customHeight="1">
      <c r="A31" s="823">
        <v>44409</v>
      </c>
      <c r="B31" s="498">
        <v>196.77749888361112</v>
      </c>
      <c r="C31" s="498">
        <v>234.32961085333335</v>
      </c>
    </row>
    <row r="32" spans="1:13" s="384" customFormat="1" ht="16.5" customHeight="1">
      <c r="A32" s="823">
        <v>44440</v>
      </c>
      <c r="B32" s="498">
        <v>201.34519772083334</v>
      </c>
      <c r="C32" s="498">
        <v>263.34369348111113</v>
      </c>
    </row>
    <row r="33" spans="1:14" s="384" customFormat="1" ht="16.5" customHeight="1">
      <c r="A33" s="823">
        <v>44470</v>
      </c>
      <c r="B33" s="498">
        <v>219.85800321527776</v>
      </c>
      <c r="C33" s="498">
        <v>314.18823960416671</v>
      </c>
    </row>
    <row r="34" spans="1:14" s="384" customFormat="1" ht="16.5" customHeight="1">
      <c r="A34" s="823">
        <v>44501</v>
      </c>
      <c r="B34" s="498">
        <v>220.24689206666667</v>
      </c>
      <c r="C34" s="498">
        <v>319.95789527722229</v>
      </c>
    </row>
    <row r="35" spans="1:14" s="384" customFormat="1" ht="16.5" customHeight="1">
      <c r="A35" s="823">
        <v>44531</v>
      </c>
      <c r="B35" s="498">
        <v>220.07666953194442</v>
      </c>
      <c r="C35" s="498">
        <v>317.22461107999999</v>
      </c>
    </row>
    <row r="36" spans="1:14" s="384" customFormat="1">
      <c r="A36" s="823">
        <v>44562</v>
      </c>
      <c r="B36" s="498">
        <v>240.19569683083336</v>
      </c>
      <c r="C36" s="498">
        <v>352.26526325333333</v>
      </c>
    </row>
    <row r="37" spans="1:14" s="384" customFormat="1">
      <c r="A37" s="823">
        <v>44593</v>
      </c>
      <c r="B37" s="498">
        <v>218.20897096166667</v>
      </c>
      <c r="C37" s="498">
        <v>320.58677400555553</v>
      </c>
    </row>
    <row r="38" spans="1:14" s="384" customFormat="1">
      <c r="A38" s="668">
        <v>44621</v>
      </c>
      <c r="B38" s="504">
        <v>246.3438238588889</v>
      </c>
      <c r="C38" s="504">
        <v>353.74314326083339</v>
      </c>
    </row>
    <row r="39" spans="1:14" s="384" customFormat="1">
      <c r="A39" s="823">
        <v>44652</v>
      </c>
      <c r="B39" s="498">
        <v>210.76824590999999</v>
      </c>
      <c r="C39" s="498">
        <v>283.95731107722224</v>
      </c>
    </row>
    <row r="40" spans="1:14">
      <c r="A40" s="823">
        <v>44682</v>
      </c>
      <c r="B40" s="498">
        <v>201.70976912083333</v>
      </c>
      <c r="C40" s="498">
        <v>265.16015413333332</v>
      </c>
    </row>
    <row r="41" spans="1:14">
      <c r="A41" s="821">
        <v>44713</v>
      </c>
      <c r="B41" s="778">
        <v>188.48141556249999</v>
      </c>
      <c r="C41" s="778">
        <v>219.53038849361113</v>
      </c>
    </row>
    <row r="42" spans="1:14">
      <c r="A42" s="823">
        <v>44743</v>
      </c>
      <c r="B42" s="498">
        <v>189.80200326388891</v>
      </c>
      <c r="C42" s="498">
        <v>217.41873929444444</v>
      </c>
    </row>
    <row r="43" spans="1:14">
      <c r="A43" s="823">
        <v>44774</v>
      </c>
      <c r="B43" s="498">
        <v>180.18494781583337</v>
      </c>
      <c r="C43" s="498">
        <v>216.41474004</v>
      </c>
    </row>
    <row r="44" spans="1:14">
      <c r="A44" s="823">
        <v>44805</v>
      </c>
      <c r="B44" s="498">
        <v>200.25085060166666</v>
      </c>
      <c r="C44" s="498">
        <v>278.57947379666666</v>
      </c>
    </row>
    <row r="45" spans="1:14">
      <c r="A45" s="823">
        <v>44835</v>
      </c>
      <c r="B45" s="498">
        <v>205.54125818416665</v>
      </c>
      <c r="C45" s="498">
        <v>297.36603901583334</v>
      </c>
      <c r="N45" s="384"/>
    </row>
    <row r="46" spans="1:14">
      <c r="A46" s="823">
        <v>44866</v>
      </c>
      <c r="B46" s="498">
        <v>208.02554168944445</v>
      </c>
      <c r="C46" s="498">
        <v>296.83186036111113</v>
      </c>
    </row>
    <row r="47" spans="1:14">
      <c r="A47" s="823">
        <v>44896</v>
      </c>
      <c r="B47" s="498">
        <v>222.20184159999999</v>
      </c>
      <c r="C47" s="498">
        <v>287.2666587066667</v>
      </c>
    </row>
    <row r="48" spans="1:14">
      <c r="A48" s="823">
        <v>44927</v>
      </c>
      <c r="B48" s="498">
        <v>226.90235750750003</v>
      </c>
      <c r="C48" s="498">
        <v>318.16402038055548</v>
      </c>
    </row>
    <row r="49" spans="1:13">
      <c r="A49" s="823">
        <v>44958</v>
      </c>
      <c r="B49" s="498">
        <v>202.31738703833332</v>
      </c>
      <c r="C49" s="498">
        <v>291.12965515222226</v>
      </c>
    </row>
    <row r="50" spans="1:13">
      <c r="A50" s="668">
        <v>44986</v>
      </c>
      <c r="B50" s="504">
        <v>208.75729272777778</v>
      </c>
      <c r="C50" s="504">
        <v>297.36851086805552</v>
      </c>
    </row>
    <row r="51" spans="1:13" ht="31.5">
      <c r="A51" s="823">
        <v>45017</v>
      </c>
      <c r="B51" s="498">
        <v>196.9317609725</v>
      </c>
      <c r="C51" s="498">
        <v>256.55049874999997</v>
      </c>
      <c r="F51" s="385" t="s">
        <v>905</v>
      </c>
      <c r="G51" s="842" t="str">
        <f>+'[3]2.1'!I61</f>
        <v>2T21
2Q21</v>
      </c>
      <c r="H51" s="842" t="str">
        <f>+'[3]2.1'!J61</f>
        <v>2T22
2Q22</v>
      </c>
      <c r="I51" s="842" t="str">
        <f>+'[3]2.1'!K61</f>
        <v>2T23
2Q23</v>
      </c>
      <c r="J51" s="842" t="str">
        <f>+'[3]2.1'!L61</f>
        <v>2T24
2Q24</v>
      </c>
      <c r="K51" s="842" t="str">
        <f>+'[3]2.1'!M61</f>
        <v>2T25
2Q25</v>
      </c>
      <c r="L51" s="384"/>
      <c r="M51" s="202" t="str">
        <f>+'[3]2.1'!O61</f>
        <v>2T25 vs 2T21/
2Q25 vs 2Q21</v>
      </c>
    </row>
    <row r="52" spans="1:13">
      <c r="A52" s="823">
        <v>45047</v>
      </c>
      <c r="B52" s="498">
        <v>203.99900806388891</v>
      </c>
      <c r="C52" s="498">
        <v>270.08883203611111</v>
      </c>
      <c r="F52" s="843" t="s">
        <v>750</v>
      </c>
      <c r="G52" s="151"/>
      <c r="H52" s="151"/>
      <c r="I52" s="151"/>
      <c r="J52" s="151"/>
      <c r="K52" s="151"/>
      <c r="L52" s="384"/>
    </row>
    <row r="53" spans="1:13">
      <c r="A53" s="821">
        <v>45078</v>
      </c>
      <c r="B53" s="778">
        <v>198.88129507999997</v>
      </c>
      <c r="C53" s="778">
        <v>232.62238980555554</v>
      </c>
      <c r="F53" s="844" t="s">
        <v>906</v>
      </c>
      <c r="G53" s="827">
        <v>334.76916049486107</v>
      </c>
      <c r="H53" s="827">
        <v>299.20717237064815</v>
      </c>
      <c r="I53" s="827">
        <v>277.65398449874999</v>
      </c>
      <c r="J53" s="827">
        <v>266.77325884601851</v>
      </c>
      <c r="K53" s="827">
        <v>268.21072369125</v>
      </c>
      <c r="L53" s="384"/>
      <c r="M53" s="661">
        <f>+K53-G53</f>
        <v>-66.558436803611073</v>
      </c>
    </row>
    <row r="54" spans="1:13">
      <c r="A54" s="823">
        <v>45108</v>
      </c>
      <c r="B54" s="498">
        <v>184.48302713166666</v>
      </c>
      <c r="C54" s="498">
        <v>206.62487259555559</v>
      </c>
      <c r="F54" s="486" t="s">
        <v>249</v>
      </c>
      <c r="G54" s="486"/>
      <c r="H54" s="490">
        <f>(H53-G53)/G53*100</f>
        <v>-10.622838756008655</v>
      </c>
      <c r="I54" s="490">
        <f t="shared" ref="I54:K54" si="0">(I53-H53)/H53*100</f>
        <v>-7.2034328927111311</v>
      </c>
      <c r="J54" s="490">
        <f t="shared" si="0"/>
        <v>-3.9188076743701368</v>
      </c>
      <c r="K54" s="490">
        <f t="shared" si="0"/>
        <v>0.53883393389934675</v>
      </c>
      <c r="L54" s="384"/>
      <c r="M54" s="433">
        <f>(K53-G53)/G53*100</f>
        <v>-19.88189016730912</v>
      </c>
    </row>
    <row r="55" spans="1:13">
      <c r="A55" s="823">
        <v>45139</v>
      </c>
      <c r="B55" s="498">
        <v>182.93078247666665</v>
      </c>
      <c r="C55" s="498">
        <v>208.80405687861111</v>
      </c>
      <c r="F55" s="384"/>
      <c r="L55" s="384"/>
      <c r="M55" s="384"/>
    </row>
    <row r="56" spans="1:13">
      <c r="A56" s="823">
        <v>45170</v>
      </c>
      <c r="B56" s="498">
        <v>190.82509636666668</v>
      </c>
      <c r="C56" s="498">
        <v>244.10197468333334</v>
      </c>
      <c r="F56" s="844" t="s">
        <v>751</v>
      </c>
      <c r="G56" s="827">
        <v>252.64077834569443</v>
      </c>
      <c r="H56" s="827">
        <v>217.61798704078703</v>
      </c>
      <c r="I56" s="827">
        <v>206.29818356500002</v>
      </c>
      <c r="J56" s="827">
        <v>198.53979849194445</v>
      </c>
      <c r="K56" s="827">
        <v>201.33295621699077</v>
      </c>
      <c r="L56" s="827"/>
      <c r="M56" s="661">
        <f>+K56-G56</f>
        <v>-51.307822128703663</v>
      </c>
    </row>
    <row r="57" spans="1:13">
      <c r="A57" s="823">
        <v>45200</v>
      </c>
      <c r="B57" s="498">
        <v>205.8630718888889</v>
      </c>
      <c r="C57" s="498">
        <v>287.64712368250002</v>
      </c>
      <c r="F57" s="486" t="s">
        <v>249</v>
      </c>
      <c r="G57" s="486"/>
      <c r="H57" s="490">
        <f>(H56-G56)/G56*100</f>
        <v>-13.862683425153509</v>
      </c>
      <c r="I57" s="490">
        <f t="shared" ref="I57:K57" si="1">(I56-H56)/H56*100</f>
        <v>-5.2016855912123656</v>
      </c>
      <c r="J57" s="490">
        <f t="shared" si="1"/>
        <v>-3.7607626683785451</v>
      </c>
      <c r="K57" s="490">
        <f t="shared" si="1"/>
        <v>1.4068502870771489</v>
      </c>
      <c r="L57" s="384"/>
      <c r="M57" s="433">
        <f>(K56-G56)/G56*100</f>
        <v>-20.308606735884076</v>
      </c>
    </row>
    <row r="58" spans="1:13">
      <c r="A58" s="823">
        <v>45231</v>
      </c>
      <c r="B58" s="498">
        <v>206.41461534499999</v>
      </c>
      <c r="C58" s="498">
        <v>290.63827588250001</v>
      </c>
    </row>
    <row r="59" spans="1:13" ht="18.75">
      <c r="A59" s="823">
        <v>45261</v>
      </c>
      <c r="B59" s="498">
        <v>206.6794859572222</v>
      </c>
      <c r="C59" s="498">
        <v>283.16231342194442</v>
      </c>
      <c r="F59" s="337" t="str">
        <f>F56</f>
        <v>Edizioni comprese tra le/Time slot: 12:00 e le 14:30</v>
      </c>
      <c r="G59" s="337" t="str">
        <f>F53</f>
        <v>Edizioni comprese tra le/Time slot: 18:30 e le 20:30</v>
      </c>
      <c r="H59" s="384"/>
      <c r="I59" s="384"/>
      <c r="J59" s="384"/>
      <c r="K59" s="384"/>
    </row>
    <row r="60" spans="1:13">
      <c r="A60" s="823">
        <v>45292</v>
      </c>
      <c r="B60" s="498">
        <v>211.9555686986111</v>
      </c>
      <c r="C60" s="498">
        <v>302.15950568833335</v>
      </c>
      <c r="F60" s="845" t="s">
        <v>223</v>
      </c>
      <c r="G60" s="845" t="s">
        <v>231</v>
      </c>
      <c r="H60" s="846"/>
      <c r="I60" s="846"/>
      <c r="J60" s="846"/>
      <c r="K60" s="846"/>
      <c r="L60" s="846"/>
      <c r="M60" s="846"/>
    </row>
    <row r="61" spans="1:13">
      <c r="A61" s="823">
        <v>45323</v>
      </c>
      <c r="B61" s="498">
        <v>196.70913665888887</v>
      </c>
      <c r="C61" s="498">
        <v>281.19068498666667</v>
      </c>
      <c r="F61" s="845" t="s">
        <v>224</v>
      </c>
      <c r="G61" s="845" t="s">
        <v>232</v>
      </c>
      <c r="H61" s="846"/>
      <c r="I61" s="846"/>
      <c r="J61" s="846"/>
      <c r="K61" s="846"/>
      <c r="L61" s="846"/>
      <c r="M61" s="846"/>
    </row>
    <row r="62" spans="1:13">
      <c r="A62" s="668">
        <v>45352</v>
      </c>
      <c r="B62" s="504">
        <v>206.39383687500001</v>
      </c>
      <c r="C62" s="504">
        <v>286.67556105749998</v>
      </c>
      <c r="F62" s="845" t="s">
        <v>225</v>
      </c>
      <c r="G62" s="845" t="s">
        <v>233</v>
      </c>
      <c r="H62" s="846"/>
      <c r="I62" s="846"/>
      <c r="J62" s="846"/>
      <c r="K62" s="846"/>
      <c r="L62" s="846"/>
      <c r="M62" s="846"/>
    </row>
    <row r="63" spans="1:13">
      <c r="A63" s="823">
        <v>45383</v>
      </c>
      <c r="B63" s="498">
        <v>196.75451490138892</v>
      </c>
      <c r="C63" s="498">
        <v>255.12779966333332</v>
      </c>
      <c r="F63" s="845" t="s">
        <v>226</v>
      </c>
      <c r="G63" s="845" t="s">
        <v>234</v>
      </c>
      <c r="H63" s="846"/>
      <c r="I63" s="846"/>
      <c r="J63" s="846"/>
      <c r="K63" s="846"/>
      <c r="L63" s="846"/>
      <c r="M63" s="846"/>
    </row>
    <row r="64" spans="1:13">
      <c r="A64" s="823">
        <v>45413</v>
      </c>
      <c r="B64" s="498">
        <v>194.38644408944447</v>
      </c>
      <c r="C64" s="498">
        <v>254.13599062583333</v>
      </c>
      <c r="F64" s="845" t="s">
        <v>227</v>
      </c>
      <c r="G64" s="845" t="s">
        <v>235</v>
      </c>
      <c r="H64" s="846"/>
      <c r="I64" s="846"/>
      <c r="J64" s="846"/>
      <c r="K64" s="846"/>
      <c r="L64" s="846"/>
      <c r="M64" s="846"/>
    </row>
    <row r="65" spans="1:13">
      <c r="A65" s="821">
        <v>45444</v>
      </c>
      <c r="B65" s="778">
        <v>185.03928972833336</v>
      </c>
      <c r="C65" s="778">
        <v>221.35001105444442</v>
      </c>
      <c r="F65" s="845" t="s">
        <v>228</v>
      </c>
      <c r="G65" s="845" t="s">
        <v>236</v>
      </c>
      <c r="H65" s="846"/>
      <c r="I65" s="846"/>
      <c r="J65" s="846"/>
      <c r="K65" s="846"/>
      <c r="L65" s="846"/>
      <c r="M65" s="846"/>
    </row>
    <row r="66" spans="1:13">
      <c r="A66" s="823">
        <v>45474</v>
      </c>
      <c r="B66" s="498">
        <v>177.65720493055557</v>
      </c>
      <c r="C66" s="498">
        <v>207.56155910555557</v>
      </c>
      <c r="F66" s="845" t="s">
        <v>229</v>
      </c>
      <c r="G66" s="845" t="s">
        <v>237</v>
      </c>
      <c r="H66" s="846"/>
      <c r="I66" s="846"/>
      <c r="J66" s="846"/>
      <c r="K66" s="846"/>
      <c r="L66" s="846"/>
      <c r="M66" s="846"/>
    </row>
    <row r="67" spans="1:13">
      <c r="A67" s="823">
        <v>45505</v>
      </c>
      <c r="B67" s="498">
        <v>172.34678445249997</v>
      </c>
      <c r="C67" s="498">
        <v>191.49954410416666</v>
      </c>
      <c r="F67" s="845" t="s">
        <v>230</v>
      </c>
      <c r="G67" s="845" t="s">
        <v>238</v>
      </c>
      <c r="H67" s="846"/>
      <c r="I67" s="846"/>
      <c r="J67" s="846"/>
      <c r="K67" s="846"/>
      <c r="L67" s="846"/>
      <c r="M67" s="846"/>
    </row>
    <row r="68" spans="1:13">
      <c r="A68" s="823">
        <v>45536</v>
      </c>
      <c r="B68" s="498">
        <v>185.57098004472221</v>
      </c>
      <c r="C68" s="498">
        <v>244.57535097249999</v>
      </c>
      <c r="F68" s="434" t="s">
        <v>243</v>
      </c>
      <c r="G68" s="384"/>
      <c r="H68" s="384"/>
      <c r="I68" s="384"/>
      <c r="J68" s="384"/>
      <c r="K68" s="384"/>
    </row>
    <row r="69" spans="1:13">
      <c r="A69" s="823">
        <v>45566</v>
      </c>
      <c r="B69" s="498">
        <v>201.58433872055556</v>
      </c>
      <c r="C69" s="498">
        <v>284.42185671666664</v>
      </c>
      <c r="F69" s="434" t="str">
        <f>'2.4'!A35</f>
        <v>Source: Agcom elaboration on data from Auditel</v>
      </c>
    </row>
    <row r="70" spans="1:13">
      <c r="A70" s="823">
        <v>45597</v>
      </c>
      <c r="B70" s="498">
        <v>191.27531543750001</v>
      </c>
      <c r="C70" s="498">
        <v>279.23325283333332</v>
      </c>
    </row>
    <row r="71" spans="1:13">
      <c r="A71" s="823">
        <v>45627</v>
      </c>
      <c r="B71" s="498">
        <v>200.7907274625</v>
      </c>
      <c r="C71" s="498">
        <v>281.72111614111111</v>
      </c>
    </row>
    <row r="72" spans="1:13">
      <c r="A72" s="823">
        <v>45658</v>
      </c>
      <c r="B72" s="498">
        <v>215.17891815777779</v>
      </c>
      <c r="C72" s="498">
        <v>299.79952734555553</v>
      </c>
    </row>
    <row r="73" spans="1:13">
      <c r="A73" s="823">
        <v>45689</v>
      </c>
      <c r="B73" s="498">
        <v>190.08477673333331</v>
      </c>
      <c r="C73" s="498">
        <v>270.06172343111109</v>
      </c>
    </row>
    <row r="74" spans="1:13">
      <c r="A74" s="668">
        <v>45717</v>
      </c>
      <c r="B74" s="504">
        <v>205.28494496000002</v>
      </c>
      <c r="C74" s="504">
        <v>291.93184833749996</v>
      </c>
    </row>
    <row r="75" spans="1:13">
      <c r="A75" s="823">
        <v>45383</v>
      </c>
      <c r="B75" s="498">
        <v>216.74815758444447</v>
      </c>
      <c r="C75" s="498">
        <v>259.67469236138885</v>
      </c>
    </row>
    <row r="76" spans="1:13">
      <c r="A76" s="823">
        <v>45413</v>
      </c>
      <c r="B76" s="498">
        <v>194.6372637463889</v>
      </c>
      <c r="C76" s="498">
        <v>277.8876153477778</v>
      </c>
    </row>
    <row r="77" spans="1:13">
      <c r="A77" s="821">
        <v>45444</v>
      </c>
      <c r="B77" s="778">
        <v>186.06367612</v>
      </c>
      <c r="C77" s="778">
        <v>209.90893532416669</v>
      </c>
      <c r="E77" s="543"/>
    </row>
  </sheetData>
  <mergeCells count="1">
    <mergeCell ref="B3:C3"/>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A029B-5806-426A-9809-CEAA2EECE1B4}">
  <sheetPr>
    <tabColor rgb="FFFF0000"/>
  </sheetPr>
  <dimension ref="A1:O34"/>
  <sheetViews>
    <sheetView showGridLines="0" zoomScaleNormal="100" workbookViewId="0"/>
  </sheetViews>
  <sheetFormatPr defaultColWidth="9.140625" defaultRowHeight="15.75"/>
  <cols>
    <col min="1" max="1" width="46.5703125" style="13" customWidth="1"/>
    <col min="2" max="6" width="11.28515625" style="13" customWidth="1"/>
    <col min="7" max="8" width="13.85546875" style="13" customWidth="1"/>
    <col min="9" max="9" width="2.42578125" style="13" customWidth="1"/>
    <col min="10" max="11" width="13.85546875" style="13" customWidth="1"/>
    <col min="12" max="16384" width="9.140625" style="13"/>
  </cols>
  <sheetData>
    <row r="1" spans="1:15" ht="21">
      <c r="A1" s="16" t="str">
        <f>+'Indice-Index'!C12</f>
        <v>2.6   Ascolti dei principali TG nazionali nel giorno medio da inizio anno - Avg daily audience of main national news programs (since b.y.)</v>
      </c>
      <c r="B1" s="248"/>
      <c r="C1" s="248"/>
      <c r="D1" s="248"/>
      <c r="E1" s="248"/>
      <c r="F1" s="89"/>
      <c r="G1" s="89"/>
      <c r="H1" s="89"/>
      <c r="I1" s="89"/>
      <c r="J1" s="89"/>
      <c r="K1" s="89"/>
      <c r="L1" s="89"/>
      <c r="M1" s="89"/>
      <c r="N1" s="89"/>
      <c r="O1" s="89"/>
    </row>
    <row r="2" spans="1:15">
      <c r="A2" s="6"/>
      <c r="B2" s="6"/>
      <c r="C2" s="6"/>
      <c r="D2" s="6"/>
      <c r="E2" s="6"/>
    </row>
    <row r="3" spans="1:15" ht="17.25" customHeight="1">
      <c r="G3" s="1035" t="s">
        <v>329</v>
      </c>
      <c r="H3" s="1035"/>
      <c r="J3" s="1035" t="s">
        <v>328</v>
      </c>
      <c r="K3" s="1035"/>
    </row>
    <row r="4" spans="1:15" s="107" customFormat="1" ht="48.6" customHeight="1">
      <c r="A4" s="24" t="s">
        <v>752</v>
      </c>
      <c r="B4" s="847" t="str">
        <f>+'[3]2.1'!I61</f>
        <v>2T21
2Q21</v>
      </c>
      <c r="C4" s="847" t="str">
        <f>+'[3]2.1'!J61</f>
        <v>2T22
2Q22</v>
      </c>
      <c r="D4" s="847" t="str">
        <f>+'[3]2.1'!K61</f>
        <v>2T23
2Q23</v>
      </c>
      <c r="E4" s="847" t="str">
        <f>+'[3]2.1'!L61</f>
        <v>2T24
2Q24</v>
      </c>
      <c r="F4" s="847" t="str">
        <f>+'[3]2.1'!M61</f>
        <v>2T25
2Q25</v>
      </c>
      <c r="G4" s="163" t="s">
        <v>907</v>
      </c>
      <c r="H4" s="163" t="s">
        <v>908</v>
      </c>
      <c r="I4" s="436"/>
      <c r="J4" s="147" t="str">
        <f>+G4</f>
        <v>2T25 vs 2T21/2Q25 vs 2Q21</v>
      </c>
      <c r="K4" s="147" t="str">
        <f>+H4</f>
        <v>2T25 vs 2T24/2Q25 VS 2Q24</v>
      </c>
    </row>
    <row r="5" spans="1:15" ht="40.5" customHeight="1" thickBot="1">
      <c r="A5" s="848" t="s">
        <v>753</v>
      </c>
      <c r="E5" s="336"/>
      <c r="F5" s="336"/>
      <c r="G5" s="147"/>
      <c r="H5" s="147"/>
    </row>
    <row r="6" spans="1:15">
      <c r="A6" s="411" t="s">
        <v>223</v>
      </c>
      <c r="B6" s="412">
        <v>4.0258010000000004</v>
      </c>
      <c r="C6" s="412">
        <v>3.5877979999999998</v>
      </c>
      <c r="D6" s="412">
        <v>3.3780549999999998</v>
      </c>
      <c r="E6" s="412">
        <v>3.1900629999999999</v>
      </c>
      <c r="F6" s="412">
        <v>3.2669299999999999</v>
      </c>
      <c r="G6" s="726">
        <f>(F6-B6)*1000</f>
        <v>-758.87100000000055</v>
      </c>
      <c r="H6" s="424">
        <f>(F6-E6)*1000</f>
        <v>76.867000000000019</v>
      </c>
      <c r="J6" s="415">
        <f>G6/(B6*1000)*100</f>
        <v>-18.850186583986652</v>
      </c>
      <c r="K6" s="421">
        <f>H6/(E6*1000)*100</f>
        <v>2.4095762372091092</v>
      </c>
    </row>
    <row r="7" spans="1:15">
      <c r="A7" s="408" t="s">
        <v>224</v>
      </c>
      <c r="B7" s="409">
        <v>2.0141179999999999</v>
      </c>
      <c r="C7" s="409">
        <v>1.7996300000000001</v>
      </c>
      <c r="D7" s="409">
        <v>1.6489</v>
      </c>
      <c r="E7" s="409">
        <v>1.586654</v>
      </c>
      <c r="F7" s="409">
        <v>1.4486129999999999</v>
      </c>
      <c r="G7" s="727">
        <f t="shared" ref="G7:G14" si="0">(F7-B7)*1000</f>
        <v>-565.50499999999988</v>
      </c>
      <c r="H7" s="425">
        <f t="shared" ref="H7:H14" si="1">(F7-E7)*1000</f>
        <v>-138.04100000000008</v>
      </c>
      <c r="J7" s="407">
        <f t="shared" ref="J7:J14" si="2">G7/(B7*1000)*100</f>
        <v>-28.077054075282575</v>
      </c>
      <c r="K7" s="422">
        <f t="shared" ref="K7:K14" si="3">H7/(E7*1000)*100</f>
        <v>-8.7001324800492164</v>
      </c>
    </row>
    <row r="8" spans="1:15">
      <c r="A8" s="408" t="s">
        <v>225</v>
      </c>
      <c r="B8" s="409">
        <v>1.05769</v>
      </c>
      <c r="C8" s="409">
        <v>0.83012200000000003</v>
      </c>
      <c r="D8" s="409">
        <v>0.74021700000000001</v>
      </c>
      <c r="E8" s="409">
        <v>0.72316000000000003</v>
      </c>
      <c r="F8" s="409">
        <v>0.64016600000000001</v>
      </c>
      <c r="G8" s="727">
        <f t="shared" si="0"/>
        <v>-417.524</v>
      </c>
      <c r="H8" s="425">
        <f t="shared" si="1"/>
        <v>-82.994000000000014</v>
      </c>
      <c r="J8" s="407">
        <f t="shared" si="2"/>
        <v>-39.475082491089069</v>
      </c>
      <c r="K8" s="422">
        <f t="shared" si="3"/>
        <v>-11.476575031804858</v>
      </c>
    </row>
    <row r="9" spans="1:15" ht="16.5" thickBot="1">
      <c r="A9" s="413" t="s">
        <v>226</v>
      </c>
      <c r="B9" s="414">
        <v>2.981522</v>
      </c>
      <c r="C9" s="414">
        <v>2.3043480000000001</v>
      </c>
      <c r="D9" s="414">
        <v>2.112412</v>
      </c>
      <c r="E9" s="414">
        <v>2.1287859999999998</v>
      </c>
      <c r="F9" s="414">
        <v>2.1013980000000001</v>
      </c>
      <c r="G9" s="728">
        <f>(F9-B9)*1000</f>
        <v>-880.12399999999991</v>
      </c>
      <c r="H9" s="426">
        <f t="shared" si="1"/>
        <v>-27.387999999999746</v>
      </c>
      <c r="J9" s="416">
        <f t="shared" si="2"/>
        <v>-29.519285787594384</v>
      </c>
      <c r="K9" s="232">
        <f t="shared" si="3"/>
        <v>-1.2865548721195905</v>
      </c>
    </row>
    <row r="10" spans="1:15">
      <c r="A10" s="518" t="s">
        <v>228</v>
      </c>
      <c r="B10" s="412">
        <v>3.129988</v>
      </c>
      <c r="C10" s="412">
        <v>2.8739249999999998</v>
      </c>
      <c r="D10" s="412">
        <v>2.910304</v>
      </c>
      <c r="E10" s="412">
        <v>2.7405200000000001</v>
      </c>
      <c r="F10" s="412">
        <v>2.6613199999999999</v>
      </c>
      <c r="G10" s="726">
        <f t="shared" si="0"/>
        <v>-468.66800000000006</v>
      </c>
      <c r="H10" s="424">
        <f t="shared" si="1"/>
        <v>-79.200000000000159</v>
      </c>
      <c r="J10" s="415">
        <f t="shared" si="2"/>
        <v>-14.973475936648962</v>
      </c>
      <c r="K10" s="421">
        <f t="shared" si="3"/>
        <v>-2.8899624888707311</v>
      </c>
    </row>
    <row r="11" spans="1:15">
      <c r="A11" s="155" t="s">
        <v>229</v>
      </c>
      <c r="B11" s="409">
        <v>1.5106409999999999</v>
      </c>
      <c r="C11" s="409">
        <v>1.185357</v>
      </c>
      <c r="D11" s="409">
        <v>1.0922540000000001</v>
      </c>
      <c r="E11" s="409">
        <v>1.058819</v>
      </c>
      <c r="F11" s="409">
        <v>1.0916980000000001</v>
      </c>
      <c r="G11" s="727">
        <f>(F11-B11)*1000</f>
        <v>-418.94299999999987</v>
      </c>
      <c r="H11" s="425">
        <f t="shared" si="1"/>
        <v>32.879000000000104</v>
      </c>
      <c r="J11" s="407">
        <f t="shared" si="2"/>
        <v>-27.732796872321082</v>
      </c>
      <c r="K11" s="422">
        <f t="shared" si="3"/>
        <v>3.1052521724676367</v>
      </c>
    </row>
    <row r="12" spans="1:15" ht="16.5" thickBot="1">
      <c r="A12" s="155" t="s">
        <v>227</v>
      </c>
      <c r="B12" s="409">
        <v>0.33632299999999998</v>
      </c>
      <c r="C12" s="409">
        <v>0.29023500000000002</v>
      </c>
      <c r="D12" s="409">
        <v>0.288051</v>
      </c>
      <c r="E12" s="409">
        <v>0.31770500000000002</v>
      </c>
      <c r="F12" s="409">
        <v>0.38775300000000001</v>
      </c>
      <c r="G12" s="728">
        <f>(F12-B12)*1000</f>
        <v>51.430000000000028</v>
      </c>
      <c r="H12" s="426">
        <f t="shared" si="1"/>
        <v>70.048000000000002</v>
      </c>
      <c r="J12" s="416">
        <f t="shared" si="2"/>
        <v>15.291847420485674</v>
      </c>
      <c r="K12" s="423">
        <f>H12/(E12*1000)*100</f>
        <v>22.048126406572134</v>
      </c>
    </row>
    <row r="13" spans="1:15" ht="16.5" thickBot="1">
      <c r="A13" s="417" t="s">
        <v>230</v>
      </c>
      <c r="B13" s="412">
        <v>0.64713299999999996</v>
      </c>
      <c r="C13" s="412">
        <v>0.57395399999999996</v>
      </c>
      <c r="D13" s="412">
        <v>0.49584400000000001</v>
      </c>
      <c r="E13" s="412">
        <v>0.59951299999999996</v>
      </c>
      <c r="F13" s="412">
        <v>0.71430099999999996</v>
      </c>
      <c r="G13" s="428">
        <f t="shared" si="0"/>
        <v>67.168000000000006</v>
      </c>
      <c r="H13" s="427">
        <f>(F13-E13)*1000</f>
        <v>114.788</v>
      </c>
      <c r="J13" s="418">
        <f t="shared" si="2"/>
        <v>10.379319243493997</v>
      </c>
      <c r="K13" s="232">
        <f t="shared" si="3"/>
        <v>19.146874212902809</v>
      </c>
    </row>
    <row r="14" spans="1:15" ht="16.5" thickBot="1">
      <c r="A14" s="419" t="s">
        <v>252</v>
      </c>
      <c r="B14" s="420">
        <f>+B6+B7+B8+B9+B10+B11+B12+B13</f>
        <v>15.703216000000001</v>
      </c>
      <c r="C14" s="420">
        <f>+C6+C7+C8+C9+C10+C11+C12+C13</f>
        <v>13.445368999999999</v>
      </c>
      <c r="D14" s="420">
        <f>+D6+D7+D8+D9+D10+D11+D12+D13</f>
        <v>12.666037000000001</v>
      </c>
      <c r="E14" s="420">
        <f>+E6+E7+E8+E9+E10+E11+E12+E13</f>
        <v>12.345219999999999</v>
      </c>
      <c r="F14" s="420">
        <f>+F6+F7+F8+F9+F10+F11+F12+F13</f>
        <v>12.312179000000002</v>
      </c>
      <c r="G14" s="428">
        <f t="shared" si="0"/>
        <v>-3391.0369999999989</v>
      </c>
      <c r="H14" s="428">
        <f t="shared" si="1"/>
        <v>-33.040999999997211</v>
      </c>
      <c r="J14" s="418">
        <f t="shared" si="2"/>
        <v>-21.59453834170019</v>
      </c>
      <c r="K14" s="418">
        <f t="shared" si="3"/>
        <v>-0.26764205093143106</v>
      </c>
    </row>
    <row r="16" spans="1:15" ht="35.450000000000003" customHeight="1" thickBot="1">
      <c r="A16" s="848" t="s">
        <v>909</v>
      </c>
      <c r="B16" s="106"/>
      <c r="C16" s="106"/>
      <c r="D16" s="106"/>
      <c r="E16" s="336"/>
      <c r="F16" s="336"/>
    </row>
    <row r="17" spans="1:11">
      <c r="A17" s="411" t="s">
        <v>231</v>
      </c>
      <c r="B17" s="412">
        <v>5.617394</v>
      </c>
      <c r="C17" s="412">
        <v>4.9952319999999997</v>
      </c>
      <c r="D17" s="412">
        <v>4.5571770000000003</v>
      </c>
      <c r="E17" s="412">
        <v>4.4573340000000004</v>
      </c>
      <c r="F17" s="412">
        <v>4.5717980000000003</v>
      </c>
      <c r="G17" s="726">
        <f>(F17-B17)*1000</f>
        <v>-1045.5959999999998</v>
      </c>
      <c r="H17" s="424">
        <f>(F17-E17)*1000</f>
        <v>114.4639999999999</v>
      </c>
      <c r="J17" s="415">
        <f t="shared" ref="J17:J25" si="4">G17/(B17*1000)*100</f>
        <v>-18.613542151396175</v>
      </c>
      <c r="K17" s="421">
        <f t="shared" ref="K17:K25" si="5">H17/(E17*1000)*100</f>
        <v>2.5679924367346016</v>
      </c>
    </row>
    <row r="18" spans="1:11">
      <c r="A18" s="408" t="s">
        <v>232</v>
      </c>
      <c r="B18" s="409">
        <v>1.702423</v>
      </c>
      <c r="C18" s="409">
        <v>1.282011</v>
      </c>
      <c r="D18" s="409">
        <v>1.1277729999999999</v>
      </c>
      <c r="E18" s="409">
        <v>0.97271099999999999</v>
      </c>
      <c r="F18" s="409">
        <v>0.88467799999999996</v>
      </c>
      <c r="G18" s="727">
        <f t="shared" ref="G18:G24" si="6">(F18-B18)*1000</f>
        <v>-817.745</v>
      </c>
      <c r="H18" s="425">
        <f t="shared" ref="H18:H25" si="7">(F18-E18)*1000</f>
        <v>-88.03300000000003</v>
      </c>
      <c r="J18" s="407">
        <f t="shared" si="4"/>
        <v>-48.034184218610768</v>
      </c>
      <c r="K18" s="422">
        <f t="shared" si="5"/>
        <v>-9.0502728970886555</v>
      </c>
    </row>
    <row r="19" spans="1:11">
      <c r="A19" s="408" t="s">
        <v>233</v>
      </c>
      <c r="B19" s="409">
        <v>2.2953700000000001</v>
      </c>
      <c r="C19" s="409">
        <v>1.8473139999999999</v>
      </c>
      <c r="D19" s="409">
        <v>1.7984329999999999</v>
      </c>
      <c r="E19" s="409">
        <v>1.737279</v>
      </c>
      <c r="F19" s="409">
        <v>1.713346</v>
      </c>
      <c r="G19" s="727">
        <f t="shared" si="6"/>
        <v>-582.02400000000011</v>
      </c>
      <c r="H19" s="425">
        <f t="shared" si="7"/>
        <v>-23.932999999999982</v>
      </c>
      <c r="J19" s="407">
        <f t="shared" si="4"/>
        <v>-25.356434910275905</v>
      </c>
      <c r="K19" s="422">
        <f t="shared" si="5"/>
        <v>-1.3776140735022977</v>
      </c>
    </row>
    <row r="20" spans="1:11" ht="16.5" thickBot="1">
      <c r="A20" s="413" t="s">
        <v>234</v>
      </c>
      <c r="B20" s="414">
        <v>3.0419640000000001</v>
      </c>
      <c r="C20" s="414">
        <v>2.356954</v>
      </c>
      <c r="D20" s="414">
        <v>2.3145570000000002</v>
      </c>
      <c r="E20" s="414">
        <v>2.2623920000000002</v>
      </c>
      <c r="F20" s="414">
        <v>2.212888</v>
      </c>
      <c r="G20" s="728">
        <f t="shared" si="6"/>
        <v>-829.07600000000014</v>
      </c>
      <c r="H20" s="426">
        <f t="shared" si="7"/>
        <v>-49.504000000000218</v>
      </c>
      <c r="J20" s="416">
        <f t="shared" si="4"/>
        <v>-27.254628917370493</v>
      </c>
      <c r="K20" s="232">
        <f t="shared" si="5"/>
        <v>-2.1881265492452329</v>
      </c>
    </row>
    <row r="21" spans="1:11">
      <c r="A21" s="518" t="s">
        <v>236</v>
      </c>
      <c r="B21" s="412">
        <v>4.4587659999999998</v>
      </c>
      <c r="C21" s="412">
        <v>4.0100899999999999</v>
      </c>
      <c r="D21" s="412">
        <v>3.8924859999999999</v>
      </c>
      <c r="E21" s="412">
        <v>3.6710769999999999</v>
      </c>
      <c r="F21" s="412">
        <v>3.411476</v>
      </c>
      <c r="G21" s="726">
        <f t="shared" si="6"/>
        <v>-1047.2899999999997</v>
      </c>
      <c r="H21" s="424">
        <f t="shared" si="7"/>
        <v>-259.601</v>
      </c>
      <c r="J21" s="415">
        <f t="shared" si="4"/>
        <v>-23.4883373561205</v>
      </c>
      <c r="K21" s="421">
        <f t="shared" si="5"/>
        <v>-7.0715215180722168</v>
      </c>
    </row>
    <row r="22" spans="1:11">
      <c r="A22" s="155" t="s">
        <v>237</v>
      </c>
      <c r="B22" s="409">
        <v>0.79905499999999996</v>
      </c>
      <c r="C22" s="409">
        <v>0.56982200000000005</v>
      </c>
      <c r="D22" s="409">
        <v>0.52916700000000005</v>
      </c>
      <c r="E22" s="409">
        <v>0.48001100000000002</v>
      </c>
      <c r="F22" s="409">
        <v>0.54268799999999995</v>
      </c>
      <c r="G22" s="727">
        <f t="shared" si="6"/>
        <v>-256.36700000000002</v>
      </c>
      <c r="H22" s="425">
        <f t="shared" si="7"/>
        <v>62.676999999999929</v>
      </c>
      <c r="J22" s="407">
        <f t="shared" si="4"/>
        <v>-32.08377395798788</v>
      </c>
      <c r="K22" s="422">
        <f t="shared" si="5"/>
        <v>13.05740910104142</v>
      </c>
    </row>
    <row r="23" spans="1:11" ht="16.5" thickBot="1">
      <c r="A23" s="155" t="s">
        <v>235</v>
      </c>
      <c r="B23" s="409">
        <v>0.66222199999999998</v>
      </c>
      <c r="C23" s="409">
        <v>0.62653099999999995</v>
      </c>
      <c r="D23" s="409">
        <v>0.59275199999999995</v>
      </c>
      <c r="E23" s="409">
        <v>0.50581500000000001</v>
      </c>
      <c r="F23" s="409">
        <v>0.62278599999999995</v>
      </c>
      <c r="G23" s="728">
        <f t="shared" si="6"/>
        <v>-39.436000000000028</v>
      </c>
      <c r="H23" s="426">
        <f t="shared" si="7"/>
        <v>116.97099999999993</v>
      </c>
      <c r="J23" s="416">
        <f t="shared" si="4"/>
        <v>-5.9551026694975446</v>
      </c>
      <c r="K23" s="423">
        <f t="shared" si="5"/>
        <v>23.125253304073613</v>
      </c>
    </row>
    <row r="24" spans="1:11" ht="16.5" thickBot="1">
      <c r="A24" s="417" t="s">
        <v>238</v>
      </c>
      <c r="B24" s="412">
        <v>1.263814</v>
      </c>
      <c r="C24" s="412">
        <v>1.096592</v>
      </c>
      <c r="D24" s="412">
        <v>1.017331</v>
      </c>
      <c r="E24" s="412">
        <v>1.248602</v>
      </c>
      <c r="F24" s="412">
        <v>1.3434159999999999</v>
      </c>
      <c r="G24" s="428">
        <f t="shared" si="6"/>
        <v>79.601999999999947</v>
      </c>
      <c r="H24" s="427">
        <f>(F24-E24)*1000</f>
        <v>94.81399999999995</v>
      </c>
      <c r="J24" s="583">
        <f t="shared" si="4"/>
        <v>6.2985534263744469</v>
      </c>
      <c r="K24" s="232">
        <f t="shared" si="5"/>
        <v>7.5936126964396928</v>
      </c>
    </row>
    <row r="25" spans="1:11" ht="16.5" thickBot="1">
      <c r="A25" s="419" t="s">
        <v>252</v>
      </c>
      <c r="B25" s="420">
        <f>+B17+B18+B19+B20+B21+B22+B23+B24</f>
        <v>19.841007999999999</v>
      </c>
      <c r="C25" s="420">
        <f>+C17+C18+C19+C20+C21+C22+C23+C24</f>
        <v>16.784545999999999</v>
      </c>
      <c r="D25" s="420">
        <f>+D17+D18+D19+D20+D21+D22+D23+D24</f>
        <v>15.829676000000001</v>
      </c>
      <c r="E25" s="420">
        <f>+E17+E18+E19+E20+E21+E22+E23+E24</f>
        <v>15.335221000000001</v>
      </c>
      <c r="F25" s="420">
        <f>+F17+F18+F19+F20+F21+F22+F23+F24</f>
        <v>15.303075999999999</v>
      </c>
      <c r="G25" s="428">
        <f>(F25-B25)*1000</f>
        <v>-4537.9319999999998</v>
      </c>
      <c r="H25" s="428">
        <f t="shared" si="7"/>
        <v>-32.145000000001644</v>
      </c>
      <c r="J25" s="418">
        <f t="shared" si="4"/>
        <v>-22.871479110335525</v>
      </c>
      <c r="K25" s="418">
        <f t="shared" si="5"/>
        <v>-0.209615498857184</v>
      </c>
    </row>
    <row r="26" spans="1:11">
      <c r="G26" s="8"/>
      <c r="H26" s="8"/>
    </row>
    <row r="27" spans="1:11">
      <c r="A27" s="339" t="s">
        <v>243</v>
      </c>
      <c r="G27" s="278"/>
    </row>
    <row r="28" spans="1:11">
      <c r="A28" s="339" t="str">
        <f>'2.5'!F69</f>
        <v>Source: Agcom elaboration on data from Auditel</v>
      </c>
      <c r="B28" s="283"/>
      <c r="C28" s="283"/>
      <c r="D28" s="283"/>
      <c r="E28" s="283"/>
      <c r="F28" s="283"/>
      <c r="G28" s="278"/>
    </row>
    <row r="30" spans="1:11">
      <c r="G30" s="282"/>
    </row>
    <row r="31" spans="1:11">
      <c r="G31" s="282"/>
    </row>
    <row r="33" spans="6:6">
      <c r="F33" s="284"/>
    </row>
    <row r="34" spans="6:6">
      <c r="F34" s="284"/>
    </row>
  </sheetData>
  <mergeCells count="2">
    <mergeCell ref="G3:H3"/>
    <mergeCell ref="J3:K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EC1FB-4AF9-452C-B202-CD3281FFE986}">
  <sheetPr>
    <tabColor rgb="FFFF0000"/>
  </sheetPr>
  <dimension ref="A1:S35"/>
  <sheetViews>
    <sheetView showGridLines="0" zoomScaleNormal="100" workbookViewId="0"/>
  </sheetViews>
  <sheetFormatPr defaultColWidth="9.140625" defaultRowHeight="15.75"/>
  <cols>
    <col min="1" max="1" width="30.5703125" style="13" customWidth="1"/>
    <col min="2" max="2" width="13" style="13" customWidth="1"/>
    <col min="3" max="6" width="8.5703125" style="13" customWidth="1"/>
    <col min="7" max="7" width="13" style="13" customWidth="1"/>
    <col min="8" max="8" width="15.42578125" style="13" customWidth="1"/>
    <col min="9" max="9" width="8.42578125" style="13" customWidth="1"/>
    <col min="10" max="13" width="8.5703125" style="13" customWidth="1"/>
    <col min="14" max="18" width="9.140625" style="13"/>
    <col min="19" max="19" width="11.140625" style="13" customWidth="1"/>
    <col min="20" max="16384" width="9.140625" style="13"/>
  </cols>
  <sheetData>
    <row r="1" spans="1:19" ht="21">
      <c r="A1" s="16" t="str">
        <f>+'Indice-Index'!C13</f>
        <v>2.7   Ascolti dei canali "All news" nel giorno medio da inizio anno - Average daily audience of main national  "All news" channels (since b.y.)</v>
      </c>
      <c r="B1" s="248"/>
      <c r="C1" s="248"/>
      <c r="D1" s="248"/>
      <c r="E1" s="248"/>
      <c r="F1" s="89"/>
      <c r="G1" s="89"/>
      <c r="H1" s="89"/>
      <c r="I1" s="89"/>
      <c r="J1" s="89"/>
      <c r="K1" s="89"/>
      <c r="L1" s="89"/>
      <c r="M1" s="89"/>
      <c r="N1" s="89"/>
      <c r="O1" s="89"/>
      <c r="P1" s="89"/>
      <c r="Q1" s="16"/>
      <c r="R1" s="16"/>
      <c r="S1" s="16"/>
    </row>
    <row r="2" spans="1:19">
      <c r="A2" s="25"/>
      <c r="B2" s="25"/>
      <c r="C2" s="25"/>
      <c r="D2" s="25"/>
      <c r="E2" s="25"/>
      <c r="F2" s="49"/>
      <c r="G2" s="49"/>
      <c r="H2" s="49"/>
      <c r="I2" s="49"/>
      <c r="J2" s="49"/>
      <c r="K2" s="49"/>
      <c r="L2" s="49"/>
      <c r="M2" s="49"/>
      <c r="N2" s="49"/>
      <c r="O2" s="49"/>
      <c r="P2" s="49"/>
      <c r="Q2" s="49"/>
    </row>
    <row r="3" spans="1:19" ht="17.25" customHeight="1">
      <c r="A3" s="642"/>
      <c r="B3" s="49"/>
      <c r="C3" s="49"/>
      <c r="D3" s="49"/>
      <c r="E3" s="49"/>
      <c r="F3" s="49"/>
      <c r="G3" s="1036"/>
      <c r="H3" s="1036"/>
      <c r="I3" s="49"/>
      <c r="J3" s="1036"/>
      <c r="K3" s="1036"/>
      <c r="L3" s="49"/>
      <c r="M3" s="49"/>
      <c r="N3" s="49"/>
      <c r="O3" s="49"/>
      <c r="P3" s="49"/>
      <c r="Q3" s="49"/>
    </row>
    <row r="4" spans="1:19" ht="17.25" customHeight="1">
      <c r="A4" s="152" t="s">
        <v>754</v>
      </c>
      <c r="B4" s="150"/>
      <c r="C4" s="655" t="s">
        <v>558</v>
      </c>
      <c r="D4" s="649" t="s">
        <v>559</v>
      </c>
      <c r="E4" s="649" t="s">
        <v>560</v>
      </c>
      <c r="F4" s="649" t="s">
        <v>564</v>
      </c>
      <c r="G4" s="643"/>
      <c r="N4" s="49"/>
      <c r="O4" s="49"/>
      <c r="P4" s="49"/>
      <c r="Q4" s="49"/>
    </row>
    <row r="5" spans="1:19" ht="30">
      <c r="A5" s="849" t="s">
        <v>910</v>
      </c>
      <c r="B5" s="150"/>
      <c r="C5" s="654" t="s">
        <v>561</v>
      </c>
      <c r="D5" s="650" t="s">
        <v>562</v>
      </c>
      <c r="E5" s="650" t="s">
        <v>563</v>
      </c>
      <c r="F5" s="650" t="s">
        <v>755</v>
      </c>
      <c r="G5" s="644"/>
      <c r="N5" s="49"/>
      <c r="O5" s="49"/>
      <c r="P5" s="49"/>
      <c r="Q5" s="49"/>
    </row>
    <row r="6" spans="1:19" ht="16.5" thickBot="1">
      <c r="A6" s="24"/>
      <c r="B6" s="150"/>
      <c r="C6" s="653"/>
      <c r="D6" s="652"/>
      <c r="E6" s="652"/>
      <c r="F6" s="652"/>
      <c r="G6" s="644"/>
      <c r="N6" s="49"/>
      <c r="O6" s="49"/>
      <c r="P6" s="49"/>
      <c r="Q6" s="49"/>
    </row>
    <row r="7" spans="1:19" ht="17.25">
      <c r="A7" s="736"/>
      <c r="B7" s="671">
        <v>2025</v>
      </c>
      <c r="C7" s="729">
        <v>39.893999999999998</v>
      </c>
      <c r="D7" s="729">
        <v>82.045000000000002</v>
      </c>
      <c r="E7" s="729">
        <v>45.006999999999998</v>
      </c>
      <c r="F7" s="729">
        <v>31.388000000000002</v>
      </c>
      <c r="G7" s="644"/>
      <c r="N7" s="49"/>
      <c r="O7" s="49"/>
      <c r="P7" s="49"/>
      <c r="Q7" s="49"/>
    </row>
    <row r="8" spans="1:19">
      <c r="A8" s="737"/>
      <c r="B8" s="651">
        <v>2024</v>
      </c>
      <c r="C8" s="656">
        <v>44.149000000000001</v>
      </c>
      <c r="D8" s="656">
        <v>94.209000000000003</v>
      </c>
      <c r="E8" s="656">
        <v>50.746000000000002</v>
      </c>
      <c r="F8" s="656">
        <v>34.896000000000001</v>
      </c>
      <c r="G8" s="644"/>
      <c r="N8" s="49"/>
      <c r="O8" s="49"/>
      <c r="P8" s="49"/>
      <c r="Q8" s="49"/>
    </row>
    <row r="9" spans="1:19">
      <c r="A9" s="738" t="s">
        <v>595</v>
      </c>
      <c r="B9" s="651">
        <v>2023</v>
      </c>
      <c r="C9" s="656">
        <v>49.432000000000002</v>
      </c>
      <c r="D9" s="656">
        <v>100.48099999999999</v>
      </c>
      <c r="E9" s="656">
        <v>58.405000000000001</v>
      </c>
      <c r="F9" s="656">
        <v>40.109000000000002</v>
      </c>
      <c r="G9" s="644"/>
      <c r="N9" s="49"/>
      <c r="O9" s="49"/>
      <c r="P9" s="49"/>
      <c r="Q9" s="49"/>
    </row>
    <row r="10" spans="1:19">
      <c r="A10" s="737"/>
      <c r="B10" s="651">
        <v>2022</v>
      </c>
      <c r="C10" s="656">
        <v>65.326999999999998</v>
      </c>
      <c r="D10" s="656">
        <v>126.49</v>
      </c>
      <c r="E10" s="656">
        <v>79.409000000000006</v>
      </c>
      <c r="F10" s="656">
        <v>51.366999999999997</v>
      </c>
      <c r="G10" s="644"/>
      <c r="N10" s="49"/>
      <c r="O10" s="49"/>
      <c r="P10" s="49"/>
      <c r="Q10" s="49"/>
    </row>
    <row r="11" spans="1:19" ht="16.5" thickBot="1">
      <c r="A11" s="737"/>
      <c r="B11" s="716">
        <v>2021</v>
      </c>
      <c r="C11" s="656">
        <v>76.512</v>
      </c>
      <c r="D11" s="656">
        <v>150.43</v>
      </c>
      <c r="E11" s="656">
        <v>94.733999999999995</v>
      </c>
      <c r="F11" s="656">
        <v>56.970999999999997</v>
      </c>
      <c r="G11" s="644"/>
      <c r="N11" s="49"/>
      <c r="O11" s="49"/>
      <c r="P11" s="49"/>
      <c r="Q11" s="49"/>
    </row>
    <row r="12" spans="1:19">
      <c r="A12" s="1037" t="s">
        <v>756</v>
      </c>
      <c r="B12" s="730" t="s">
        <v>757</v>
      </c>
      <c r="C12" s="731">
        <f>(C7-C8)/C8*100</f>
        <v>-9.6378173911073919</v>
      </c>
      <c r="D12" s="731">
        <f>(D7-D8)/D8*100</f>
        <v>-12.911717564139307</v>
      </c>
      <c r="E12" s="731">
        <f>(E7-E8)/E8*100</f>
        <v>-11.309265754936359</v>
      </c>
      <c r="F12" s="732">
        <f>(F7-F8)/F8*100</f>
        <v>-10.052728106373221</v>
      </c>
      <c r="G12" s="644"/>
      <c r="N12" s="49"/>
      <c r="O12" s="49"/>
      <c r="P12" s="49"/>
      <c r="Q12" s="49"/>
    </row>
    <row r="13" spans="1:19" ht="16.5" thickBot="1">
      <c r="A13" s="1038"/>
      <c r="B13" s="733" t="s">
        <v>758</v>
      </c>
      <c r="C13" s="734">
        <f>(C7-C11)/C11*100</f>
        <v>-47.859159347553323</v>
      </c>
      <c r="D13" s="734">
        <f>(D7-D11)/D11*100</f>
        <v>-45.4596822442332</v>
      </c>
      <c r="E13" s="734">
        <f>(E7-E11)/E11*100</f>
        <v>-52.49118584668652</v>
      </c>
      <c r="F13" s="735">
        <f>(F7-F11)/F11*100</f>
        <v>-44.905302697863817</v>
      </c>
      <c r="G13" s="645"/>
      <c r="N13" s="49"/>
      <c r="O13" s="49"/>
      <c r="P13" s="49"/>
      <c r="Q13" s="49"/>
    </row>
    <row r="14" spans="1:19" ht="19.5" customHeight="1" thickBot="1">
      <c r="A14" s="107"/>
      <c r="B14" s="203"/>
      <c r="C14" s="151"/>
      <c r="D14" s="24"/>
      <c r="E14" s="24"/>
      <c r="F14" s="24"/>
      <c r="G14" s="49"/>
      <c r="N14" s="49"/>
      <c r="O14" s="49"/>
      <c r="P14" s="49"/>
      <c r="Q14" s="49"/>
    </row>
    <row r="15" spans="1:19" ht="17.100000000000001" customHeight="1">
      <c r="A15" s="736"/>
      <c r="B15" s="671">
        <v>2025</v>
      </c>
      <c r="C15" s="729">
        <v>39.430999999999997</v>
      </c>
      <c r="D15" s="729">
        <v>72.875</v>
      </c>
      <c r="E15" s="729">
        <v>69.623999999999995</v>
      </c>
      <c r="F15" s="729">
        <v>35.500999999999998</v>
      </c>
      <c r="G15" s="644"/>
      <c r="N15" s="49"/>
    </row>
    <row r="16" spans="1:19" ht="15.6" customHeight="1">
      <c r="A16" s="737"/>
      <c r="B16" s="651">
        <v>2024</v>
      </c>
      <c r="C16" s="656">
        <v>39.264000000000003</v>
      </c>
      <c r="D16" s="656">
        <v>79.575999999999993</v>
      </c>
      <c r="E16" s="656">
        <v>65.334999999999994</v>
      </c>
      <c r="F16" s="656">
        <v>33.838999999999999</v>
      </c>
      <c r="G16" s="644"/>
      <c r="N16" s="49"/>
    </row>
    <row r="17" spans="1:17" ht="15.6" customHeight="1">
      <c r="A17" s="738" t="s">
        <v>626</v>
      </c>
      <c r="B17" s="651">
        <v>2023</v>
      </c>
      <c r="C17" s="656">
        <v>39.128999999999998</v>
      </c>
      <c r="D17" s="656">
        <v>76.951999999999998</v>
      </c>
      <c r="E17" s="656">
        <v>66.543999999999997</v>
      </c>
      <c r="F17" s="656">
        <v>34.32</v>
      </c>
      <c r="G17" s="644"/>
      <c r="N17" s="49"/>
    </row>
    <row r="18" spans="1:17" ht="15.6" customHeight="1">
      <c r="A18" s="737"/>
      <c r="B18" s="651">
        <v>2022</v>
      </c>
      <c r="C18" s="656">
        <v>47.570999999999998</v>
      </c>
      <c r="D18" s="656">
        <v>76.804000000000002</v>
      </c>
      <c r="E18" s="656">
        <v>74.846999999999994</v>
      </c>
      <c r="F18" s="656">
        <v>44.939</v>
      </c>
      <c r="G18" s="644"/>
      <c r="N18" s="49"/>
    </row>
    <row r="19" spans="1:17" ht="15.95" customHeight="1" thickBot="1">
      <c r="A19" s="737"/>
      <c r="B19" s="716">
        <v>2021</v>
      </c>
      <c r="C19" s="656">
        <v>49.686</v>
      </c>
      <c r="D19" s="656">
        <v>89.019000000000005</v>
      </c>
      <c r="E19" s="656">
        <v>72.626999999999995</v>
      </c>
      <c r="F19" s="656">
        <v>34.048000000000002</v>
      </c>
      <c r="G19" s="644"/>
      <c r="N19" s="49"/>
    </row>
    <row r="20" spans="1:17">
      <c r="A20" s="1037" t="str">
        <f>A12</f>
        <v>Var/Chg %</v>
      </c>
      <c r="B20" s="730" t="s">
        <v>757</v>
      </c>
      <c r="C20" s="731">
        <f>(C15-C16)/C16*100</f>
        <v>0.42532599836999407</v>
      </c>
      <c r="D20" s="731">
        <f>(D15-D16)/D16*100</f>
        <v>-8.4208806675379435</v>
      </c>
      <c r="E20" s="731">
        <f>(E15-E16)/E16*100</f>
        <v>6.5646284533557848</v>
      </c>
      <c r="F20" s="732">
        <f>(F15-F16)/F16*100</f>
        <v>4.9114926564023733</v>
      </c>
      <c r="G20" s="644"/>
      <c r="N20" s="49"/>
    </row>
    <row r="21" spans="1:17" ht="16.5" thickBot="1">
      <c r="A21" s="1038"/>
      <c r="B21" s="733" t="s">
        <v>758</v>
      </c>
      <c r="C21" s="734">
        <f>(C15-C19)/C19*100</f>
        <v>-20.639616793462952</v>
      </c>
      <c r="D21" s="734">
        <f>(D15-D19)/D19*100</f>
        <v>-18.135454228872494</v>
      </c>
      <c r="E21" s="734">
        <f>(E15-E19)/E19*100</f>
        <v>-4.1348258911974893</v>
      </c>
      <c r="F21" s="735">
        <f>(F15-F19)/F19*100</f>
        <v>4.267504699248108</v>
      </c>
      <c r="G21" s="644"/>
      <c r="N21" s="49"/>
    </row>
    <row r="22" spans="1:17" ht="16.5" thickBot="1">
      <c r="A22" s="107"/>
      <c r="B22" s="203"/>
      <c r="C22" s="151"/>
      <c r="D22" s="24"/>
      <c r="E22" s="24"/>
      <c r="F22" s="24"/>
      <c r="G22" s="645"/>
      <c r="N22" s="49"/>
      <c r="O22" s="49"/>
      <c r="P22" s="49"/>
      <c r="Q22" s="49"/>
    </row>
    <row r="23" spans="1:17" ht="17.25">
      <c r="A23" s="736"/>
      <c r="B23" s="671">
        <v>2025</v>
      </c>
      <c r="C23" s="729">
        <v>28.992999999999999</v>
      </c>
      <c r="D23" s="729">
        <v>49.517000000000003</v>
      </c>
      <c r="E23" s="729">
        <v>49.228000000000002</v>
      </c>
      <c r="F23" s="729">
        <v>29.350999999999999</v>
      </c>
      <c r="G23" s="519"/>
      <c r="N23" s="49"/>
      <c r="O23" s="49"/>
      <c r="P23" s="49"/>
      <c r="Q23" s="49"/>
    </row>
    <row r="24" spans="1:17">
      <c r="A24" s="737"/>
      <c r="B24" s="651">
        <v>2024</v>
      </c>
      <c r="C24" s="656">
        <v>27.341999999999999</v>
      </c>
      <c r="D24" s="656">
        <v>52.404000000000003</v>
      </c>
      <c r="E24" s="656">
        <v>44.341999999999999</v>
      </c>
      <c r="F24" s="656">
        <v>26.347000000000001</v>
      </c>
      <c r="G24" s="647"/>
      <c r="N24" s="49"/>
      <c r="O24" s="49"/>
      <c r="P24" s="49"/>
      <c r="Q24" s="49"/>
    </row>
    <row r="25" spans="1:17">
      <c r="A25" s="738" t="s">
        <v>594</v>
      </c>
      <c r="B25" s="651">
        <v>2023</v>
      </c>
      <c r="C25" s="656">
        <v>28.306999999999999</v>
      </c>
      <c r="D25" s="656">
        <v>49.81</v>
      </c>
      <c r="E25" s="656">
        <v>45.110999999999997</v>
      </c>
      <c r="F25" s="656">
        <v>30.66</v>
      </c>
      <c r="G25" s="647"/>
      <c r="N25" s="49"/>
      <c r="O25" s="49"/>
      <c r="P25" s="49"/>
      <c r="Q25" s="49"/>
    </row>
    <row r="26" spans="1:17">
      <c r="A26" s="737"/>
      <c r="B26" s="651">
        <v>2022</v>
      </c>
      <c r="C26" s="656">
        <v>38.210999999999999</v>
      </c>
      <c r="D26" s="656">
        <v>57.404000000000003</v>
      </c>
      <c r="E26" s="656">
        <v>62.177999999999997</v>
      </c>
      <c r="F26" s="656">
        <v>40.015000000000001</v>
      </c>
      <c r="G26" s="49"/>
      <c r="N26" s="49"/>
      <c r="O26" s="49"/>
      <c r="P26" s="49"/>
      <c r="Q26" s="49"/>
    </row>
    <row r="27" spans="1:17" ht="16.5" thickBot="1">
      <c r="A27" s="737"/>
      <c r="B27" s="716">
        <v>2021</v>
      </c>
      <c r="C27" s="656">
        <v>41.377000000000002</v>
      </c>
      <c r="D27" s="656">
        <v>56.021999999999998</v>
      </c>
      <c r="E27" s="656">
        <v>65.459000000000003</v>
      </c>
      <c r="F27" s="656">
        <v>43.835000000000001</v>
      </c>
      <c r="G27" s="648"/>
      <c r="N27" s="49"/>
      <c r="O27" s="49"/>
      <c r="P27" s="49"/>
      <c r="Q27" s="49"/>
    </row>
    <row r="28" spans="1:17">
      <c r="A28" s="1037" t="str">
        <f>A20</f>
        <v>Var/Chg %</v>
      </c>
      <c r="B28" s="730" t="s">
        <v>757</v>
      </c>
      <c r="C28" s="731">
        <f>(C23-C24)/C24*100</f>
        <v>6.0383293102187103</v>
      </c>
      <c r="D28" s="731">
        <f>(D23-D24)/D24*100</f>
        <v>-5.5091214411113665</v>
      </c>
      <c r="E28" s="731">
        <f>(E23-E24)/E24*100</f>
        <v>11.018898561183535</v>
      </c>
      <c r="F28" s="732">
        <f>(F23-F24)/F24*100</f>
        <v>11.40167761035411</v>
      </c>
      <c r="G28" s="648"/>
      <c r="N28" s="49"/>
      <c r="O28" s="49"/>
      <c r="P28" s="49"/>
      <c r="Q28" s="49"/>
    </row>
    <row r="29" spans="1:17" ht="16.5" thickBot="1">
      <c r="A29" s="1038"/>
      <c r="B29" s="733" t="s">
        <v>758</v>
      </c>
      <c r="C29" s="734">
        <f>(C23-C27)/C27*100</f>
        <v>-29.929671073301598</v>
      </c>
      <c r="D29" s="734">
        <f>(D23-D27)/D27*100</f>
        <v>-11.611509764021269</v>
      </c>
      <c r="E29" s="734">
        <f>(E23-E27)/E27*100</f>
        <v>-24.795673627767002</v>
      </c>
      <c r="F29" s="735">
        <f>(F23-F27)/F27*100</f>
        <v>-33.042089654385769</v>
      </c>
      <c r="G29" s="49"/>
      <c r="N29" s="49"/>
      <c r="O29" s="49"/>
      <c r="P29" s="49"/>
      <c r="Q29" s="49"/>
    </row>
    <row r="30" spans="1:17" ht="15.95" hidden="1" customHeight="1" thickBot="1">
      <c r="A30" s="717"/>
      <c r="B30" s="660" t="s">
        <v>650</v>
      </c>
      <c r="C30" s="718" t="e">
        <f>(C23-#REF!)/#REF!*100</f>
        <v>#REF!</v>
      </c>
      <c r="D30" s="718" t="e">
        <f>(D23-#REF!)/#REF!*100</f>
        <v>#REF!</v>
      </c>
      <c r="E30" s="718" t="e">
        <f>(E23-#REF!)/#REF!*100</f>
        <v>#REF!</v>
      </c>
      <c r="F30" s="719" t="e">
        <f>(F23-#REF!)/#REF!*100</f>
        <v>#REF!</v>
      </c>
      <c r="G30" s="49"/>
      <c r="N30" s="49"/>
      <c r="O30" s="49"/>
      <c r="P30" s="49"/>
      <c r="Q30" s="49"/>
    </row>
    <row r="31" spans="1:17">
      <c r="A31" s="49"/>
      <c r="B31" s="49"/>
      <c r="C31" s="49"/>
      <c r="D31" s="49"/>
      <c r="E31" s="49"/>
      <c r="F31" s="49"/>
      <c r="G31" s="49"/>
      <c r="N31" s="49"/>
      <c r="O31" s="49"/>
      <c r="P31" s="49"/>
      <c r="Q31" s="49"/>
    </row>
    <row r="32" spans="1:17">
      <c r="A32" s="49"/>
      <c r="B32" s="49"/>
      <c r="C32" s="49"/>
      <c r="D32" s="49"/>
      <c r="E32" s="49"/>
      <c r="F32" s="49"/>
      <c r="G32" s="49"/>
      <c r="N32" s="49"/>
      <c r="O32" s="49"/>
      <c r="P32" s="49"/>
      <c r="Q32" s="49"/>
    </row>
    <row r="33" spans="1:17">
      <c r="A33" s="49"/>
      <c r="B33" s="49"/>
      <c r="C33" s="49"/>
      <c r="D33" s="49"/>
      <c r="E33" s="49"/>
      <c r="F33" s="49"/>
      <c r="G33" s="49"/>
      <c r="H33" s="49"/>
      <c r="I33" s="49"/>
      <c r="J33" s="49"/>
      <c r="K33" s="49"/>
      <c r="L33" s="49"/>
      <c r="M33" s="49"/>
      <c r="N33" s="49"/>
      <c r="O33" s="49"/>
      <c r="P33" s="49"/>
      <c r="Q33" s="49"/>
    </row>
    <row r="34" spans="1:17">
      <c r="A34" s="49"/>
      <c r="B34" s="49"/>
      <c r="C34" s="49"/>
      <c r="D34" s="49"/>
      <c r="E34" s="49"/>
      <c r="F34" s="49"/>
      <c r="G34" s="49"/>
      <c r="H34" s="49"/>
      <c r="I34" s="49"/>
      <c r="J34" s="49"/>
      <c r="K34" s="49"/>
      <c r="L34" s="49"/>
      <c r="M34" s="49"/>
      <c r="N34" s="49"/>
      <c r="O34" s="49"/>
      <c r="P34" s="49"/>
      <c r="Q34" s="49"/>
    </row>
    <row r="35" spans="1:17">
      <c r="A35" s="49"/>
      <c r="B35" s="49"/>
      <c r="C35" s="49"/>
      <c r="D35" s="49"/>
      <c r="E35" s="49"/>
      <c r="F35" s="49"/>
      <c r="G35" s="49"/>
      <c r="H35" s="49"/>
      <c r="I35" s="49"/>
      <c r="J35" s="49"/>
      <c r="K35" s="49"/>
      <c r="L35" s="49"/>
      <c r="M35" s="49"/>
      <c r="N35" s="49"/>
      <c r="O35" s="49"/>
      <c r="P35" s="49"/>
      <c r="Q35" s="49"/>
    </row>
  </sheetData>
  <mergeCells count="5">
    <mergeCell ref="G3:H3"/>
    <mergeCell ref="J3:K3"/>
    <mergeCell ref="A12:A13"/>
    <mergeCell ref="A20:A21"/>
    <mergeCell ref="A28:A29"/>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E1CFA-C641-48B5-B3BA-06AB8680E538}">
  <sheetPr>
    <tabColor rgb="FFFF0000"/>
  </sheetPr>
  <dimension ref="A1:V15"/>
  <sheetViews>
    <sheetView showGridLines="0" zoomScaleNormal="100" workbookViewId="0"/>
  </sheetViews>
  <sheetFormatPr defaultColWidth="9.140625" defaultRowHeight="15.75"/>
  <cols>
    <col min="1" max="1" width="33.140625" style="13" customWidth="1"/>
    <col min="2" max="6" width="12.85546875" style="13" customWidth="1"/>
    <col min="7" max="7" width="3.28515625" style="13" customWidth="1"/>
    <col min="8" max="9" width="12.42578125" style="13" customWidth="1"/>
    <col min="10" max="16" width="14" style="13" customWidth="1"/>
    <col min="17" max="22" width="10.85546875" style="13" bestFit="1" customWidth="1"/>
    <col min="23" max="16384" width="9.140625" style="13"/>
  </cols>
  <sheetData>
    <row r="1" spans="1:22" ht="21">
      <c r="A1" s="16" t="str">
        <f>+'Indice-Index'!C15</f>
        <v>2.8   Copie complessive vendute da inizio anno  - Total copies sold since b.y. (1/2)</v>
      </c>
      <c r="B1" s="248"/>
      <c r="C1" s="248"/>
      <c r="D1" s="248"/>
      <c r="E1" s="248"/>
      <c r="F1" s="248"/>
      <c r="G1" s="248"/>
      <c r="H1" s="89"/>
      <c r="I1" s="89"/>
      <c r="J1" s="16"/>
      <c r="K1" s="49"/>
      <c r="L1" s="49"/>
      <c r="M1" s="49"/>
      <c r="N1" s="49"/>
      <c r="O1" s="49"/>
      <c r="P1" s="49"/>
      <c r="Q1" s="49"/>
      <c r="R1" s="49"/>
      <c r="S1" s="49"/>
      <c r="T1" s="49"/>
      <c r="U1" s="49"/>
      <c r="V1" s="49"/>
    </row>
    <row r="2" spans="1:22">
      <c r="A2" s="6"/>
      <c r="B2" s="6"/>
      <c r="C2" s="6"/>
      <c r="D2" s="6"/>
      <c r="E2" s="6"/>
      <c r="F2" s="6"/>
      <c r="G2" s="6"/>
      <c r="H2" s="6"/>
      <c r="I2" s="6"/>
    </row>
    <row r="3" spans="1:22">
      <c r="G3" s="34"/>
      <c r="H3" s="1033" t="s">
        <v>278</v>
      </c>
      <c r="I3" s="1033"/>
    </row>
    <row r="4" spans="1:22" ht="47.25">
      <c r="A4" s="203" t="s">
        <v>759</v>
      </c>
      <c r="B4" s="147" t="str">
        <f>+'[3]2.1'!I61</f>
        <v>2T21
2Q21</v>
      </c>
      <c r="C4" s="147" t="str">
        <f>+'[3]2.1'!J61</f>
        <v>2T22
2Q22</v>
      </c>
      <c r="D4" s="147" t="str">
        <f>+'[3]2.1'!K61</f>
        <v>2T23
2Q23</v>
      </c>
      <c r="E4" s="147" t="str">
        <f>+'[3]2.1'!L61</f>
        <v>2T24
2Q24</v>
      </c>
      <c r="F4" s="147" t="str">
        <f>+'[3]2.1'!M61</f>
        <v>2T25
2Q25</v>
      </c>
      <c r="G4" s="107"/>
      <c r="H4" s="487" t="str">
        <f>+'2.6'!H4</f>
        <v>2T25 vs 2T24/2Q25 VS 2Q24</v>
      </c>
      <c r="I4" s="487" t="str">
        <f>+'2.6'!G4</f>
        <v>2T25 vs 2T21/2Q25 vs 2Q21</v>
      </c>
    </row>
    <row r="5" spans="1:22">
      <c r="H5" s="435"/>
      <c r="I5" s="435"/>
    </row>
    <row r="6" spans="1:22">
      <c r="A6" s="776" t="s">
        <v>760</v>
      </c>
      <c r="B6" s="850">
        <v>312.68388700000003</v>
      </c>
      <c r="C6" s="850">
        <v>283.90812599999998</v>
      </c>
      <c r="D6" s="850">
        <v>259.50926199999998</v>
      </c>
      <c r="E6" s="850">
        <v>237.036652</v>
      </c>
      <c r="F6" s="850">
        <v>220.254288</v>
      </c>
      <c r="G6" s="266"/>
      <c r="H6" s="433">
        <f>(F6-E6)/E6*100</f>
        <v>-7.0800713131908406</v>
      </c>
      <c r="I6" s="433">
        <f>(F6-B6)/B6*100</f>
        <v>-29.560077395353606</v>
      </c>
    </row>
    <row r="7" spans="1:22">
      <c r="B7" s="336"/>
      <c r="C7" s="336"/>
      <c r="D7" s="336"/>
      <c r="E7" s="336"/>
      <c r="F7" s="336"/>
      <c r="H7" s="107"/>
      <c r="I7" s="107"/>
    </row>
    <row r="8" spans="1:22">
      <c r="A8" s="776" t="s">
        <v>761</v>
      </c>
      <c r="B8" s="850">
        <v>175.11804700000002</v>
      </c>
      <c r="C8" s="850">
        <v>161.98877099999999</v>
      </c>
      <c r="D8" s="850">
        <v>147.96704499999998</v>
      </c>
      <c r="E8" s="850">
        <v>135.49993700000002</v>
      </c>
      <c r="F8" s="850">
        <v>127.115416</v>
      </c>
      <c r="G8" s="266"/>
      <c r="H8" s="433">
        <f>(F8-E8)/E8*100</f>
        <v>-6.1878412533874609</v>
      </c>
      <c r="I8" s="433">
        <f>(F8-B8)/B8*100</f>
        <v>-27.411584255505101</v>
      </c>
    </row>
    <row r="9" spans="1:22">
      <c r="A9" s="776" t="s">
        <v>762</v>
      </c>
      <c r="B9" s="850">
        <v>137.56584000000001</v>
      </c>
      <c r="C9" s="850">
        <v>121.919355</v>
      </c>
      <c r="D9" s="850">
        <v>111.54221699999999</v>
      </c>
      <c r="E9" s="850">
        <v>101.53671499999999</v>
      </c>
      <c r="F9" s="850">
        <v>93.138872000000006</v>
      </c>
      <c r="G9" s="266"/>
      <c r="H9" s="433">
        <f>(F9-E9)/E9*100</f>
        <v>-8.270745217628896</v>
      </c>
      <c r="I9" s="433">
        <f>(F9-B9)/B9*100</f>
        <v>-32.295058133618056</v>
      </c>
      <c r="J9" s="336"/>
    </row>
    <row r="10" spans="1:22">
      <c r="B10" s="336"/>
      <c r="C10" s="336"/>
      <c r="D10" s="336"/>
      <c r="E10" s="336"/>
      <c r="F10" s="336"/>
      <c r="H10" s="107"/>
      <c r="I10" s="107"/>
    </row>
    <row r="11" spans="1:22">
      <c r="A11" s="776" t="s">
        <v>763</v>
      </c>
      <c r="B11" s="850">
        <v>272.40715599999999</v>
      </c>
      <c r="C11" s="850">
        <v>245.763766</v>
      </c>
      <c r="D11" s="850">
        <v>221.81727599999999</v>
      </c>
      <c r="E11" s="850">
        <v>202.41898699999999</v>
      </c>
      <c r="F11" s="850">
        <v>186.64737400000001</v>
      </c>
      <c r="G11" s="266"/>
      <c r="H11" s="433">
        <f>(F11-E11)/E11*100</f>
        <v>-7.7915679915935829</v>
      </c>
      <c r="I11" s="433">
        <f>(F11-B11)/B11*100</f>
        <v>-31.482205996086233</v>
      </c>
    </row>
    <row r="12" spans="1:22">
      <c r="A12" s="776" t="s">
        <v>764</v>
      </c>
      <c r="B12" s="850">
        <v>40.276731000000041</v>
      </c>
      <c r="C12" s="850">
        <v>38.144359999999978</v>
      </c>
      <c r="D12" s="850">
        <v>37.691985999999986</v>
      </c>
      <c r="E12" s="850">
        <v>34.617665000000017</v>
      </c>
      <c r="F12" s="850">
        <v>33.606913999999989</v>
      </c>
      <c r="G12" s="266"/>
      <c r="H12" s="433">
        <f>(F12-E12)/E12*100</f>
        <v>-2.9197549863632539</v>
      </c>
      <c r="I12" s="433">
        <f>(F12-B12)/B12*100</f>
        <v>-16.559976031818582</v>
      </c>
    </row>
    <row r="14" spans="1:22">
      <c r="A14" s="339" t="s">
        <v>765</v>
      </c>
    </row>
    <row r="15" spans="1:22">
      <c r="A15" s="339" t="s">
        <v>766</v>
      </c>
    </row>
  </sheetData>
  <mergeCells count="1">
    <mergeCell ref="H3:I3"/>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630DC-999B-482E-B6DD-C212E8BF8513}">
  <sheetPr>
    <tabColor rgb="FFFF0000"/>
  </sheetPr>
  <dimension ref="A1:M28"/>
  <sheetViews>
    <sheetView showGridLines="0" zoomScaleNormal="100" workbookViewId="0"/>
  </sheetViews>
  <sheetFormatPr defaultColWidth="9.140625" defaultRowHeight="15.75"/>
  <cols>
    <col min="1" max="1" width="28.7109375" style="24" customWidth="1"/>
    <col min="2" max="6" width="11.85546875" style="24" customWidth="1"/>
    <col min="7" max="7" width="8.85546875" style="24" customWidth="1"/>
    <col min="8" max="9" width="14.140625" style="24" customWidth="1"/>
    <col min="10" max="10" width="11.85546875" style="24" customWidth="1"/>
    <col min="11" max="11" width="11.85546875" style="24" bestFit="1" customWidth="1"/>
    <col min="12" max="16384" width="9.140625" style="24"/>
  </cols>
  <sheetData>
    <row r="1" spans="1:10" ht="21">
      <c r="A1" s="259" t="str">
        <f>+'Indice-Index'!C16</f>
        <v>2.9   Copie complessive vendute da inizio anno  - Total copies sold since b.y. (2/2)</v>
      </c>
      <c r="B1" s="260"/>
      <c r="C1" s="260"/>
      <c r="D1" s="260"/>
      <c r="E1" s="260"/>
      <c r="F1" s="260"/>
      <c r="G1" s="260"/>
      <c r="H1" s="260"/>
      <c r="I1" s="259"/>
      <c r="J1" s="259"/>
    </row>
    <row r="2" spans="1:10" ht="15.75" customHeight="1"/>
    <row r="3" spans="1:10" ht="18.600000000000001" customHeight="1">
      <c r="A3" s="203" t="s">
        <v>767</v>
      </c>
      <c r="G3" s="107"/>
      <c r="H3" s="1033" t="s">
        <v>216</v>
      </c>
      <c r="I3" s="1033"/>
    </row>
    <row r="4" spans="1:10" ht="46.5" customHeight="1">
      <c r="B4" s="202" t="str">
        <f>+'2.8'!B4</f>
        <v>2T21
2Q21</v>
      </c>
      <c r="C4" s="202" t="str">
        <f>+'2.8'!C4</f>
        <v>2T22
2Q22</v>
      </c>
      <c r="D4" s="202" t="str">
        <f>+'2.8'!D4</f>
        <v>2T23
2Q23</v>
      </c>
      <c r="E4" s="202" t="str">
        <f>+'2.8'!E4</f>
        <v>2T24
2Q24</v>
      </c>
      <c r="F4" s="202" t="str">
        <f>+'2.8'!F4</f>
        <v>2T25
2Q25</v>
      </c>
      <c r="G4" s="264"/>
      <c r="H4" s="831" t="str">
        <f>+'2.8'!I4</f>
        <v>2T25 vs 2T21/2Q25 vs 2Q21</v>
      </c>
      <c r="I4" s="831" t="str">
        <f>+'2.8'!H4</f>
        <v>2T25 vs 2T24/2Q25 VS 2Q24</v>
      </c>
    </row>
    <row r="5" spans="1:10" ht="18.600000000000001" customHeight="1">
      <c r="A5" s="262" t="s">
        <v>768</v>
      </c>
      <c r="B5" s="107"/>
      <c r="C5" s="107"/>
      <c r="D5" s="107"/>
      <c r="E5" s="107"/>
      <c r="F5" s="107"/>
      <c r="G5" s="107"/>
      <c r="H5" s="107"/>
      <c r="I5" s="107"/>
    </row>
    <row r="6" spans="1:10" ht="52.5" customHeight="1">
      <c r="A6" s="851" t="s">
        <v>769</v>
      </c>
      <c r="B6" s="958">
        <v>87.124672000000004</v>
      </c>
      <c r="C6" s="958">
        <v>78.023420999999985</v>
      </c>
      <c r="D6" s="958">
        <v>68.614395999999999</v>
      </c>
      <c r="E6" s="958">
        <v>63.464368999999998</v>
      </c>
      <c r="F6" s="958">
        <v>58.651776000000005</v>
      </c>
      <c r="G6" s="991"/>
      <c r="H6" s="433">
        <f>(F6-B6)/B6*100</f>
        <v>-32.680634941156505</v>
      </c>
      <c r="I6" s="433">
        <f>(F6-E6)/E6*100</f>
        <v>-7.5831416522868009</v>
      </c>
    </row>
    <row r="7" spans="1:10" ht="54.75" customHeight="1">
      <c r="A7" s="851" t="s">
        <v>770</v>
      </c>
      <c r="B7" s="958">
        <v>22.345261999999998</v>
      </c>
      <c r="C7" s="958">
        <v>19.866109000000002</v>
      </c>
      <c r="D7" s="958">
        <v>18.410767999999997</v>
      </c>
      <c r="E7" s="958">
        <v>16.718340999999999</v>
      </c>
      <c r="F7" s="958">
        <v>14.801828</v>
      </c>
      <c r="G7" s="991"/>
      <c r="H7" s="433">
        <f>(F7-B7)/B7*100</f>
        <v>-33.758539058526139</v>
      </c>
      <c r="I7" s="433">
        <f>(F7-E7)/E7*100</f>
        <v>-11.46353576589925</v>
      </c>
    </row>
    <row r="8" spans="1:10" ht="38.1" customHeight="1">
      <c r="A8" s="851" t="s">
        <v>911</v>
      </c>
      <c r="B8" s="958">
        <v>11.240068000000001</v>
      </c>
      <c r="C8" s="958">
        <v>9.8167009999999983</v>
      </c>
      <c r="D8" s="958">
        <v>8.756062</v>
      </c>
      <c r="E8" s="958">
        <v>7.1583180000000004</v>
      </c>
      <c r="F8" s="958">
        <v>6.5081629999999997</v>
      </c>
      <c r="G8" s="991"/>
      <c r="H8" s="433">
        <f>(F8-B8)/B8*100</f>
        <v>-42.098544243682518</v>
      </c>
      <c r="I8" s="433">
        <f>(F8-E8)/E8*100</f>
        <v>-9.082510723887939</v>
      </c>
    </row>
    <row r="9" spans="1:10" ht="35.1" customHeight="1">
      <c r="A9" s="851" t="s">
        <v>912</v>
      </c>
      <c r="B9" s="958">
        <v>25.321992999999999</v>
      </c>
      <c r="C9" s="958">
        <v>26.663441999999996</v>
      </c>
      <c r="D9" s="958">
        <v>24.759823000000001</v>
      </c>
      <c r="E9" s="958">
        <v>23.056429000000001</v>
      </c>
      <c r="F9" s="958">
        <v>21.498398999999999</v>
      </c>
      <c r="G9" s="991"/>
      <c r="H9" s="433">
        <f>(F9-B9)/B9*100</f>
        <v>-15.099893598422526</v>
      </c>
      <c r="I9" s="433">
        <f>(F9-E9)/E9*100</f>
        <v>-6.7574644798637378</v>
      </c>
    </row>
    <row r="10" spans="1:10" ht="6" customHeight="1">
      <c r="G10" s="991"/>
    </row>
    <row r="11" spans="1:10" ht="62.25" customHeight="1">
      <c r="A11" s="851" t="s">
        <v>913</v>
      </c>
      <c r="B11" s="958">
        <v>56.548342999999988</v>
      </c>
      <c r="C11" s="958">
        <v>50.727425000000011</v>
      </c>
      <c r="D11" s="958">
        <v>48.75638</v>
      </c>
      <c r="E11" s="958">
        <v>45.295287000000002</v>
      </c>
      <c r="F11" s="958">
        <v>40.192313999999996</v>
      </c>
      <c r="G11" s="991"/>
      <c r="H11" s="433">
        <f>(F11-B11)/B11*100</f>
        <v>-28.923975721092297</v>
      </c>
      <c r="I11" s="433">
        <f>(F11-E11)/E11*100</f>
        <v>-11.266013172628767</v>
      </c>
    </row>
    <row r="12" spans="1:10" ht="32.450000000000003" customHeight="1">
      <c r="A12" s="851" t="s">
        <v>771</v>
      </c>
      <c r="B12" s="958">
        <v>69.826818000000003</v>
      </c>
      <c r="C12" s="958">
        <v>60.666668000000016</v>
      </c>
      <c r="D12" s="958">
        <v>52.519847000000006</v>
      </c>
      <c r="E12" s="958">
        <v>46.726242999999997</v>
      </c>
      <c r="F12" s="958">
        <v>44.994894000000002</v>
      </c>
      <c r="G12" s="991"/>
      <c r="H12" s="433">
        <f>(F12-B12)/B12*100</f>
        <v>-35.562158940136726</v>
      </c>
      <c r="I12" s="433">
        <f>(F12-E12)/E12*100</f>
        <v>-3.7053032489686673</v>
      </c>
    </row>
    <row r="13" spans="1:10" ht="6" customHeight="1"/>
    <row r="14" spans="1:10" ht="18.600000000000001" customHeight="1">
      <c r="A14" s="509" t="s">
        <v>772</v>
      </c>
      <c r="B14" s="852">
        <f>SUM(B6:B12)</f>
        <v>272.40715599999999</v>
      </c>
      <c r="C14" s="852">
        <f>SUM(C6:C12)</f>
        <v>245.763766</v>
      </c>
      <c r="D14" s="852">
        <f>SUM(D6:D12)</f>
        <v>221.81727599999999</v>
      </c>
      <c r="E14" s="852">
        <f>SUM(E6:E12)</f>
        <v>202.41898700000002</v>
      </c>
      <c r="F14" s="852">
        <f>SUM(F6:F12)</f>
        <v>186.64737400000001</v>
      </c>
      <c r="G14" s="265"/>
      <c r="H14" s="433">
        <f>(F14-B14)/B14*100</f>
        <v>-31.482205996086233</v>
      </c>
      <c r="I14" s="433">
        <f>(F14-E14)/E14*100</f>
        <v>-7.7915679915935954</v>
      </c>
    </row>
    <row r="15" spans="1:10" ht="18.600000000000001" customHeight="1">
      <c r="B15" s="263"/>
      <c r="C15" s="263"/>
      <c r="D15" s="263"/>
      <c r="E15" s="263"/>
      <c r="F15" s="263"/>
      <c r="G15" s="263"/>
    </row>
    <row r="16" spans="1:10" ht="18.600000000000001" customHeight="1">
      <c r="A16" s="262" t="s">
        <v>773</v>
      </c>
      <c r="B16" s="263"/>
      <c r="C16" s="263"/>
      <c r="D16" s="263"/>
      <c r="E16" s="263"/>
      <c r="F16" s="263"/>
      <c r="G16" s="263"/>
      <c r="H16" s="107"/>
      <c r="I16" s="107"/>
    </row>
    <row r="17" spans="1:13" ht="33.6" customHeight="1">
      <c r="A17" s="851" t="str">
        <f>A6</f>
        <v>Nazionali-Generalisti Top 5
General press- Top 5</v>
      </c>
      <c r="B17" s="958">
        <v>16.878209999999996</v>
      </c>
      <c r="C17" s="958">
        <v>15.897755999999996</v>
      </c>
      <c r="D17" s="958">
        <v>16.519151000000001</v>
      </c>
      <c r="E17" s="958">
        <v>16.589033000000001</v>
      </c>
      <c r="F17" s="958">
        <v>16.301696</v>
      </c>
      <c r="G17" s="991"/>
      <c r="H17" s="433">
        <f>(F17-B17)/B17*100</f>
        <v>-3.4157295116010298</v>
      </c>
      <c r="I17" s="433">
        <f>(F17-E17)/E17*100</f>
        <v>-1.7320901103759383</v>
      </c>
    </row>
    <row r="18" spans="1:13" ht="33.6" customHeight="1">
      <c r="A18" s="851" t="str">
        <f>A7</f>
        <v>Nazionali-Generalisti - Altri
Other general press</v>
      </c>
      <c r="B18" s="958">
        <v>5.7174810000000003</v>
      </c>
      <c r="C18" s="958">
        <v>5.5606540000000004</v>
      </c>
      <c r="D18" s="958">
        <v>4.8633390000000007</v>
      </c>
      <c r="E18" s="958">
        <v>2.8076810000000001</v>
      </c>
      <c r="F18" s="958">
        <v>3.3259440000000002</v>
      </c>
      <c r="G18" s="991"/>
      <c r="H18" s="433">
        <f>(F18-B18)/B18*100</f>
        <v>-41.828508044014484</v>
      </c>
      <c r="I18" s="433">
        <f>(F18-E18)/E18*100</f>
        <v>18.458756532526312</v>
      </c>
    </row>
    <row r="19" spans="1:13" ht="33.6" customHeight="1">
      <c r="A19" s="851" t="str">
        <f>A8</f>
        <v>Nazionali-economici
Business press</v>
      </c>
      <c r="B19" s="958">
        <v>5.3141120000000006</v>
      </c>
      <c r="C19" s="958">
        <v>5.1063669999999997</v>
      </c>
      <c r="D19" s="958">
        <v>5.0975170000000007</v>
      </c>
      <c r="E19" s="958">
        <v>4.9581200000000001</v>
      </c>
      <c r="F19" s="958">
        <v>4.8767849999999999</v>
      </c>
      <c r="G19" s="991"/>
      <c r="H19" s="433">
        <f>(F19-B19)/B19*100</f>
        <v>-8.2295405140125144</v>
      </c>
      <c r="I19" s="433">
        <f>(F19-E19)/E19*100</f>
        <v>-1.6404403281889135</v>
      </c>
    </row>
    <row r="20" spans="1:13" ht="33.6" customHeight="1">
      <c r="A20" s="851" t="str">
        <f>A9</f>
        <v>Nazionali - sportivi
Sport press</v>
      </c>
      <c r="B20" s="958">
        <v>1.1762490000000008</v>
      </c>
      <c r="C20" s="958">
        <v>1.054321000000001</v>
      </c>
      <c r="D20" s="958">
        <v>0.94598899999999975</v>
      </c>
      <c r="E20" s="992">
        <v>0.74764600000000014</v>
      </c>
      <c r="F20" s="992">
        <v>1.1508250000000004</v>
      </c>
      <c r="G20" s="991"/>
      <c r="H20" s="433">
        <f>(F20-B20)/B20*100</f>
        <v>-2.1614471085629248</v>
      </c>
      <c r="I20" s="433">
        <f>(F20-E20)/E20*100</f>
        <v>53.926457173582179</v>
      </c>
    </row>
    <row r="21" spans="1:13" ht="6" customHeight="1">
      <c r="G21" s="991"/>
    </row>
    <row r="22" spans="1:13" ht="63.75" customHeight="1">
      <c r="A22" s="851" t="str">
        <f>A11</f>
        <v>Locali- Top 10 (rank 6M2025) (*)
Local newspaper - Top 10 (rank 6M2023) (*)</v>
      </c>
      <c r="B22" s="958">
        <v>4.462326</v>
      </c>
      <c r="C22" s="958">
        <v>4.1787600000000005</v>
      </c>
      <c r="D22" s="958">
        <v>4.6940910000000002</v>
      </c>
      <c r="E22" s="958">
        <v>4.5805900000000008</v>
      </c>
      <c r="F22" s="958">
        <v>4.8607329999999997</v>
      </c>
      <c r="G22" s="991"/>
      <c r="H22" s="433">
        <f>(F22-B22)/B22*100</f>
        <v>8.9282360813620461</v>
      </c>
      <c r="I22" s="433">
        <f>(F22-E22)/E22*100</f>
        <v>6.1158715361994602</v>
      </c>
      <c r="L22" s="853"/>
      <c r="M22" s="853"/>
    </row>
    <row r="23" spans="1:13" ht="33" customHeight="1">
      <c r="A23" s="851" t="str">
        <f>A12</f>
        <v>Locali-Altre testate
Local newspaper - Others</v>
      </c>
      <c r="B23" s="958">
        <v>6.728353000000042</v>
      </c>
      <c r="C23" s="958">
        <v>6.3465019999999797</v>
      </c>
      <c r="D23" s="958">
        <v>5.5718989999999842</v>
      </c>
      <c r="E23" s="958">
        <v>4.9345950000000158</v>
      </c>
      <c r="F23" s="958">
        <v>3.090930999999987</v>
      </c>
      <c r="G23" s="991"/>
      <c r="H23" s="433">
        <f>(F23-B23)/B23*100</f>
        <v>-54.061105295754139</v>
      </c>
      <c r="I23" s="433">
        <f>(F23-E23)/E23*100</f>
        <v>-37.362012485320939</v>
      </c>
    </row>
    <row r="24" spans="1:13" ht="6" customHeight="1"/>
    <row r="25" spans="1:13">
      <c r="A25" s="509" t="str">
        <f>A14</f>
        <v>Totale/Total copies</v>
      </c>
      <c r="B25" s="852">
        <f>B17+B18+B20+B19+B22+B23</f>
        <v>40.276731000000041</v>
      </c>
      <c r="C25" s="852">
        <f>C17+C18+C20+C19+C22+C23</f>
        <v>38.144359999999978</v>
      </c>
      <c r="D25" s="852">
        <f>D17+D18+D20+D19+D22+D23</f>
        <v>37.691985999999986</v>
      </c>
      <c r="E25" s="852">
        <f>E17+E18+E20+E19+E22+E23</f>
        <v>34.617665000000017</v>
      </c>
      <c r="F25" s="852">
        <f>F17+F18+F20+F19+F22+F23</f>
        <v>33.606913999999989</v>
      </c>
      <c r="G25" s="265"/>
      <c r="H25" s="433">
        <f>(F25-B25)/B25*100</f>
        <v>-16.559976031818582</v>
      </c>
      <c r="I25" s="433">
        <f>(F25-E25)/E25*100</f>
        <v>-2.9197549863632539</v>
      </c>
    </row>
    <row r="27" spans="1:13">
      <c r="A27" s="339" t="s">
        <v>765</v>
      </c>
      <c r="B27" s="200"/>
      <c r="G27" s="976"/>
    </row>
    <row r="28" spans="1:13">
      <c r="A28" s="339" t="str">
        <f>'2.8'!A15</f>
        <v>Source: Agcom elaboration on data from IES and ADS</v>
      </c>
    </row>
  </sheetData>
  <mergeCells count="1">
    <mergeCell ref="H3:I3"/>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541E7-35CA-4956-B963-D0C8BC07E204}">
  <sheetPr>
    <tabColor rgb="FFFF0000"/>
  </sheetPr>
  <dimension ref="A1:O24"/>
  <sheetViews>
    <sheetView showGridLines="0" zoomScale="115" zoomScaleNormal="115" workbookViewId="0"/>
  </sheetViews>
  <sheetFormatPr defaultColWidth="9.140625" defaultRowHeight="15.75"/>
  <cols>
    <col min="1" max="1" width="29.28515625" style="13" customWidth="1"/>
    <col min="2" max="2" width="19.5703125" style="13" customWidth="1"/>
    <col min="3" max="3" width="13" style="13" customWidth="1"/>
    <col min="4" max="4" width="19.42578125" style="13" customWidth="1"/>
    <col min="5" max="7" width="10.140625" style="13" customWidth="1"/>
    <col min="8" max="12" width="10.85546875" style="13" bestFit="1" customWidth="1"/>
    <col min="13" max="16384" width="9.140625" style="13"/>
  </cols>
  <sheetData>
    <row r="1" spans="1:15" ht="21">
      <c r="A1" s="256" t="str">
        <f>+'Indice-Index'!C17</f>
        <v xml:space="preserve">2.10   Distribuzione per principali gruppi editoriali  - Distribution of copies sold  by main publishing groups </v>
      </c>
      <c r="B1" s="291"/>
      <c r="C1" s="291"/>
      <c r="D1" s="291"/>
      <c r="E1" s="290"/>
      <c r="F1" s="290"/>
      <c r="G1" s="290"/>
      <c r="H1" s="290"/>
      <c r="I1" s="290"/>
      <c r="J1" s="290"/>
      <c r="K1" s="290"/>
      <c r="L1" s="89"/>
      <c r="M1" s="89"/>
      <c r="N1" s="89"/>
      <c r="O1" s="89"/>
    </row>
    <row r="2" spans="1:15">
      <c r="A2" s="6"/>
      <c r="B2" s="6"/>
      <c r="C2" s="6"/>
      <c r="D2" s="6"/>
      <c r="E2" s="6"/>
      <c r="F2" s="6"/>
      <c r="G2" s="6"/>
    </row>
    <row r="3" spans="1:15" s="268" customFormat="1" ht="43.5" customHeight="1">
      <c r="A3" s="76"/>
      <c r="B3" s="267" t="s">
        <v>220</v>
      </c>
      <c r="C3" s="388" t="s">
        <v>914</v>
      </c>
      <c r="D3" s="1039" t="s">
        <v>915</v>
      </c>
      <c r="E3" s="76"/>
      <c r="F3" s="76"/>
      <c r="G3" s="76"/>
    </row>
    <row r="4" spans="1:15" ht="31.5">
      <c r="A4"/>
      <c r="B4" s="854" t="str">
        <f>'2.9'!F4</f>
        <v>2T25
2Q25</v>
      </c>
      <c r="C4" s="34" t="s">
        <v>217</v>
      </c>
      <c r="D4" s="1039"/>
      <c r="E4" s="6"/>
      <c r="F4" s="6"/>
      <c r="G4" s="73"/>
    </row>
    <row r="5" spans="1:15">
      <c r="A5"/>
      <c r="B5" s="85"/>
      <c r="C5" s="34"/>
      <c r="D5" s="267"/>
      <c r="E5" s="6"/>
      <c r="F5" s="6"/>
      <c r="G5" s="73"/>
    </row>
    <row r="6" spans="1:15">
      <c r="A6" s="32" t="s">
        <v>110</v>
      </c>
      <c r="B6" s="128"/>
      <c r="C6" s="129"/>
      <c r="E6" s="6"/>
      <c r="F6" s="6"/>
      <c r="G6" s="73"/>
    </row>
    <row r="7" spans="1:15">
      <c r="A7" s="408" t="s">
        <v>112</v>
      </c>
      <c r="B7" s="504">
        <v>19.380918931303619</v>
      </c>
      <c r="C7" s="504">
        <v>0.57469397669195743</v>
      </c>
      <c r="D7" s="855">
        <v>-4.2405581488084856</v>
      </c>
      <c r="E7" s="6"/>
      <c r="F7" s="6"/>
      <c r="G7" s="73"/>
    </row>
    <row r="8" spans="1:15">
      <c r="A8" s="408" t="s">
        <v>116</v>
      </c>
      <c r="B8" s="504">
        <v>12.253366890182861</v>
      </c>
      <c r="C8" s="504">
        <v>-1.6630708090806259</v>
      </c>
      <c r="D8" s="855">
        <v>-18.184380068086096</v>
      </c>
      <c r="E8" s="6"/>
      <c r="F8" s="6"/>
      <c r="G8" s="73"/>
      <c r="K8" s="14"/>
    </row>
    <row r="9" spans="1:15">
      <c r="A9" s="408" t="s">
        <v>211</v>
      </c>
      <c r="B9" s="504">
        <v>9.2892320897743428</v>
      </c>
      <c r="C9" s="504">
        <v>-4.3894164472616737E-2</v>
      </c>
      <c r="D9" s="855">
        <v>-7.5170784340048993</v>
      </c>
      <c r="E9" s="6"/>
      <c r="F9" s="6"/>
      <c r="G9" s="73"/>
    </row>
    <row r="10" spans="1:15">
      <c r="A10" s="408" t="s">
        <v>210</v>
      </c>
      <c r="B10" s="504">
        <v>7.466740443209896</v>
      </c>
      <c r="C10" s="504">
        <v>-0.50801444828258013</v>
      </c>
      <c r="D10" s="855">
        <v>-12.999333653986342</v>
      </c>
      <c r="E10" s="6"/>
      <c r="F10" s="6"/>
      <c r="G10" s="73"/>
    </row>
    <row r="11" spans="1:15">
      <c r="A11" s="408" t="s">
        <v>445</v>
      </c>
      <c r="B11" s="504">
        <v>5.0593421363946387</v>
      </c>
      <c r="C11" s="504">
        <v>0.40357607368463988</v>
      </c>
      <c r="D11" s="855">
        <v>0.97451293382163173</v>
      </c>
      <c r="E11" s="6"/>
      <c r="F11" s="6"/>
      <c r="G11" s="73"/>
    </row>
    <row r="12" spans="1:15">
      <c r="A12" s="408" t="s">
        <v>126</v>
      </c>
      <c r="B12" s="504">
        <v>4.828190677495459</v>
      </c>
      <c r="C12" s="504">
        <v>3.8689600674647551E-2</v>
      </c>
      <c r="D12" s="855">
        <v>-6.3294639163143982</v>
      </c>
      <c r="E12" s="6"/>
      <c r="F12" s="6"/>
      <c r="G12" s="73"/>
    </row>
    <row r="13" spans="1:15">
      <c r="A13" s="408" t="s">
        <v>673</v>
      </c>
      <c r="B13" s="504">
        <v>4.521870193964169</v>
      </c>
      <c r="C13" s="504">
        <v>-0.1019873012893493</v>
      </c>
      <c r="D13" s="855">
        <v>-9.1295836029823079</v>
      </c>
      <c r="E13" s="6"/>
      <c r="F13" s="6"/>
      <c r="G13" s="73"/>
    </row>
    <row r="14" spans="1:15">
      <c r="A14" s="408" t="s">
        <v>659</v>
      </c>
      <c r="B14" s="504">
        <v>4.2617422276927472</v>
      </c>
      <c r="C14" s="504">
        <v>-5.8718727856017061E-2</v>
      </c>
      <c r="D14" s="855">
        <v>-8.342931934105362</v>
      </c>
      <c r="E14" s="6"/>
      <c r="F14" s="6"/>
      <c r="G14" s="73"/>
    </row>
    <row r="15" spans="1:15">
      <c r="A15" s="408" t="s">
        <v>660</v>
      </c>
      <c r="B15" s="504">
        <v>3.9639759476555572</v>
      </c>
      <c r="C15" s="504">
        <v>-7.3550345252071381E-3</v>
      </c>
      <c r="D15" s="855">
        <v>-7.2521620521994459</v>
      </c>
      <c r="E15" s="6"/>
      <c r="F15" s="6"/>
      <c r="G15" s="73"/>
    </row>
    <row r="16" spans="1:15">
      <c r="A16" s="408" t="s">
        <v>774</v>
      </c>
      <c r="B16" s="504">
        <v>3.6719820864509116</v>
      </c>
      <c r="C16" s="504">
        <v>-0.18257708104863646</v>
      </c>
      <c r="D16" s="855">
        <v>-11.481365628226678</v>
      </c>
      <c r="E16" s="6"/>
      <c r="F16" s="6"/>
      <c r="G16" s="73"/>
    </row>
    <row r="17" spans="1:8">
      <c r="A17" s="408" t="s">
        <v>218</v>
      </c>
      <c r="B17" s="504">
        <v>25.302638375875798</v>
      </c>
      <c r="C17" s="504">
        <v>1.5486579155037887</v>
      </c>
      <c r="D17" s="855">
        <v>-1.0220894389975854</v>
      </c>
      <c r="E17" s="6"/>
      <c r="F17" s="6"/>
      <c r="G17" s="73"/>
    </row>
    <row r="18" spans="1:8">
      <c r="B18" s="7"/>
      <c r="C18" s="6"/>
      <c r="D18"/>
      <c r="E18" s="6"/>
      <c r="F18" s="6"/>
      <c r="G18" s="6"/>
    </row>
    <row r="19" spans="1:8">
      <c r="A19" s="646" t="s">
        <v>765</v>
      </c>
      <c r="B19" s="49"/>
      <c r="C19" s="49"/>
    </row>
    <row r="20" spans="1:8">
      <c r="A20" s="646" t="str">
        <f>'2.9'!A28</f>
        <v>Source: Agcom elaboration on data from IES and ADS</v>
      </c>
      <c r="B20" s="647"/>
      <c r="C20" s="49"/>
    </row>
    <row r="21" spans="1:8">
      <c r="A21" s="49"/>
      <c r="B21" s="856"/>
      <c r="C21" s="550"/>
      <c r="D21" s="245"/>
      <c r="E21" s="245"/>
      <c r="F21" s="245"/>
      <c r="G21" s="245"/>
      <c r="H21" s="245"/>
    </row>
    <row r="22" spans="1:8">
      <c r="B22"/>
      <c r="C22" s="246"/>
      <c r="D22" s="246"/>
      <c r="E22" s="246"/>
      <c r="F22" s="246"/>
      <c r="G22" s="246"/>
      <c r="H22" s="246"/>
    </row>
    <row r="23" spans="1:8">
      <c r="B23" s="70"/>
      <c r="C23" s="246"/>
      <c r="D23" s="246"/>
      <c r="E23" s="246"/>
      <c r="F23" s="246"/>
      <c r="G23" s="246"/>
      <c r="H23" s="246"/>
    </row>
    <row r="24" spans="1:8">
      <c r="B24"/>
      <c r="C24" s="247"/>
      <c r="D24" s="247"/>
      <c r="E24" s="247"/>
      <c r="F24" s="247"/>
      <c r="G24" s="247"/>
      <c r="H24" s="247"/>
    </row>
  </sheetData>
  <mergeCells count="1">
    <mergeCell ref="D3:D4"/>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D6879-D3D2-47F2-959F-01912FDB6025}">
  <sheetPr>
    <tabColor rgb="FFFF0000"/>
  </sheetPr>
  <dimension ref="A1:T24"/>
  <sheetViews>
    <sheetView showGridLines="0" zoomScaleNormal="100" workbookViewId="0">
      <pane xSplit="2" ySplit="8" topLeftCell="H9" activePane="bottomRight" state="frozen"/>
      <selection activeCell="G21" sqref="G21"/>
      <selection pane="topRight" activeCell="G21" sqref="G21"/>
      <selection pane="bottomLeft" activeCell="G21" sqref="G21"/>
      <selection pane="bottomRight"/>
    </sheetView>
  </sheetViews>
  <sheetFormatPr defaultColWidth="8.7109375" defaultRowHeight="15"/>
  <cols>
    <col min="1" max="1" width="5.85546875" style="50" customWidth="1"/>
    <col min="2" max="2" width="25.28515625" style="50" customWidth="1"/>
    <col min="3" max="7" width="7.28515625" style="50" customWidth="1"/>
    <col min="8" max="8" width="13" style="50" customWidth="1"/>
    <col min="9" max="9" width="13.5703125" style="50" customWidth="1"/>
    <col min="10" max="10" width="1.42578125" style="50" customWidth="1"/>
    <col min="11" max="11" width="7.28515625" style="50" customWidth="1"/>
    <col min="12" max="12" width="14.42578125" style="50" customWidth="1"/>
    <col min="13" max="13" width="12.85546875" style="50" customWidth="1"/>
    <col min="14" max="14" width="1.42578125" style="50" customWidth="1"/>
    <col min="15" max="15" width="7.28515625" style="50" customWidth="1"/>
    <col min="16" max="16" width="13.5703125" style="50" customWidth="1"/>
    <col min="17" max="17" width="13.28515625" style="50" customWidth="1"/>
    <col min="18" max="16384" width="8.7109375" style="50"/>
  </cols>
  <sheetData>
    <row r="1" spans="1:20" ht="21">
      <c r="A1" s="672" t="str">
        <f>+'Indice-Index'!C18</f>
        <v xml:space="preserve">2.11   Distribuzione delle principali testate - Distribution of copies sold  by major newspapers </v>
      </c>
      <c r="B1" s="592"/>
      <c r="C1" s="592"/>
      <c r="D1" s="592"/>
      <c r="E1" s="592"/>
      <c r="F1" s="592"/>
      <c r="G1" s="592"/>
      <c r="H1" s="592"/>
      <c r="I1" s="592"/>
      <c r="J1" s="592"/>
      <c r="K1" s="592"/>
      <c r="L1" s="592"/>
      <c r="M1" s="592"/>
      <c r="N1" s="592"/>
      <c r="O1" s="592"/>
      <c r="P1" s="592"/>
      <c r="Q1" s="592"/>
      <c r="R1" s="740"/>
      <c r="S1" s="741"/>
      <c r="T1" s="741"/>
    </row>
    <row r="3" spans="1:20" ht="21">
      <c r="A3" s="782" t="s">
        <v>916</v>
      </c>
    </row>
    <row r="4" spans="1:20" ht="19.5" customHeight="1">
      <c r="A4" s="857" t="s">
        <v>775</v>
      </c>
    </row>
    <row r="5" spans="1:20" ht="5.0999999999999996" customHeight="1">
      <c r="A5" s="782"/>
    </row>
    <row r="6" spans="1:20" ht="15.75">
      <c r="A6" s="858" t="s">
        <v>435</v>
      </c>
      <c r="B6" s="24"/>
      <c r="C6" s="1040" t="s">
        <v>436</v>
      </c>
      <c r="D6" s="1040"/>
      <c r="E6" s="1040"/>
      <c r="F6" s="1040"/>
      <c r="G6" s="1040"/>
      <c r="H6" s="24"/>
      <c r="I6" s="24"/>
      <c r="J6" s="24"/>
      <c r="K6" s="1040" t="s">
        <v>437</v>
      </c>
      <c r="L6" s="1040"/>
      <c r="M6" s="1040"/>
      <c r="N6" s="24"/>
      <c r="O6" s="1040" t="s">
        <v>438</v>
      </c>
      <c r="P6" s="1040"/>
      <c r="Q6" s="1040"/>
    </row>
    <row r="7" spans="1:20" ht="15.75">
      <c r="A7" s="859" t="s">
        <v>776</v>
      </c>
      <c r="B7" s="24"/>
      <c r="C7" s="1041" t="s">
        <v>777</v>
      </c>
      <c r="D7" s="1041"/>
      <c r="E7" s="1041"/>
      <c r="F7" s="1041"/>
      <c r="G7" s="1041"/>
      <c r="H7" s="24"/>
      <c r="I7" s="24"/>
      <c r="J7" s="24"/>
      <c r="K7" s="1041" t="s">
        <v>778</v>
      </c>
      <c r="L7" s="1041"/>
      <c r="M7" s="1041"/>
      <c r="N7" s="24"/>
      <c r="O7" s="1041" t="s">
        <v>779</v>
      </c>
      <c r="P7" s="1041"/>
      <c r="Q7" s="1041"/>
    </row>
    <row r="8" spans="1:20" ht="68.099999999999994" customHeight="1" thickBot="1">
      <c r="A8" s="202" t="s">
        <v>439</v>
      </c>
      <c r="B8" s="202" t="s">
        <v>780</v>
      </c>
      <c r="C8" s="742" t="str">
        <f>'[3]2.1'!I61</f>
        <v>2T21
2Q21</v>
      </c>
      <c r="D8" s="742" t="str">
        <f>'[3]2.1'!J61</f>
        <v>2T22
2Q22</v>
      </c>
      <c r="E8" s="742" t="str">
        <f>'[3]2.1'!K61</f>
        <v>2T23
2Q23</v>
      </c>
      <c r="F8" s="742" t="str">
        <f>'[3]2.1'!L61</f>
        <v>2T24
2Q24</v>
      </c>
      <c r="G8" s="742" t="str">
        <f>'[3]2.1'!M61</f>
        <v>2T25
2Q25</v>
      </c>
      <c r="H8" s="147" t="s">
        <v>917</v>
      </c>
      <c r="I8" s="147" t="s">
        <v>918</v>
      </c>
      <c r="K8" s="147" t="str">
        <f>+G8</f>
        <v>2T25
2Q25</v>
      </c>
      <c r="L8" s="147" t="str">
        <f>+H8</f>
        <v>Var p.p. 
2T25 vs 2T24
2Q25 vs 2Q24</v>
      </c>
      <c r="M8" s="147" t="str">
        <f>+I8</f>
        <v>Var p.p. 
2T25 vs 2T21
2Q25 vs 2Q21</v>
      </c>
      <c r="N8" s="147"/>
      <c r="O8" s="147" t="str">
        <f t="shared" ref="O8:Q8" si="0">+K8</f>
        <v>2T25
2Q25</v>
      </c>
      <c r="P8" s="147" t="str">
        <f t="shared" si="0"/>
        <v>Var p.p. 
2T25 vs 2T24
2Q25 vs 2Q24</v>
      </c>
      <c r="Q8" s="147" t="str">
        <f t="shared" si="0"/>
        <v>Var p.p. 
2T25 vs 2T21
2Q25 vs 2Q21</v>
      </c>
    </row>
    <row r="9" spans="1:20" ht="15.75" thickTop="1">
      <c r="A9" s="743">
        <v>1</v>
      </c>
      <c r="B9" s="744" t="s">
        <v>781</v>
      </c>
      <c r="C9" s="860">
        <v>35.267992999999997</v>
      </c>
      <c r="D9" s="860">
        <v>34.722271999999997</v>
      </c>
      <c r="E9" s="860">
        <v>32.285322000000001</v>
      </c>
      <c r="F9" s="860">
        <v>31.014647</v>
      </c>
      <c r="G9" s="860">
        <v>29.424751000000001</v>
      </c>
      <c r="H9" s="745">
        <f>G9-F9</f>
        <v>-1.5898959999999995</v>
      </c>
      <c r="I9" s="745">
        <f>G9-C9</f>
        <v>-5.8432419999999965</v>
      </c>
      <c r="K9" s="860">
        <v>20.354863000000002</v>
      </c>
      <c r="L9" s="860">
        <v>-1.7306689999999989</v>
      </c>
      <c r="M9" s="860">
        <v>-8.499803</v>
      </c>
      <c r="O9" s="860">
        <v>9.0698879999999988</v>
      </c>
      <c r="P9" s="959">
        <v>0.14077299999999937</v>
      </c>
      <c r="Q9" s="860">
        <v>2.6565610000000035</v>
      </c>
    </row>
    <row r="10" spans="1:20">
      <c r="A10" s="746">
        <v>2</v>
      </c>
      <c r="B10" s="747" t="s">
        <v>782</v>
      </c>
      <c r="C10" s="861">
        <v>27.085674000000001</v>
      </c>
      <c r="D10" s="861">
        <v>21.616959999999999</v>
      </c>
      <c r="E10" s="861">
        <v>18.657418</v>
      </c>
      <c r="F10" s="861">
        <v>16.998674000000001</v>
      </c>
      <c r="G10" s="861">
        <v>15.454725</v>
      </c>
      <c r="H10" s="748">
        <f t="shared" ref="H10" si="1">G10-F10</f>
        <v>-1.5439490000000013</v>
      </c>
      <c r="I10" s="748">
        <f>G10-C10</f>
        <v>-11.630949000000001</v>
      </c>
      <c r="K10" s="861">
        <v>11.296627000000001</v>
      </c>
      <c r="L10" s="861">
        <v>-1.298532999999999</v>
      </c>
      <c r="M10" s="861">
        <v>-8.8204639999999976</v>
      </c>
      <c r="O10" s="861">
        <v>4.158097999999999</v>
      </c>
      <c r="P10" s="862">
        <v>-0.2454160000000023</v>
      </c>
      <c r="Q10" s="861">
        <v>-2.8104850000000035</v>
      </c>
    </row>
    <row r="11" spans="1:20">
      <c r="A11" s="746">
        <v>3</v>
      </c>
      <c r="B11" s="747" t="s">
        <v>783</v>
      </c>
      <c r="C11" s="861">
        <v>14.304736999999999</v>
      </c>
      <c r="D11" s="861">
        <v>16.261392000000001</v>
      </c>
      <c r="E11" s="861">
        <v>14.517035999999999</v>
      </c>
      <c r="F11" s="861">
        <v>13.562999000000001</v>
      </c>
      <c r="G11" s="861">
        <v>13.262554000000002</v>
      </c>
      <c r="H11" s="748">
        <f>G11-F11</f>
        <v>-0.30044499999999985</v>
      </c>
      <c r="I11" s="748">
        <f>G11-C11</f>
        <v>-1.0421829999999979</v>
      </c>
      <c r="K11" s="861">
        <v>12.871448000000001</v>
      </c>
      <c r="L11" s="861">
        <v>-0.24076200000000014</v>
      </c>
      <c r="M11" s="861">
        <v>-0.66453399999999974</v>
      </c>
      <c r="O11" s="861">
        <v>0.39110600000000062</v>
      </c>
      <c r="P11" s="862">
        <v>-5.9682999999999486E-2</v>
      </c>
      <c r="Q11" s="861">
        <v>-0.37764899999999946</v>
      </c>
    </row>
    <row r="12" spans="1:20">
      <c r="A12" s="746">
        <v>4</v>
      </c>
      <c r="B12" s="747" t="s">
        <v>786</v>
      </c>
      <c r="C12" s="861">
        <v>13.405979</v>
      </c>
      <c r="D12" s="861">
        <v>11.730883</v>
      </c>
      <c r="E12" s="861">
        <v>10.807626000000001</v>
      </c>
      <c r="F12" s="861">
        <v>11.035871999999999</v>
      </c>
      <c r="G12" s="861">
        <v>11.143418</v>
      </c>
      <c r="H12" s="748">
        <f>G12-F12</f>
        <v>0.10754600000000103</v>
      </c>
      <c r="I12" s="748">
        <f>G12-C12</f>
        <v>-2.2625609999999998</v>
      </c>
      <c r="K12" s="861">
        <v>10.582547999999999</v>
      </c>
      <c r="L12" s="861">
        <v>0.10302399999999956</v>
      </c>
      <c r="M12" s="861">
        <v>-2.4088260000000012</v>
      </c>
      <c r="O12" s="861">
        <v>0.56087000000000131</v>
      </c>
      <c r="P12" s="862">
        <v>4.5220000000014693E-3</v>
      </c>
      <c r="Q12" s="861">
        <v>0.14626500000000142</v>
      </c>
    </row>
    <row r="13" spans="1:20">
      <c r="A13" s="746">
        <v>5</v>
      </c>
      <c r="B13" s="747" t="s">
        <v>785</v>
      </c>
      <c r="C13" s="861">
        <v>15.064965000000001</v>
      </c>
      <c r="D13" s="861">
        <v>13.797243999999999</v>
      </c>
      <c r="E13" s="861">
        <v>12.679627</v>
      </c>
      <c r="F13" s="861">
        <v>11.352873000000001</v>
      </c>
      <c r="G13" s="861">
        <v>10.634297</v>
      </c>
      <c r="H13" s="748">
        <f t="shared" ref="H13:H18" si="2">G13-F13</f>
        <v>-0.71857600000000055</v>
      </c>
      <c r="I13" s="748">
        <f t="shared" ref="I13:I18" si="3">G13-C13</f>
        <v>-4.4306680000000007</v>
      </c>
      <c r="K13" s="861">
        <v>6.0456110000000001</v>
      </c>
      <c r="L13" s="861">
        <v>-0.60495500000000035</v>
      </c>
      <c r="M13" s="861">
        <v>-3.9587700000000003</v>
      </c>
      <c r="O13" s="861">
        <v>4.588686</v>
      </c>
      <c r="P13" s="862">
        <v>-0.11362100000000019</v>
      </c>
      <c r="Q13" s="861">
        <v>-0.47189800000000037</v>
      </c>
    </row>
    <row r="14" spans="1:20">
      <c r="A14" s="746">
        <v>6</v>
      </c>
      <c r="B14" s="747" t="s">
        <v>784</v>
      </c>
      <c r="C14" s="861">
        <v>16.979149</v>
      </c>
      <c r="D14" s="861">
        <v>15.145080999999999</v>
      </c>
      <c r="E14" s="861">
        <v>13.35216</v>
      </c>
      <c r="F14" s="861">
        <v>11.689676</v>
      </c>
      <c r="G14" s="861">
        <v>10.490828</v>
      </c>
      <c r="H14" s="748">
        <f>G14-F14</f>
        <v>-1.1988479999999999</v>
      </c>
      <c r="I14" s="748">
        <f>G14-C14</f>
        <v>-6.4883209999999991</v>
      </c>
      <c r="K14" s="861">
        <v>9.0077420000000004</v>
      </c>
      <c r="L14" s="861">
        <v>-1.1691629999999993</v>
      </c>
      <c r="M14" s="861">
        <v>-6.0870719999999992</v>
      </c>
      <c r="O14" s="861">
        <v>1.4830860000000001</v>
      </c>
      <c r="P14" s="862">
        <v>-2.9685000000000628E-2</v>
      </c>
      <c r="Q14" s="861">
        <v>-0.40124899999999997</v>
      </c>
    </row>
    <row r="15" spans="1:20">
      <c r="A15" s="746">
        <v>7</v>
      </c>
      <c r="B15" s="747" t="s">
        <v>788</v>
      </c>
      <c r="C15" s="861">
        <v>11.264087</v>
      </c>
      <c r="D15" s="861">
        <v>10.705981</v>
      </c>
      <c r="E15" s="861">
        <v>10.031021000000001</v>
      </c>
      <c r="F15" s="861">
        <v>9.3145330000000008</v>
      </c>
      <c r="G15" s="861">
        <v>8.4397500000000001</v>
      </c>
      <c r="H15" s="748">
        <f>G15-F15</f>
        <v>-0.87478300000000075</v>
      </c>
      <c r="I15" s="748">
        <f>G15-C15</f>
        <v>-2.8243369999999999</v>
      </c>
      <c r="K15" s="861">
        <v>7.4099959999999996</v>
      </c>
      <c r="L15" s="861">
        <v>-0.71725200000000022</v>
      </c>
      <c r="M15" s="861">
        <v>-2.6567310000000006</v>
      </c>
      <c r="O15" s="861">
        <v>1.0297540000000005</v>
      </c>
      <c r="P15" s="862">
        <v>-0.15753100000000053</v>
      </c>
      <c r="Q15" s="861">
        <v>-0.16760599999999926</v>
      </c>
    </row>
    <row r="16" spans="1:20">
      <c r="A16" s="746">
        <v>8</v>
      </c>
      <c r="B16" s="747" t="s">
        <v>787</v>
      </c>
      <c r="C16" s="861">
        <v>13.502468</v>
      </c>
      <c r="D16" s="861">
        <v>12.178236</v>
      </c>
      <c r="E16" s="861">
        <v>10.679392</v>
      </c>
      <c r="F16" s="861">
        <v>9.6430170000000004</v>
      </c>
      <c r="G16" s="861">
        <v>8.4174030000000002</v>
      </c>
      <c r="H16" s="748">
        <f t="shared" si="2"/>
        <v>-1.2256140000000002</v>
      </c>
      <c r="I16" s="748">
        <f t="shared" si="3"/>
        <v>-5.0850650000000002</v>
      </c>
      <c r="K16" s="861">
        <v>8.2105320000000006</v>
      </c>
      <c r="L16" s="861">
        <v>-1.2697839999999996</v>
      </c>
      <c r="M16" s="861">
        <v>-4.8518739999999987</v>
      </c>
      <c r="O16" s="861">
        <v>0.20687099999999958</v>
      </c>
      <c r="P16" s="862">
        <v>4.4169999999999376E-2</v>
      </c>
      <c r="Q16" s="861">
        <v>-0.23319100000000148</v>
      </c>
    </row>
    <row r="17" spans="1:17">
      <c r="A17" s="746">
        <v>9</v>
      </c>
      <c r="B17" s="50" t="s">
        <v>919</v>
      </c>
      <c r="C17" s="863">
        <v>7.1961779999999997</v>
      </c>
      <c r="D17" s="863">
        <v>7.273892</v>
      </c>
      <c r="E17" s="863">
        <v>7.4192820000000008</v>
      </c>
      <c r="F17" s="863">
        <v>6.7397410000000004</v>
      </c>
      <c r="G17" s="863">
        <v>6.2465659999999996</v>
      </c>
      <c r="H17" s="749">
        <f>G17-F17</f>
        <v>-0.49317500000000081</v>
      </c>
      <c r="I17" s="749">
        <f>G17-C17</f>
        <v>-0.94961200000000012</v>
      </c>
      <c r="K17" s="863">
        <v>6.089321</v>
      </c>
      <c r="L17" s="863">
        <v>-0.49326899999999974</v>
      </c>
      <c r="M17" s="863">
        <v>-0.91518999999999995</v>
      </c>
      <c r="O17" s="863">
        <v>0.15724499999999997</v>
      </c>
      <c r="P17" s="960">
        <v>9.4000000000038497E-5</v>
      </c>
      <c r="Q17" s="863">
        <v>-3.4422000000000286E-2</v>
      </c>
    </row>
    <row r="18" spans="1:17">
      <c r="A18" s="746">
        <v>10</v>
      </c>
      <c r="B18" s="747" t="s">
        <v>789</v>
      </c>
      <c r="C18" s="861">
        <v>7.7659890000000003</v>
      </c>
      <c r="D18" s="861">
        <v>7.1487420000000004</v>
      </c>
      <c r="E18" s="861">
        <v>6.7192439999999998</v>
      </c>
      <c r="F18" s="861">
        <v>6.3987239999999996</v>
      </c>
      <c r="G18" s="861">
        <v>5.8653449999999996</v>
      </c>
      <c r="H18" s="748">
        <f t="shared" si="2"/>
        <v>-0.53337900000000005</v>
      </c>
      <c r="I18" s="748">
        <f t="shared" si="3"/>
        <v>-1.9006440000000007</v>
      </c>
      <c r="K18" s="861">
        <v>4.8274309999999998</v>
      </c>
      <c r="L18" s="861">
        <v>-0.42831200000000003</v>
      </c>
      <c r="M18" s="861">
        <v>-1.7315050000000003</v>
      </c>
      <c r="O18" s="861">
        <v>1.0379139999999998</v>
      </c>
      <c r="P18" s="862">
        <v>-0.10506700000000002</v>
      </c>
      <c r="Q18" s="861">
        <v>-0.16913900000000037</v>
      </c>
    </row>
    <row r="19" spans="1:17" ht="17.25">
      <c r="B19" s="864" t="s">
        <v>448</v>
      </c>
      <c r="C19" s="652"/>
      <c r="D19" s="652"/>
      <c r="E19" s="652"/>
      <c r="F19" s="652"/>
      <c r="G19" s="865">
        <f>+G9+G10+G12+G11+G13</f>
        <v>79.919745000000006</v>
      </c>
      <c r="K19" s="865"/>
      <c r="L19" s="24"/>
      <c r="M19" s="24"/>
      <c r="N19" s="24"/>
      <c r="O19" s="865"/>
    </row>
    <row r="20" spans="1:17">
      <c r="C20" s="367"/>
      <c r="D20" s="367"/>
      <c r="E20" s="367"/>
      <c r="F20" s="367"/>
      <c r="G20" s="367"/>
      <c r="K20" s="367"/>
      <c r="O20" s="367"/>
    </row>
    <row r="21" spans="1:17">
      <c r="B21" s="750" t="s">
        <v>790</v>
      </c>
    </row>
    <row r="22" spans="1:17">
      <c r="G22" s="751"/>
    </row>
    <row r="23" spans="1:17">
      <c r="A23" s="646" t="s">
        <v>765</v>
      </c>
      <c r="B23" s="149"/>
      <c r="C23" s="149"/>
      <c r="D23" s="149"/>
      <c r="G23" s="751"/>
    </row>
    <row r="24" spans="1:17">
      <c r="A24" s="646" t="str">
        <f>'2.10'!A20</f>
        <v>Source: Agcom elaboration on data from IES and ADS</v>
      </c>
      <c r="B24" s="149"/>
      <c r="C24" s="149"/>
      <c r="D24" s="149"/>
    </row>
  </sheetData>
  <mergeCells count="6">
    <mergeCell ref="C6:G6"/>
    <mergeCell ref="K6:M6"/>
    <mergeCell ref="O6:Q6"/>
    <mergeCell ref="C7:G7"/>
    <mergeCell ref="K7:M7"/>
    <mergeCell ref="O7:Q7"/>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F9A54-EAC3-4BAF-BD20-4150798D9D45}">
  <sheetPr>
    <tabColor rgb="FFFF0000"/>
  </sheetPr>
  <dimension ref="A1:S64"/>
  <sheetViews>
    <sheetView showGridLines="0" zoomScaleNormal="100" workbookViewId="0">
      <pane xSplit="2" ySplit="3" topLeftCell="C40" activePane="bottomRight" state="frozen"/>
      <selection activeCell="G21" sqref="G21"/>
      <selection pane="topRight" activeCell="G21" sqref="G21"/>
      <selection pane="bottomLeft" activeCell="G21" sqref="G21"/>
      <selection pane="bottomRight"/>
    </sheetView>
  </sheetViews>
  <sheetFormatPr defaultColWidth="9.140625" defaultRowHeight="15.75"/>
  <cols>
    <col min="1" max="1" width="10.7109375" style="13" customWidth="1"/>
    <col min="2" max="2" width="12.5703125" style="13" customWidth="1"/>
    <col min="3" max="3" width="12.140625" style="13" customWidth="1"/>
    <col min="4" max="4" width="32.140625" style="13" customWidth="1"/>
    <col min="5" max="13" width="11.140625" style="13" customWidth="1"/>
    <col min="14" max="19" width="10.85546875" style="13" bestFit="1" customWidth="1"/>
    <col min="20" max="16384" width="9.140625" style="13"/>
  </cols>
  <sheetData>
    <row r="1" spans="1:19" ht="18.75" customHeight="1">
      <c r="A1" s="16" t="str">
        <f>+'Indice-Index'!C20</f>
        <v xml:space="preserve">2.12   Utenti unici dei siti/app dei principali operatori - Main websites/app unique users </v>
      </c>
      <c r="B1" s="248"/>
      <c r="C1" s="248"/>
      <c r="D1" s="248"/>
      <c r="E1" s="89"/>
      <c r="F1" s="89"/>
      <c r="G1" s="89"/>
      <c r="H1" s="347"/>
      <c r="I1" s="89"/>
      <c r="J1" s="49"/>
      <c r="K1" s="49"/>
      <c r="L1" s="49"/>
      <c r="M1" s="49"/>
      <c r="N1" s="49"/>
      <c r="O1" s="49"/>
      <c r="P1" s="49"/>
      <c r="Q1" s="49"/>
      <c r="R1" s="49"/>
      <c r="S1" s="49"/>
    </row>
    <row r="2" spans="1:19" ht="8.25" customHeight="1">
      <c r="A2" s="6"/>
      <c r="B2" s="6"/>
      <c r="C2" s="6"/>
      <c r="D2" s="6"/>
      <c r="E2" s="6"/>
      <c r="F2" s="6"/>
    </row>
    <row r="3" spans="1:19">
      <c r="A3" s="257" t="s">
        <v>791</v>
      </c>
    </row>
    <row r="4" spans="1:19">
      <c r="A4" s="866">
        <v>43983</v>
      </c>
      <c r="B4" s="867">
        <v>42.952989000000002</v>
      </c>
      <c r="C4" s="49"/>
    </row>
    <row r="5" spans="1:19">
      <c r="A5" s="866">
        <v>44013</v>
      </c>
      <c r="B5" s="867">
        <v>42.061624999999999</v>
      </c>
      <c r="C5" s="49"/>
    </row>
    <row r="6" spans="1:19">
      <c r="A6" s="866">
        <v>44044</v>
      </c>
      <c r="B6" s="867">
        <v>41.936124000000007</v>
      </c>
      <c r="C6" s="49"/>
    </row>
    <row r="7" spans="1:19">
      <c r="A7" s="866">
        <v>44075</v>
      </c>
      <c r="B7" s="867">
        <v>42.245093000000004</v>
      </c>
      <c r="C7" s="49"/>
    </row>
    <row r="8" spans="1:19">
      <c r="A8" s="866">
        <v>44105</v>
      </c>
      <c r="B8" s="867">
        <v>44.131616999999999</v>
      </c>
      <c r="C8" s="49"/>
    </row>
    <row r="9" spans="1:19">
      <c r="A9" s="866">
        <v>44136</v>
      </c>
      <c r="B9" s="867">
        <v>44.751230000000007</v>
      </c>
      <c r="C9" s="49"/>
    </row>
    <row r="10" spans="1:19">
      <c r="A10" s="866">
        <v>44166</v>
      </c>
      <c r="B10" s="867">
        <v>44.657080999999998</v>
      </c>
      <c r="C10" s="49"/>
    </row>
    <row r="11" spans="1:19">
      <c r="A11" s="866">
        <v>44197</v>
      </c>
      <c r="B11" s="867">
        <v>44.525006999999995</v>
      </c>
      <c r="C11" s="49"/>
    </row>
    <row r="12" spans="1:19">
      <c r="A12" s="866">
        <v>44228</v>
      </c>
      <c r="B12" s="867">
        <v>44.407610999999996</v>
      </c>
      <c r="C12" s="49"/>
    </row>
    <row r="13" spans="1:19">
      <c r="A13" s="866">
        <v>44256</v>
      </c>
      <c r="B13" s="867">
        <v>44.881346000000001</v>
      </c>
      <c r="C13" s="49"/>
    </row>
    <row r="14" spans="1:19">
      <c r="A14" s="866">
        <v>44287</v>
      </c>
      <c r="B14" s="868">
        <v>44.425511</v>
      </c>
      <c r="C14" s="49"/>
    </row>
    <row r="15" spans="1:19">
      <c r="A15" s="866">
        <v>44317</v>
      </c>
      <c r="B15" s="868">
        <v>43.944002999999995</v>
      </c>
      <c r="C15" s="49"/>
    </row>
    <row r="16" spans="1:19">
      <c r="A16" s="775">
        <v>44348</v>
      </c>
      <c r="B16" s="774">
        <v>44.545304999999999</v>
      </c>
      <c r="C16" s="49"/>
    </row>
    <row r="17" spans="1:14">
      <c r="A17" s="866">
        <v>44378</v>
      </c>
      <c r="B17" s="867">
        <v>44.103985999999999</v>
      </c>
      <c r="C17" s="49"/>
    </row>
    <row r="18" spans="1:14">
      <c r="A18" s="866">
        <v>44409</v>
      </c>
      <c r="B18" s="867">
        <v>43.658223</v>
      </c>
      <c r="C18" s="49"/>
    </row>
    <row r="19" spans="1:14">
      <c r="A19" s="866">
        <v>44440</v>
      </c>
      <c r="B19" s="867">
        <v>44.524891000000004</v>
      </c>
      <c r="C19" s="49"/>
    </row>
    <row r="20" spans="1:14">
      <c r="A20" s="866">
        <v>44470</v>
      </c>
      <c r="B20" s="867">
        <v>44.091391999999999</v>
      </c>
      <c r="C20" s="49"/>
    </row>
    <row r="21" spans="1:14">
      <c r="A21" s="866">
        <v>44501</v>
      </c>
      <c r="B21" s="867">
        <v>44.346634999999999</v>
      </c>
      <c r="C21" s="49"/>
      <c r="K21" s="278"/>
      <c r="L21" s="278"/>
      <c r="M21" s="278"/>
      <c r="N21" s="278"/>
    </row>
    <row r="22" spans="1:14">
      <c r="A22" s="866">
        <v>44531</v>
      </c>
      <c r="B22" s="867">
        <v>44.585620999999996</v>
      </c>
      <c r="C22" s="49"/>
      <c r="K22" s="613"/>
      <c r="L22" s="614"/>
      <c r="M22" s="614"/>
      <c r="N22" s="614"/>
    </row>
    <row r="23" spans="1:14">
      <c r="A23" s="866">
        <v>44562</v>
      </c>
      <c r="B23" s="867">
        <v>45.000440000000005</v>
      </c>
      <c r="C23" s="49"/>
      <c r="K23" s="613"/>
      <c r="L23" s="614"/>
      <c r="M23" s="614"/>
      <c r="N23" s="614"/>
    </row>
    <row r="24" spans="1:14">
      <c r="A24" s="866">
        <v>44593</v>
      </c>
      <c r="B24" s="867">
        <v>44.515167999999996</v>
      </c>
      <c r="C24" s="49"/>
      <c r="K24" s="613"/>
      <c r="L24" s="614"/>
      <c r="M24" s="614"/>
      <c r="N24" s="614"/>
    </row>
    <row r="25" spans="1:14">
      <c r="A25" s="866">
        <v>44621</v>
      </c>
      <c r="B25" s="867">
        <v>44.260033</v>
      </c>
      <c r="C25" s="49"/>
      <c r="K25" s="613"/>
      <c r="L25" s="614"/>
      <c r="M25" s="614"/>
      <c r="N25" s="614"/>
    </row>
    <row r="26" spans="1:14">
      <c r="A26" s="866">
        <v>44652</v>
      </c>
      <c r="B26" s="868">
        <v>43.997148000000003</v>
      </c>
      <c r="C26" s="49"/>
      <c r="K26" s="613"/>
      <c r="L26" s="614"/>
      <c r="M26" s="614"/>
      <c r="N26" s="614"/>
    </row>
    <row r="27" spans="1:14">
      <c r="A27" s="866">
        <v>44682</v>
      </c>
      <c r="B27" s="868">
        <v>44.166453000000004</v>
      </c>
      <c r="C27" s="49"/>
      <c r="K27" s="613"/>
      <c r="L27" s="614"/>
      <c r="M27" s="614"/>
      <c r="N27" s="614"/>
    </row>
    <row r="28" spans="1:14">
      <c r="A28" s="775">
        <v>44713</v>
      </c>
      <c r="B28" s="774">
        <v>43.827818000000001</v>
      </c>
      <c r="C28" s="49"/>
      <c r="K28" s="613"/>
      <c r="L28" s="614"/>
      <c r="M28" s="614"/>
      <c r="N28" s="614"/>
    </row>
    <row r="29" spans="1:14">
      <c r="A29" s="866">
        <v>44743</v>
      </c>
      <c r="B29" s="867">
        <v>43.572658000000004</v>
      </c>
    </row>
    <row r="30" spans="1:14">
      <c r="A30" s="866">
        <v>44774</v>
      </c>
      <c r="B30" s="867">
        <v>43.339641</v>
      </c>
    </row>
    <row r="31" spans="1:14">
      <c r="A31" s="866">
        <v>44805</v>
      </c>
      <c r="B31" s="867">
        <v>44.138095</v>
      </c>
    </row>
    <row r="32" spans="1:14">
      <c r="A32" s="866">
        <v>44835</v>
      </c>
      <c r="B32" s="867">
        <v>43.934137999999997</v>
      </c>
    </row>
    <row r="33" spans="1:14">
      <c r="A33" s="866">
        <v>44866</v>
      </c>
      <c r="B33" s="867">
        <v>43.828113999999999</v>
      </c>
    </row>
    <row r="34" spans="1:14">
      <c r="A34" s="866">
        <v>44896</v>
      </c>
      <c r="B34" s="867">
        <v>43.766737999999997</v>
      </c>
    </row>
    <row r="35" spans="1:14">
      <c r="A35" s="866">
        <v>44927</v>
      </c>
      <c r="B35" s="869">
        <v>43.979275000000001</v>
      </c>
    </row>
    <row r="36" spans="1:14">
      <c r="A36" s="866">
        <v>44958</v>
      </c>
      <c r="B36" s="869">
        <v>43.834378999999998</v>
      </c>
    </row>
    <row r="37" spans="1:14">
      <c r="A37" s="866">
        <v>44986</v>
      </c>
      <c r="B37" s="867">
        <v>43.757841999999997</v>
      </c>
    </row>
    <row r="38" spans="1:14">
      <c r="A38" s="866">
        <v>45017</v>
      </c>
      <c r="B38" s="868">
        <v>43.798999999999999</v>
      </c>
    </row>
    <row r="39" spans="1:14">
      <c r="A39" s="866">
        <v>45047</v>
      </c>
      <c r="B39" s="868">
        <v>43.945</v>
      </c>
    </row>
    <row r="40" spans="1:14">
      <c r="A40" s="775">
        <v>45078</v>
      </c>
      <c r="B40" s="774">
        <v>43.616</v>
      </c>
      <c r="D40" s="342" t="s">
        <v>792</v>
      </c>
      <c r="E40" s="292">
        <v>44348</v>
      </c>
      <c r="F40" s="292">
        <v>44713</v>
      </c>
      <c r="G40" s="292">
        <v>45078</v>
      </c>
      <c r="H40" s="292">
        <v>45444</v>
      </c>
      <c r="I40" s="292">
        <v>45809</v>
      </c>
      <c r="K40" s="613"/>
      <c r="L40" s="614"/>
      <c r="M40" s="614"/>
      <c r="N40" s="614"/>
    </row>
    <row r="41" spans="1:14">
      <c r="A41" s="866">
        <v>45108</v>
      </c>
      <c r="B41" s="867">
        <v>43.372</v>
      </c>
      <c r="D41" s="776" t="s">
        <v>680</v>
      </c>
      <c r="E41" s="777">
        <v>43.594000000000001</v>
      </c>
      <c r="F41" s="777">
        <v>42.764000000000003</v>
      </c>
      <c r="G41" s="777">
        <v>42.582000000000001</v>
      </c>
      <c r="H41" s="777">
        <v>43.442</v>
      </c>
      <c r="I41" s="777">
        <v>42.42</v>
      </c>
      <c r="J41" s="278"/>
      <c r="K41" s="278"/>
      <c r="L41" s="278"/>
      <c r="M41" s="278"/>
      <c r="N41" s="614"/>
    </row>
    <row r="42" spans="1:14">
      <c r="A42" s="866">
        <v>45139</v>
      </c>
      <c r="B42" s="867">
        <v>43.262999999999998</v>
      </c>
      <c r="D42" s="776" t="s">
        <v>614</v>
      </c>
      <c r="E42" s="777">
        <v>39.456000000000003</v>
      </c>
      <c r="F42" s="777">
        <v>39.14</v>
      </c>
      <c r="G42" s="777">
        <v>38.886000000000003</v>
      </c>
      <c r="H42" s="777">
        <v>40.262999999999998</v>
      </c>
      <c r="I42" s="777">
        <v>39.343000000000004</v>
      </c>
      <c r="J42" s="278"/>
      <c r="K42" s="278"/>
      <c r="L42" s="278"/>
      <c r="M42" s="278"/>
      <c r="N42" s="614"/>
    </row>
    <row r="43" spans="1:14">
      <c r="A43" s="866">
        <v>45170</v>
      </c>
      <c r="B43" s="867">
        <v>43.933999999999997</v>
      </c>
      <c r="D43" s="776" t="s">
        <v>240</v>
      </c>
      <c r="E43" s="777">
        <v>33.253</v>
      </c>
      <c r="F43" s="777">
        <v>34.808999999999997</v>
      </c>
      <c r="G43" s="777">
        <v>35.356999999999999</v>
      </c>
      <c r="H43" s="777">
        <v>36.049999999999997</v>
      </c>
      <c r="I43" s="777">
        <v>34.505000000000003</v>
      </c>
      <c r="J43" s="278"/>
      <c r="K43" s="278"/>
      <c r="L43" s="278"/>
      <c r="M43" s="278"/>
    </row>
    <row r="44" spans="1:14">
      <c r="A44" s="866">
        <v>45200</v>
      </c>
      <c r="B44" s="867">
        <v>44.555733000000004</v>
      </c>
      <c r="D44" s="776" t="s">
        <v>615</v>
      </c>
      <c r="E44" s="777">
        <v>32.704999999999998</v>
      </c>
      <c r="F44" s="777">
        <v>32.540999999999997</v>
      </c>
      <c r="G44" s="777">
        <v>33.244</v>
      </c>
      <c r="H44" s="777">
        <v>34.869999999999997</v>
      </c>
      <c r="I44" s="777">
        <v>32.911999999999999</v>
      </c>
      <c r="J44" s="278"/>
      <c r="K44" s="278"/>
      <c r="L44" s="278"/>
      <c r="M44" s="278"/>
    </row>
    <row r="45" spans="1:14">
      <c r="A45" s="866">
        <v>45231</v>
      </c>
      <c r="B45" s="867">
        <v>44.550321000000004</v>
      </c>
      <c r="D45" s="776" t="s">
        <v>116</v>
      </c>
      <c r="E45" s="777">
        <v>25.4</v>
      </c>
      <c r="F45" s="777">
        <v>25.286999999999999</v>
      </c>
      <c r="G45" s="777">
        <v>30.43</v>
      </c>
      <c r="H45" s="777">
        <v>31.093</v>
      </c>
      <c r="I45" s="777">
        <v>29.832000000000001</v>
      </c>
      <c r="J45" s="278"/>
      <c r="K45" s="278"/>
      <c r="L45" s="278"/>
      <c r="M45" s="278"/>
    </row>
    <row r="46" spans="1:14">
      <c r="A46" s="866">
        <v>45261</v>
      </c>
      <c r="B46" s="867">
        <v>44.331017000000003</v>
      </c>
      <c r="D46" s="776" t="s">
        <v>254</v>
      </c>
      <c r="E46" s="777">
        <v>32.417000000000002</v>
      </c>
      <c r="F46" s="777">
        <v>31.542999999999999</v>
      </c>
      <c r="G46" s="777">
        <v>31.341000000000001</v>
      </c>
      <c r="H46" s="777">
        <v>30.57</v>
      </c>
      <c r="I46" s="777">
        <v>29.623999999999999</v>
      </c>
      <c r="J46" s="278"/>
      <c r="K46" s="278"/>
      <c r="L46" s="278"/>
      <c r="M46" s="278"/>
    </row>
    <row r="47" spans="1:14">
      <c r="A47" s="866">
        <v>45292</v>
      </c>
      <c r="B47" s="867">
        <v>44.243000000000002</v>
      </c>
      <c r="D47" s="776" t="s">
        <v>616</v>
      </c>
      <c r="E47" s="777">
        <v>22.596</v>
      </c>
      <c r="F47" s="777">
        <v>25.71</v>
      </c>
      <c r="G47" s="777">
        <v>25.677</v>
      </c>
      <c r="H47" s="777">
        <v>27.7</v>
      </c>
      <c r="I47" s="777">
        <v>26.722999999999999</v>
      </c>
      <c r="J47" s="278"/>
      <c r="K47" s="278"/>
      <c r="L47" s="278"/>
      <c r="M47" s="278"/>
    </row>
    <row r="48" spans="1:14">
      <c r="A48" s="866">
        <v>45323</v>
      </c>
      <c r="B48" s="867">
        <v>44.38</v>
      </c>
      <c r="D48" s="776" t="s">
        <v>793</v>
      </c>
      <c r="E48" s="777">
        <v>23.306000000000001</v>
      </c>
      <c r="F48" s="777">
        <v>24.17</v>
      </c>
      <c r="G48" s="777">
        <v>24.786000000000001</v>
      </c>
      <c r="H48" s="777">
        <v>24.196000000000002</v>
      </c>
      <c r="I48" s="777">
        <v>24.03</v>
      </c>
      <c r="J48" s="278"/>
      <c r="K48" s="278"/>
      <c r="L48" s="278"/>
      <c r="M48" s="278"/>
    </row>
    <row r="49" spans="1:13">
      <c r="A49" s="866">
        <v>45352</v>
      </c>
      <c r="B49" s="867">
        <v>44.417999999999999</v>
      </c>
      <c r="D49" s="776" t="s">
        <v>1</v>
      </c>
      <c r="E49" s="777">
        <v>28.709</v>
      </c>
      <c r="F49" s="777">
        <v>23.835999999999999</v>
      </c>
      <c r="G49" s="777">
        <v>25.459</v>
      </c>
      <c r="H49" s="777">
        <v>22.95</v>
      </c>
      <c r="I49" s="777">
        <v>23.8</v>
      </c>
      <c r="J49" s="278"/>
      <c r="K49" s="278"/>
      <c r="L49" s="278"/>
      <c r="M49" s="278"/>
    </row>
    <row r="50" spans="1:13">
      <c r="A50" s="866">
        <v>45383</v>
      </c>
      <c r="B50" s="867">
        <v>44.759</v>
      </c>
      <c r="D50" s="776" t="s">
        <v>794</v>
      </c>
      <c r="E50" s="777">
        <v>22.404</v>
      </c>
      <c r="F50" s="777">
        <v>18.53</v>
      </c>
      <c r="G50" s="777">
        <v>28.416</v>
      </c>
      <c r="H50" s="777">
        <v>26.931999999999999</v>
      </c>
      <c r="I50" s="777">
        <v>23.175000000000001</v>
      </c>
      <c r="J50" s="278"/>
      <c r="K50" s="278"/>
      <c r="L50" s="278"/>
      <c r="M50" s="278"/>
    </row>
    <row r="51" spans="1:13">
      <c r="A51" s="866">
        <v>45413</v>
      </c>
      <c r="B51" s="867">
        <v>44.872999999999998</v>
      </c>
      <c r="D51" s="438" t="s">
        <v>565</v>
      </c>
    </row>
    <row r="52" spans="1:13">
      <c r="A52" s="775">
        <v>45444</v>
      </c>
      <c r="B52" s="774">
        <v>44.316000000000003</v>
      </c>
      <c r="D52" s="438" t="s">
        <v>795</v>
      </c>
    </row>
    <row r="53" spans="1:13">
      <c r="A53" s="870">
        <v>45474</v>
      </c>
      <c r="B53" s="787">
        <v>43.838000000000001</v>
      </c>
    </row>
    <row r="54" spans="1:13">
      <c r="A54" s="870">
        <v>45505</v>
      </c>
      <c r="B54" s="777">
        <v>43.889000000000003</v>
      </c>
      <c r="D54" s="773" t="s">
        <v>617</v>
      </c>
    </row>
    <row r="55" spans="1:13">
      <c r="A55" s="870">
        <v>45536</v>
      </c>
      <c r="B55" s="777">
        <v>44.3</v>
      </c>
    </row>
    <row r="56" spans="1:13">
      <c r="A56" s="870">
        <v>45566</v>
      </c>
      <c r="B56" s="777">
        <v>44.576999999999998</v>
      </c>
    </row>
    <row r="57" spans="1:13">
      <c r="A57" s="784">
        <v>45597</v>
      </c>
      <c r="B57" s="777">
        <v>44.664999999999999</v>
      </c>
    </row>
    <row r="58" spans="1:13">
      <c r="A58" s="784">
        <v>45627</v>
      </c>
      <c r="B58" s="777">
        <v>44.695</v>
      </c>
    </row>
    <row r="59" spans="1:13">
      <c r="A59" s="784">
        <v>45658</v>
      </c>
      <c r="B59" s="777">
        <v>44.314</v>
      </c>
    </row>
    <row r="60" spans="1:13">
      <c r="A60" s="784">
        <v>45689</v>
      </c>
      <c r="B60" s="777">
        <v>44.384</v>
      </c>
    </row>
    <row r="61" spans="1:13">
      <c r="A61" s="866">
        <v>45717</v>
      </c>
      <c r="B61" s="867">
        <v>44.558</v>
      </c>
    </row>
    <row r="62" spans="1:13">
      <c r="A62" s="870">
        <v>45748</v>
      </c>
      <c r="B62" s="787">
        <v>44.555</v>
      </c>
    </row>
    <row r="63" spans="1:13">
      <c r="A63" s="870">
        <v>45778</v>
      </c>
      <c r="B63" s="777">
        <v>44.366</v>
      </c>
    </row>
    <row r="64" spans="1:13">
      <c r="A64" s="775">
        <v>45809</v>
      </c>
      <c r="B64" s="774">
        <v>43.610999999999997</v>
      </c>
      <c r="C64" s="961"/>
      <c r="D64" s="961"/>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6FD28-656B-47F1-9DE2-2F2D8FA0E94C}">
  <sheetPr>
    <tabColor rgb="FFFF0000"/>
  </sheetPr>
  <dimension ref="A1:K64"/>
  <sheetViews>
    <sheetView showGridLines="0" zoomScaleNormal="100" workbookViewId="0">
      <pane xSplit="2" ySplit="3" topLeftCell="C34" activePane="bottomRight" state="frozen"/>
      <selection activeCell="G21" sqref="G21"/>
      <selection pane="topRight" activeCell="G21" sqref="G21"/>
      <selection pane="bottomLeft" activeCell="G21" sqref="G21"/>
      <selection pane="bottomRight"/>
    </sheetView>
  </sheetViews>
  <sheetFormatPr defaultColWidth="9.140625" defaultRowHeight="15.75"/>
  <cols>
    <col min="1" max="1" width="10.7109375" style="107" customWidth="1"/>
    <col min="2" max="2" width="12.5703125" style="107" customWidth="1"/>
    <col min="3" max="3" width="11" style="107" customWidth="1"/>
    <col min="4" max="4" width="38.85546875" style="107" customWidth="1"/>
    <col min="5" max="12" width="11.140625" style="107" customWidth="1"/>
    <col min="13" max="16384" width="9.140625" style="107"/>
  </cols>
  <sheetData>
    <row r="1" spans="1:11" ht="18.75" customHeight="1">
      <c r="A1" s="259" t="str">
        <f>+'Indice-Index'!C21</f>
        <v>2.13   Utenti unici dei siti/app di informazione generalista - General press websites/app unique users</v>
      </c>
      <c r="B1" s="259"/>
      <c r="C1" s="259"/>
      <c r="D1" s="390"/>
      <c r="E1" s="390"/>
      <c r="F1" s="588"/>
      <c r="G1" s="588"/>
      <c r="H1" s="588"/>
      <c r="I1" s="588"/>
      <c r="J1" s="588"/>
      <c r="K1" s="390"/>
    </row>
    <row r="2" spans="1:11" ht="8.25" customHeight="1">
      <c r="E2" s="24"/>
    </row>
    <row r="3" spans="1:11" ht="21" customHeight="1">
      <c r="A3" s="203" t="s">
        <v>796</v>
      </c>
      <c r="B3" s="165"/>
    </row>
    <row r="4" spans="1:11">
      <c r="A4" s="870">
        <v>43983</v>
      </c>
      <c r="B4" s="498">
        <v>36.664999999999999</v>
      </c>
      <c r="C4" s="384"/>
    </row>
    <row r="5" spans="1:11">
      <c r="A5" s="870">
        <v>44013</v>
      </c>
      <c r="B5" s="498">
        <v>35.747999999999998</v>
      </c>
      <c r="C5" s="384"/>
    </row>
    <row r="6" spans="1:11">
      <c r="A6" s="870">
        <v>44044</v>
      </c>
      <c r="B6" s="498">
        <v>36.302</v>
      </c>
      <c r="C6" s="384"/>
    </row>
    <row r="7" spans="1:11">
      <c r="A7" s="870">
        <v>44075</v>
      </c>
      <c r="B7" s="498">
        <v>36.435000000000002</v>
      </c>
      <c r="C7" s="391"/>
    </row>
    <row r="8" spans="1:11">
      <c r="A8" s="870">
        <v>44105</v>
      </c>
      <c r="B8" s="498">
        <v>38.530999999999999</v>
      </c>
      <c r="C8" s="384"/>
    </row>
    <row r="9" spans="1:11">
      <c r="A9" s="870">
        <v>44136</v>
      </c>
      <c r="B9" s="498">
        <v>39.481000000000002</v>
      </c>
      <c r="C9" s="384"/>
    </row>
    <row r="10" spans="1:11">
      <c r="A10" s="870">
        <v>44166</v>
      </c>
      <c r="B10" s="498">
        <v>39.273000000000003</v>
      </c>
      <c r="C10" s="384"/>
    </row>
    <row r="11" spans="1:11">
      <c r="A11" s="870">
        <v>44197</v>
      </c>
      <c r="B11" s="498">
        <v>39.463000000000001</v>
      </c>
      <c r="C11" s="384"/>
    </row>
    <row r="12" spans="1:11">
      <c r="A12" s="870">
        <v>44228</v>
      </c>
      <c r="B12" s="498">
        <v>38.883000000000003</v>
      </c>
      <c r="C12" s="384"/>
    </row>
    <row r="13" spans="1:11">
      <c r="A13" s="870">
        <v>44256</v>
      </c>
      <c r="B13" s="498">
        <v>39.893000000000001</v>
      </c>
      <c r="C13" s="384"/>
    </row>
    <row r="14" spans="1:11">
      <c r="A14" s="870">
        <v>44287</v>
      </c>
      <c r="B14" s="498">
        <v>39.340000000000003</v>
      </c>
      <c r="C14" s="384"/>
    </row>
    <row r="15" spans="1:11">
      <c r="A15" s="870">
        <v>44317</v>
      </c>
      <c r="B15" s="498">
        <v>38.890999999999998</v>
      </c>
      <c r="C15" s="384"/>
    </row>
    <row r="16" spans="1:11">
      <c r="A16" s="775">
        <v>44348</v>
      </c>
      <c r="B16" s="774">
        <v>38.183999999999997</v>
      </c>
      <c r="C16" s="384"/>
    </row>
    <row r="17" spans="1:3">
      <c r="A17" s="870">
        <v>44378</v>
      </c>
      <c r="B17" s="498">
        <v>37.854999999999997</v>
      </c>
      <c r="C17" s="384"/>
    </row>
    <row r="18" spans="1:3">
      <c r="A18" s="870">
        <v>44409</v>
      </c>
      <c r="B18" s="498">
        <v>37.514000000000003</v>
      </c>
    </row>
    <row r="19" spans="1:3">
      <c r="A19" s="870">
        <v>44440</v>
      </c>
      <c r="B19" s="498">
        <v>37.744999999999997</v>
      </c>
    </row>
    <row r="20" spans="1:3">
      <c r="A20" s="871">
        <v>44470</v>
      </c>
      <c r="B20" s="498">
        <v>37.459000000000003</v>
      </c>
    </row>
    <row r="21" spans="1:3">
      <c r="A21" s="871">
        <v>44501</v>
      </c>
      <c r="B21" s="498">
        <v>37.188000000000002</v>
      </c>
      <c r="C21" s="384"/>
    </row>
    <row r="22" spans="1:3">
      <c r="A22" s="870">
        <v>44531</v>
      </c>
      <c r="B22" s="498">
        <v>36.97</v>
      </c>
      <c r="C22" s="391"/>
    </row>
    <row r="23" spans="1:3">
      <c r="A23" s="871">
        <v>44562</v>
      </c>
      <c r="B23" s="869">
        <v>38.381</v>
      </c>
      <c r="C23" s="384"/>
    </row>
    <row r="24" spans="1:3">
      <c r="A24" s="871">
        <v>44593</v>
      </c>
      <c r="B24" s="869">
        <v>38.582999999999998</v>
      </c>
    </row>
    <row r="25" spans="1:3">
      <c r="A25" s="870">
        <v>44621</v>
      </c>
      <c r="B25" s="498">
        <v>39.459000000000003</v>
      </c>
    </row>
    <row r="26" spans="1:3">
      <c r="A26" s="872">
        <v>44652</v>
      </c>
      <c r="B26" s="873">
        <v>38.32</v>
      </c>
    </row>
    <row r="27" spans="1:3">
      <c r="A27" s="872">
        <v>44682</v>
      </c>
      <c r="B27" s="873">
        <v>39.018999999999998</v>
      </c>
    </row>
    <row r="28" spans="1:3">
      <c r="A28" s="775">
        <v>44713</v>
      </c>
      <c r="B28" s="774">
        <v>39.445999999999998</v>
      </c>
    </row>
    <row r="29" spans="1:3">
      <c r="A29" s="871">
        <v>44743</v>
      </c>
      <c r="B29" s="873">
        <v>38.601999999999997</v>
      </c>
    </row>
    <row r="30" spans="1:3">
      <c r="A30" s="871">
        <v>44774</v>
      </c>
      <c r="B30" s="873">
        <v>38.140999999999998</v>
      </c>
    </row>
    <row r="31" spans="1:3">
      <c r="A31" s="871">
        <v>44805</v>
      </c>
      <c r="B31" s="873">
        <v>39.274000000000001</v>
      </c>
    </row>
    <row r="32" spans="1:3">
      <c r="A32" s="866">
        <v>44835</v>
      </c>
      <c r="B32" s="867">
        <v>38.543999999999997</v>
      </c>
    </row>
    <row r="33" spans="1:11">
      <c r="A33" s="866">
        <v>44866</v>
      </c>
      <c r="B33" s="867">
        <v>38.335999999999999</v>
      </c>
    </row>
    <row r="34" spans="1:11">
      <c r="A34" s="870">
        <v>44896</v>
      </c>
      <c r="B34" s="498">
        <v>38</v>
      </c>
    </row>
    <row r="35" spans="1:11">
      <c r="A35" s="871">
        <v>44927</v>
      </c>
      <c r="B35" s="869">
        <v>38.441000000000003</v>
      </c>
    </row>
    <row r="36" spans="1:11">
      <c r="A36" s="871">
        <v>44958</v>
      </c>
      <c r="B36" s="869">
        <v>38.450000000000003</v>
      </c>
    </row>
    <row r="37" spans="1:11">
      <c r="A37" s="870">
        <v>44986</v>
      </c>
      <c r="B37" s="498">
        <v>38.317</v>
      </c>
    </row>
    <row r="38" spans="1:11">
      <c r="A38" s="874">
        <v>45017</v>
      </c>
      <c r="B38" s="868">
        <v>37.966000000000001</v>
      </c>
      <c r="D38" s="345" t="s">
        <v>797</v>
      </c>
      <c r="E38" s="292">
        <f>+'2.12'!E40</f>
        <v>44348</v>
      </c>
      <c r="F38" s="292">
        <f>+'2.12'!F40</f>
        <v>44713</v>
      </c>
      <c r="G38" s="292">
        <f>+'2.12'!G40</f>
        <v>45078</v>
      </c>
      <c r="H38" s="292">
        <f>+'2.12'!H40</f>
        <v>45444</v>
      </c>
      <c r="I38" s="292">
        <f>+'2.12'!I40</f>
        <v>45809</v>
      </c>
    </row>
    <row r="39" spans="1:11">
      <c r="A39" s="874">
        <v>45047</v>
      </c>
      <c r="B39" s="868">
        <v>38.558</v>
      </c>
      <c r="D39" s="492" t="s">
        <v>681</v>
      </c>
      <c r="E39" s="630">
        <v>21.489000000000001</v>
      </c>
      <c r="F39" s="630">
        <v>22.283999999999999</v>
      </c>
      <c r="G39" s="630">
        <v>29.308</v>
      </c>
      <c r="H39" s="630">
        <v>29.596</v>
      </c>
      <c r="I39" s="630">
        <v>28.802</v>
      </c>
      <c r="J39" s="962"/>
      <c r="K39" s="961"/>
    </row>
    <row r="40" spans="1:11">
      <c r="A40" s="775">
        <v>45078</v>
      </c>
      <c r="B40" s="774">
        <v>38.003999999999998</v>
      </c>
      <c r="D40" s="492" t="s">
        <v>682</v>
      </c>
      <c r="E40" s="630">
        <v>29.064</v>
      </c>
      <c r="F40" s="630">
        <v>27.745000000000001</v>
      </c>
      <c r="G40" s="630">
        <v>29.84</v>
      </c>
      <c r="H40" s="630">
        <v>28.934000000000001</v>
      </c>
      <c r="I40" s="630">
        <v>28.02</v>
      </c>
      <c r="J40" s="962"/>
      <c r="K40" s="961"/>
    </row>
    <row r="41" spans="1:11">
      <c r="A41" s="866">
        <v>45108</v>
      </c>
      <c r="B41" s="867">
        <v>37.802</v>
      </c>
      <c r="D41" s="492" t="s">
        <v>920</v>
      </c>
      <c r="E41" s="630">
        <v>26.869</v>
      </c>
      <c r="F41" s="630">
        <v>21.963000000000001</v>
      </c>
      <c r="G41" s="630">
        <v>22.765999999999998</v>
      </c>
      <c r="H41" s="630">
        <v>18.548999999999999</v>
      </c>
      <c r="I41" s="630">
        <v>20.411000000000001</v>
      </c>
      <c r="J41" s="962"/>
      <c r="K41" s="961"/>
    </row>
    <row r="42" spans="1:11">
      <c r="A42" s="866">
        <v>45139</v>
      </c>
      <c r="B42" s="867">
        <v>37.220999999999997</v>
      </c>
      <c r="D42" s="492" t="s">
        <v>684</v>
      </c>
      <c r="E42" s="630">
        <v>21.263000000000002</v>
      </c>
      <c r="F42" s="630">
        <v>33.152000000000001</v>
      </c>
      <c r="G42" s="630">
        <v>22.75</v>
      </c>
      <c r="H42" s="630">
        <v>21.183</v>
      </c>
      <c r="I42" s="630">
        <v>20.27</v>
      </c>
    </row>
    <row r="43" spans="1:11">
      <c r="A43" s="866">
        <v>45170</v>
      </c>
      <c r="B43" s="867">
        <v>37.258000000000003</v>
      </c>
      <c r="D43" s="492" t="s">
        <v>683</v>
      </c>
      <c r="E43" s="630">
        <v>15.375999999999999</v>
      </c>
      <c r="F43" s="630">
        <v>19.195</v>
      </c>
      <c r="G43" s="630">
        <v>19.693999999999999</v>
      </c>
      <c r="H43" s="630">
        <v>20.446000000000002</v>
      </c>
      <c r="I43" s="630">
        <v>19.22</v>
      </c>
    </row>
    <row r="44" spans="1:11">
      <c r="A44" s="866">
        <v>45200</v>
      </c>
      <c r="B44" s="867">
        <v>38.430999999999997</v>
      </c>
      <c r="D44" s="492" t="s">
        <v>685</v>
      </c>
      <c r="E44" s="630">
        <v>12.676</v>
      </c>
      <c r="F44" s="630">
        <v>18.094000000000001</v>
      </c>
      <c r="G44" s="630">
        <v>18.960999999999999</v>
      </c>
      <c r="H44" s="630">
        <v>18.050999999999998</v>
      </c>
      <c r="I44" s="630">
        <v>16.63</v>
      </c>
    </row>
    <row r="45" spans="1:11">
      <c r="A45" s="870">
        <v>45231</v>
      </c>
      <c r="B45" s="498">
        <v>38.140999999999998</v>
      </c>
      <c r="D45" s="492" t="s">
        <v>921</v>
      </c>
      <c r="E45" s="630">
        <v>5.4459999999999997</v>
      </c>
      <c r="F45" s="630">
        <v>26.308</v>
      </c>
      <c r="G45" s="630">
        <v>18.696000000000002</v>
      </c>
      <c r="H45" s="630">
        <v>17.385000000000002</v>
      </c>
      <c r="I45" s="630">
        <v>16.122</v>
      </c>
    </row>
    <row r="46" spans="1:11">
      <c r="A46" s="870">
        <v>45261</v>
      </c>
      <c r="B46" s="498">
        <v>37.674999999999997</v>
      </c>
      <c r="D46" s="492" t="s">
        <v>922</v>
      </c>
      <c r="E46" s="630">
        <v>13.116</v>
      </c>
      <c r="F46" s="630">
        <v>14.715999999999999</v>
      </c>
      <c r="G46" s="630">
        <v>16.37</v>
      </c>
      <c r="H46" s="630">
        <v>16.434999999999999</v>
      </c>
      <c r="I46" s="630">
        <v>13.715</v>
      </c>
    </row>
    <row r="47" spans="1:11">
      <c r="A47" s="866">
        <v>45292</v>
      </c>
      <c r="B47" s="867">
        <v>38.122</v>
      </c>
      <c r="D47" s="492" t="s">
        <v>686</v>
      </c>
      <c r="E47" s="630">
        <v>14.884</v>
      </c>
      <c r="F47" s="630">
        <v>15.731999999999999</v>
      </c>
      <c r="G47" s="630">
        <v>15.493</v>
      </c>
      <c r="H47" s="630">
        <v>16.873999999999999</v>
      </c>
      <c r="I47" s="630">
        <v>12.535</v>
      </c>
    </row>
    <row r="48" spans="1:11">
      <c r="A48" s="866">
        <v>45323</v>
      </c>
      <c r="B48" s="867">
        <v>37.655999999999999</v>
      </c>
      <c r="D48" s="492" t="s">
        <v>687</v>
      </c>
      <c r="E48" s="630">
        <v>1.873</v>
      </c>
      <c r="F48" s="630">
        <v>2.9140000000000001</v>
      </c>
      <c r="G48" s="630">
        <v>14.106</v>
      </c>
      <c r="H48" s="630">
        <v>14.313000000000001</v>
      </c>
      <c r="I48" s="630">
        <v>12.465999999999999</v>
      </c>
    </row>
    <row r="49" spans="1:4">
      <c r="A49" s="870">
        <v>45352</v>
      </c>
      <c r="B49" s="498">
        <v>37.487000000000002</v>
      </c>
      <c r="D49" s="438" t="s">
        <v>565</v>
      </c>
    </row>
    <row r="50" spans="1:4">
      <c r="A50" s="866">
        <v>45383</v>
      </c>
      <c r="B50" s="867">
        <v>38.225000000000001</v>
      </c>
      <c r="D50" s="438" t="str">
        <f>'2.12'!D52</f>
        <v>Source: Agcom elaboration on data from Audicom - sistema Audiweb</v>
      </c>
    </row>
    <row r="51" spans="1:4">
      <c r="A51" s="866">
        <v>45413</v>
      </c>
      <c r="B51" s="867">
        <v>38.402000000000001</v>
      </c>
    </row>
    <row r="52" spans="1:4">
      <c r="A52" s="775">
        <v>45444</v>
      </c>
      <c r="B52" s="774">
        <v>38.787999999999997</v>
      </c>
      <c r="D52" s="589" t="s">
        <v>417</v>
      </c>
    </row>
    <row r="53" spans="1:4">
      <c r="A53" s="870">
        <v>45474</v>
      </c>
      <c r="B53" s="787">
        <v>38.223999999999997</v>
      </c>
      <c r="D53" s="589" t="s">
        <v>618</v>
      </c>
    </row>
    <row r="54" spans="1:4">
      <c r="A54" s="870">
        <v>45505</v>
      </c>
      <c r="B54" s="777">
        <v>38.204999999999998</v>
      </c>
      <c r="D54" s="589" t="s">
        <v>798</v>
      </c>
    </row>
    <row r="55" spans="1:4">
      <c r="A55" s="870">
        <v>45536</v>
      </c>
      <c r="B55" s="777">
        <v>38.100999999999999</v>
      </c>
    </row>
    <row r="56" spans="1:4">
      <c r="A56" s="870">
        <v>45566</v>
      </c>
      <c r="B56" s="777">
        <v>37.795000000000002</v>
      </c>
    </row>
    <row r="57" spans="1:4">
      <c r="A57" s="784">
        <v>45597</v>
      </c>
      <c r="B57" s="777">
        <v>37.700000000000003</v>
      </c>
    </row>
    <row r="58" spans="1:4">
      <c r="A58" s="870">
        <v>45627</v>
      </c>
      <c r="B58" s="777">
        <v>37.220999999999997</v>
      </c>
    </row>
    <row r="59" spans="1:4">
      <c r="A59" s="870">
        <v>45658</v>
      </c>
      <c r="B59" s="777">
        <v>37.853000000000002</v>
      </c>
    </row>
    <row r="60" spans="1:4">
      <c r="A60" s="870">
        <v>45689</v>
      </c>
      <c r="B60" s="777">
        <v>38.159999999999997</v>
      </c>
    </row>
    <row r="61" spans="1:4">
      <c r="A61" s="870">
        <v>45717</v>
      </c>
      <c r="B61" s="498">
        <v>37.462000000000003</v>
      </c>
    </row>
    <row r="62" spans="1:4">
      <c r="A62" s="870">
        <v>45748</v>
      </c>
      <c r="B62" s="777">
        <v>38.122</v>
      </c>
    </row>
    <row r="63" spans="1:4">
      <c r="A63" s="870">
        <v>45778</v>
      </c>
      <c r="B63" s="777">
        <v>38.520000000000003</v>
      </c>
    </row>
    <row r="64" spans="1:4">
      <c r="A64" s="775">
        <v>45809</v>
      </c>
      <c r="B64" s="774">
        <v>37.770000000000003</v>
      </c>
      <c r="C64" s="961"/>
      <c r="D64" s="96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tabColor rgb="FF0000FF"/>
  </sheetPr>
  <dimension ref="A1:R30"/>
  <sheetViews>
    <sheetView showGridLines="0" zoomScaleNormal="100" workbookViewId="0"/>
  </sheetViews>
  <sheetFormatPr defaultColWidth="9.140625" defaultRowHeight="15.75"/>
  <cols>
    <col min="1" max="1" width="34" style="24" customWidth="1"/>
    <col min="2" max="9" width="8.42578125" style="24" customWidth="1"/>
    <col min="10" max="10" width="2.85546875" style="24" customWidth="1"/>
    <col min="11" max="11" width="20.85546875" style="24" customWidth="1"/>
    <col min="12" max="12" width="10.5703125" style="24" customWidth="1"/>
    <col min="13" max="14" width="1.28515625" style="24" customWidth="1"/>
    <col min="15" max="15" width="16.42578125" style="24" customWidth="1"/>
    <col min="16" max="16" width="9.140625" style="24"/>
    <col min="17" max="18" width="9.5703125" style="24" bestFit="1" customWidth="1"/>
    <col min="19" max="16384" width="9.140625" style="24"/>
  </cols>
  <sheetData>
    <row r="1" spans="1:18" ht="21">
      <c r="A1" s="166" t="str">
        <f>+'Indice-Index'!A8</f>
        <v>1.2   Accessi broadband e ultrabroadband - Broadband and ultrabroadband lines</v>
      </c>
      <c r="B1" s="300"/>
      <c r="C1" s="300"/>
      <c r="D1" s="300"/>
      <c r="E1" s="300"/>
      <c r="F1" s="300"/>
      <c r="G1" s="300"/>
      <c r="H1" s="300"/>
      <c r="I1" s="300"/>
      <c r="J1" s="300"/>
      <c r="K1" s="300"/>
      <c r="L1" s="300"/>
      <c r="M1" s="300"/>
      <c r="N1" s="300"/>
      <c r="O1" s="300"/>
    </row>
    <row r="3" spans="1:18" ht="34.5" customHeight="1">
      <c r="B3" s="301">
        <f>'1.1'!B3</f>
        <v>44348</v>
      </c>
      <c r="C3" s="301">
        <f>'1.1'!C3</f>
        <v>44713</v>
      </c>
      <c r="D3" s="301">
        <f>'1.1'!D3</f>
        <v>45078</v>
      </c>
      <c r="E3" s="301">
        <f>'1.1'!E3</f>
        <v>45444</v>
      </c>
      <c r="F3" s="301">
        <f>'1.1'!F3</f>
        <v>45536</v>
      </c>
      <c r="G3" s="301">
        <f>'1.1'!G3</f>
        <v>45627</v>
      </c>
      <c r="H3" s="301">
        <f>'1.1'!H3</f>
        <v>45717</v>
      </c>
      <c r="I3" s="301">
        <f>'1.1'!I3</f>
        <v>45809</v>
      </c>
      <c r="K3" s="382" t="s">
        <v>303</v>
      </c>
      <c r="L3" s="202" t="str">
        <f>'1.1'!N3</f>
        <v>06/2025 (%)</v>
      </c>
      <c r="M3" s="302"/>
      <c r="N3" s="302"/>
      <c r="O3" s="202" t="str">
        <f>'1.1'!P3</f>
        <v>Var/Chg. vs 06/2024 (p.p.)</v>
      </c>
    </row>
    <row r="4" spans="1:18">
      <c r="B4" s="303" t="str">
        <f>'1.1'!B4</f>
        <v>jun-21</v>
      </c>
      <c r="C4" s="303" t="str">
        <f>'1.1'!C4</f>
        <v>jun-22</v>
      </c>
      <c r="D4" s="303" t="str">
        <f>'1.1'!D4</f>
        <v>jun-23</v>
      </c>
      <c r="E4" s="303" t="str">
        <f>'1.1'!E4</f>
        <v>jun-24</v>
      </c>
      <c r="F4" s="303" t="str">
        <f>'1.1'!F4</f>
        <v>sep-24</v>
      </c>
      <c r="G4" s="303" t="str">
        <f>'1.1'!G4</f>
        <v>dec-24</v>
      </c>
      <c r="H4" s="303">
        <f>'1.1'!H4</f>
        <v>45717</v>
      </c>
      <c r="I4" s="303" t="str">
        <f>'1.1'!I4</f>
        <v>jun-25</v>
      </c>
      <c r="L4" s="165"/>
      <c r="O4" s="165"/>
    </row>
    <row r="5" spans="1:18">
      <c r="K5" s="304" t="s">
        <v>54</v>
      </c>
      <c r="L5" s="65">
        <v>33.292957374161759</v>
      </c>
      <c r="M5" s="305"/>
      <c r="N5" s="288"/>
      <c r="O5" s="65">
        <v>-3.0835070609331368</v>
      </c>
      <c r="Q5" s="993"/>
    </row>
    <row r="6" spans="1:18">
      <c r="A6" s="150" t="s">
        <v>40</v>
      </c>
      <c r="J6" s="306"/>
      <c r="K6" s="304" t="s">
        <v>722</v>
      </c>
      <c r="L6" s="65">
        <v>29.87623646718864</v>
      </c>
      <c r="M6" s="305"/>
      <c r="N6" s="288"/>
      <c r="O6" s="65">
        <v>-0.44635035883718643</v>
      </c>
      <c r="Q6" s="993"/>
    </row>
    <row r="7" spans="1:18">
      <c r="A7" s="61" t="s">
        <v>4</v>
      </c>
      <c r="B7" s="307">
        <v>4.7531589999999992</v>
      </c>
      <c r="C7" s="307">
        <v>3.4866387873041029</v>
      </c>
      <c r="D7" s="307">
        <v>2.6966669999999997</v>
      </c>
      <c r="E7" s="307">
        <v>2.1230750000000005</v>
      </c>
      <c r="F7" s="307">
        <v>2.0079009999999999</v>
      </c>
      <c r="G7" s="307">
        <v>1.4341919999999999</v>
      </c>
      <c r="H7" s="307">
        <v>1.3545989999999999</v>
      </c>
      <c r="I7" s="307">
        <v>1.2590509999999999</v>
      </c>
      <c r="J7" s="306"/>
      <c r="K7" s="304" t="s">
        <v>53</v>
      </c>
      <c r="L7" s="65">
        <v>14.477133234480236</v>
      </c>
      <c r="M7" s="305"/>
      <c r="N7" s="288"/>
      <c r="O7" s="65">
        <v>0.34787492492370653</v>
      </c>
      <c r="Q7" s="993"/>
      <c r="R7" s="993"/>
    </row>
    <row r="8" spans="1:18">
      <c r="A8" s="61" t="s">
        <v>41</v>
      </c>
      <c r="B8" s="307">
        <v>13.869924321411343</v>
      </c>
      <c r="C8" s="307">
        <v>15.405504769567814</v>
      </c>
      <c r="D8" s="307">
        <v>16.311512441521497</v>
      </c>
      <c r="E8" s="307">
        <v>17.27475848816151</v>
      </c>
      <c r="F8" s="307">
        <v>17.41430790181569</v>
      </c>
      <c r="G8" s="307">
        <v>17.634410901815688</v>
      </c>
      <c r="H8" s="307">
        <v>17.804541</v>
      </c>
      <c r="I8" s="307">
        <v>17.980945999999999</v>
      </c>
      <c r="J8" s="306"/>
      <c r="K8" s="304" t="s">
        <v>272</v>
      </c>
      <c r="L8" s="65">
        <v>4.1357282955917309</v>
      </c>
      <c r="M8" s="305"/>
      <c r="N8" s="288"/>
      <c r="O8" s="65">
        <v>0.5425538288381242</v>
      </c>
      <c r="Q8" s="993"/>
    </row>
    <row r="9" spans="1:18">
      <c r="A9" s="261" t="s">
        <v>656</v>
      </c>
      <c r="B9" s="308">
        <f>+B8+B7</f>
        <v>18.623083321411343</v>
      </c>
      <c r="C9" s="308">
        <f t="shared" ref="C9:I9" si="0">+C8+C7</f>
        <v>18.892143556871918</v>
      </c>
      <c r="D9" s="308">
        <f t="shared" si="0"/>
        <v>19.008179441521499</v>
      </c>
      <c r="E9" s="308">
        <f t="shared" si="0"/>
        <v>19.39783348816151</v>
      </c>
      <c r="F9" s="308">
        <f t="shared" si="0"/>
        <v>19.42220890181569</v>
      </c>
      <c r="G9" s="308">
        <f t="shared" si="0"/>
        <v>19.068602901815687</v>
      </c>
      <c r="H9" s="308">
        <f t="shared" si="0"/>
        <v>19.159140000000001</v>
      </c>
      <c r="I9" s="308">
        <f t="shared" si="0"/>
        <v>19.239996999999999</v>
      </c>
      <c r="K9" s="304" t="s">
        <v>111</v>
      </c>
      <c r="L9" s="65">
        <v>3.649392460923981</v>
      </c>
      <c r="M9" s="305"/>
      <c r="N9" s="288"/>
      <c r="O9" s="65">
        <v>0.15585798753249858</v>
      </c>
      <c r="Q9" s="993"/>
    </row>
    <row r="10" spans="1:18">
      <c r="K10" s="304" t="s">
        <v>625</v>
      </c>
      <c r="L10" s="65">
        <v>2.8952447341857694</v>
      </c>
      <c r="M10" s="305"/>
      <c r="N10" s="288"/>
      <c r="O10" s="65">
        <v>-0.58281378411087204</v>
      </c>
      <c r="Q10" s="993"/>
    </row>
    <row r="11" spans="1:18">
      <c r="I11" s="306"/>
      <c r="K11" s="304" t="s">
        <v>106</v>
      </c>
      <c r="L11" s="65">
        <v>2.1919078261810543</v>
      </c>
      <c r="M11" s="305"/>
      <c r="N11" s="288"/>
      <c r="O11" s="65">
        <v>0.74683923039650812</v>
      </c>
      <c r="Q11" s="993"/>
    </row>
    <row r="12" spans="1:18">
      <c r="I12" s="306"/>
      <c r="K12" s="61" t="s">
        <v>606</v>
      </c>
      <c r="L12" s="65">
        <v>9.4813996072868356</v>
      </c>
      <c r="M12" s="305"/>
      <c r="N12" s="288"/>
      <c r="O12" s="65">
        <v>2.3195452321903716</v>
      </c>
      <c r="Q12" s="993"/>
    </row>
    <row r="13" spans="1:18">
      <c r="K13" s="309" t="s">
        <v>655</v>
      </c>
      <c r="L13" s="78">
        <f>SUM(L5:L12)</f>
        <v>100</v>
      </c>
      <c r="M13" s="310"/>
      <c r="N13" s="310"/>
      <c r="O13" s="78">
        <f>SUM(O5:O12)</f>
        <v>1.3766765505351941E-14</v>
      </c>
      <c r="Q13" s="993"/>
    </row>
    <row r="14" spans="1:18" ht="7.5" customHeight="1">
      <c r="O14" s="107"/>
    </row>
    <row r="15" spans="1:18">
      <c r="F15" s="150"/>
      <c r="G15" s="264" t="s">
        <v>551</v>
      </c>
      <c r="H15" s="264" t="s">
        <v>422</v>
      </c>
      <c r="K15" s="6"/>
    </row>
    <row r="16" spans="1:18" ht="6" customHeight="1"/>
    <row r="17" spans="2:12">
      <c r="B17" s="447" t="s">
        <v>418</v>
      </c>
      <c r="C17" s="447"/>
      <c r="D17" s="447"/>
      <c r="E17" s="447"/>
      <c r="F17" s="611"/>
      <c r="G17" s="609">
        <f>(I9-H9)*1000</f>
        <v>80.85699999999818</v>
      </c>
      <c r="H17" s="610">
        <f>G17/(H9*1000)*100</f>
        <v>0.42202833738882944</v>
      </c>
    </row>
    <row r="18" spans="2:12" ht="6" customHeight="1">
      <c r="G18" s="150"/>
    </row>
    <row r="19" spans="2:12">
      <c r="B19" s="447" t="s">
        <v>419</v>
      </c>
      <c r="C19" s="447"/>
      <c r="D19" s="447"/>
      <c r="E19" s="447"/>
      <c r="F19" s="447"/>
      <c r="G19" s="488">
        <f>(I9-E9)*1000</f>
        <v>-157.83648816151086</v>
      </c>
      <c r="H19" s="489">
        <f>G19/(E9*1000)*100</f>
        <v>-0.81368101369587698</v>
      </c>
      <c r="I19" s="150"/>
      <c r="L19" s="162"/>
    </row>
    <row r="20" spans="2:12" ht="6" customHeight="1">
      <c r="G20" s="150"/>
      <c r="L20" s="162"/>
    </row>
    <row r="21" spans="2:12">
      <c r="B21" s="447" t="s">
        <v>420</v>
      </c>
      <c r="C21" s="447"/>
      <c r="D21" s="447"/>
      <c r="E21" s="447"/>
      <c r="F21" s="447"/>
      <c r="G21" s="488">
        <f>(I7-E7)*1000</f>
        <v>-864.02400000000057</v>
      </c>
      <c r="H21" s="489">
        <f>G21/(E7*1000)*100</f>
        <v>-40.69681947175679</v>
      </c>
      <c r="L21" s="162"/>
    </row>
    <row r="22" spans="2:12" ht="6" customHeight="1">
      <c r="L22" s="162"/>
    </row>
    <row r="23" spans="2:12">
      <c r="B23" s="447" t="s">
        <v>421</v>
      </c>
      <c r="C23" s="447"/>
      <c r="D23" s="447"/>
      <c r="E23" s="447"/>
      <c r="F23" s="447"/>
      <c r="G23" s="488">
        <f>(I8-E8)*1000</f>
        <v>706.18751183848974</v>
      </c>
      <c r="H23" s="489">
        <f>G23/(E8*1000)*100</f>
        <v>4.0879732838085348</v>
      </c>
      <c r="L23" s="162"/>
    </row>
    <row r="24" spans="2:12">
      <c r="L24" s="162"/>
    </row>
    <row r="25" spans="2:12">
      <c r="L25" s="162"/>
    </row>
    <row r="26" spans="2:12">
      <c r="L26" s="162"/>
    </row>
    <row r="27" spans="2:12">
      <c r="L27" s="162"/>
    </row>
    <row r="28" spans="2:12">
      <c r="L28" s="162"/>
    </row>
    <row r="29" spans="2:12">
      <c r="L29" s="162"/>
    </row>
    <row r="30" spans="2:12">
      <c r="L30" s="162"/>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0D7FD-FC5E-48DB-84DE-CA52F8FC1535}">
  <sheetPr>
    <tabColor rgb="FFFF0000"/>
  </sheetPr>
  <dimension ref="A1:M64"/>
  <sheetViews>
    <sheetView showGridLines="0" zoomScale="90" zoomScaleNormal="90" workbookViewId="0">
      <pane xSplit="1" ySplit="3" topLeftCell="B40" activePane="bottomRight" state="frozen"/>
      <selection activeCell="G21" sqref="G21"/>
      <selection pane="topRight" activeCell="G21" sqref="G21"/>
      <selection pane="bottomLeft" activeCell="G21" sqref="G21"/>
      <selection pane="bottomRight" activeCell="A2" sqref="A2"/>
    </sheetView>
  </sheetViews>
  <sheetFormatPr defaultColWidth="9.140625" defaultRowHeight="15.75"/>
  <cols>
    <col min="1" max="1" width="10.7109375" style="107" customWidth="1"/>
    <col min="2" max="2" width="12.5703125" style="107" customWidth="1"/>
    <col min="3" max="3" width="13.42578125" style="107" customWidth="1"/>
    <col min="4" max="4" width="28.28515625" style="107" customWidth="1"/>
    <col min="5" max="12" width="11.140625" style="107" customWidth="1"/>
    <col min="13" max="22" width="8.28515625" style="107" customWidth="1"/>
    <col min="23" max="16384" width="9.140625" style="107"/>
  </cols>
  <sheetData>
    <row r="1" spans="1:9" ht="18.75" customHeight="1">
      <c r="A1" s="672" t="str">
        <f>+'Indice-Index'!C22</f>
        <v>2.14  Utenti unici dei siti/app di e-commerce - E-commerce websites/app unique users</v>
      </c>
      <c r="B1" s="389"/>
      <c r="C1" s="390"/>
      <c r="D1" s="390"/>
      <c r="E1" s="390"/>
      <c r="F1" s="389"/>
      <c r="G1" s="389"/>
      <c r="H1" s="389"/>
      <c r="I1" s="390"/>
    </row>
    <row r="2" spans="1:9" ht="8.25" customHeight="1">
      <c r="A2" s="384"/>
      <c r="B2" s="384"/>
      <c r="E2" s="24"/>
      <c r="F2" s="24"/>
      <c r="G2" s="24"/>
      <c r="H2" s="24"/>
    </row>
    <row r="3" spans="1:9" ht="21.75" customHeight="1">
      <c r="A3" s="590" t="s">
        <v>796</v>
      </c>
      <c r="B3" s="169"/>
    </row>
    <row r="4" spans="1:9">
      <c r="A4" s="783">
        <v>43983</v>
      </c>
      <c r="B4" s="504">
        <v>36.579000000000001</v>
      </c>
      <c r="C4" s="384"/>
    </row>
    <row r="5" spans="1:9">
      <c r="A5" s="875">
        <v>44013</v>
      </c>
      <c r="B5" s="498">
        <v>35.329000000000001</v>
      </c>
    </row>
    <row r="6" spans="1:9">
      <c r="A6" s="875">
        <v>44044</v>
      </c>
      <c r="B6" s="498">
        <v>35.755000000000003</v>
      </c>
    </row>
    <row r="7" spans="1:9">
      <c r="A7" s="875">
        <v>44075</v>
      </c>
      <c r="B7" s="498">
        <v>35.506999999999998</v>
      </c>
      <c r="C7" s="876"/>
    </row>
    <row r="8" spans="1:9">
      <c r="A8" s="875">
        <v>44105</v>
      </c>
      <c r="B8" s="498">
        <v>36.851999999999997</v>
      </c>
    </row>
    <row r="9" spans="1:9">
      <c r="A9" s="875">
        <v>44136</v>
      </c>
      <c r="B9" s="498">
        <v>38.128999999999998</v>
      </c>
    </row>
    <row r="10" spans="1:9">
      <c r="A10" s="875">
        <v>44166</v>
      </c>
      <c r="B10" s="498">
        <v>38.344000000000001</v>
      </c>
    </row>
    <row r="11" spans="1:9">
      <c r="A11" s="875">
        <v>44197</v>
      </c>
      <c r="B11" s="498">
        <v>37.564999999999998</v>
      </c>
    </row>
    <row r="12" spans="1:9">
      <c r="A12" s="875">
        <v>44228</v>
      </c>
      <c r="B12" s="498">
        <v>37.255000000000003</v>
      </c>
    </row>
    <row r="13" spans="1:9">
      <c r="A13" s="875">
        <v>44256</v>
      </c>
      <c r="B13" s="498">
        <v>37.484000000000002</v>
      </c>
    </row>
    <row r="14" spans="1:9" ht="15.75" customHeight="1">
      <c r="A14" s="875">
        <v>44287</v>
      </c>
      <c r="B14" s="498">
        <v>36.966999999999999</v>
      </c>
    </row>
    <row r="15" spans="1:9">
      <c r="A15" s="875">
        <v>44317</v>
      </c>
      <c r="B15" s="498">
        <v>36.521000000000001</v>
      </c>
    </row>
    <row r="16" spans="1:9">
      <c r="A16" s="775">
        <v>44348</v>
      </c>
      <c r="B16" s="774">
        <v>37.328000000000003</v>
      </c>
    </row>
    <row r="17" spans="1:13">
      <c r="A17" s="870">
        <v>44378</v>
      </c>
      <c r="B17" s="498">
        <v>36.987000000000002</v>
      </c>
    </row>
    <row r="18" spans="1:13">
      <c r="A18" s="870">
        <v>44409</v>
      </c>
      <c r="B18" s="498">
        <v>36.682000000000002</v>
      </c>
    </row>
    <row r="19" spans="1:13">
      <c r="A19" s="870">
        <v>44440</v>
      </c>
      <c r="B19" s="498">
        <v>37.616</v>
      </c>
      <c r="C19" s="876"/>
    </row>
    <row r="20" spans="1:13">
      <c r="A20" s="871">
        <v>44470</v>
      </c>
      <c r="B20" s="498">
        <v>36.448</v>
      </c>
    </row>
    <row r="21" spans="1:13">
      <c r="A21" s="871">
        <v>44501</v>
      </c>
      <c r="B21" s="498">
        <v>36.668999999999997</v>
      </c>
      <c r="C21" s="543"/>
    </row>
    <row r="22" spans="1:13">
      <c r="A22" s="875">
        <v>44531</v>
      </c>
      <c r="B22" s="498">
        <v>36.460999999999999</v>
      </c>
      <c r="C22" s="543"/>
      <c r="I22" s="543"/>
    </row>
    <row r="23" spans="1:13">
      <c r="A23" s="871">
        <v>44562</v>
      </c>
      <c r="B23" s="869">
        <v>36.798000000000002</v>
      </c>
      <c r="I23" s="543"/>
    </row>
    <row r="24" spans="1:13" ht="15.75" customHeight="1">
      <c r="A24" s="871">
        <v>44593</v>
      </c>
      <c r="B24" s="869">
        <v>36.43</v>
      </c>
      <c r="I24" s="543"/>
    </row>
    <row r="25" spans="1:13">
      <c r="A25" s="875">
        <v>44621</v>
      </c>
      <c r="B25" s="498">
        <v>37.207999999999998</v>
      </c>
      <c r="I25" s="543"/>
    </row>
    <row r="26" spans="1:13">
      <c r="A26" s="872">
        <v>44652</v>
      </c>
      <c r="B26" s="873">
        <v>36.915999999999997</v>
      </c>
      <c r="I26" s="543"/>
    </row>
    <row r="27" spans="1:13">
      <c r="A27" s="872">
        <v>44682</v>
      </c>
      <c r="B27" s="873">
        <v>37.241999999999997</v>
      </c>
      <c r="I27" s="543"/>
    </row>
    <row r="28" spans="1:13">
      <c r="A28" s="775">
        <v>44713</v>
      </c>
      <c r="B28" s="774">
        <v>37.258000000000003</v>
      </c>
    </row>
    <row r="29" spans="1:13">
      <c r="A29" s="871">
        <v>44743</v>
      </c>
      <c r="B29" s="873">
        <v>38.103999999999999</v>
      </c>
    </row>
    <row r="30" spans="1:13">
      <c r="A30" s="871">
        <v>44774</v>
      </c>
      <c r="B30" s="873">
        <v>37.814</v>
      </c>
    </row>
    <row r="31" spans="1:13">
      <c r="A31" s="871">
        <v>44805</v>
      </c>
      <c r="B31" s="873">
        <v>38.064</v>
      </c>
    </row>
    <row r="32" spans="1:13">
      <c r="A32" s="866">
        <v>44835</v>
      </c>
      <c r="B32" s="867">
        <v>38.000999999999998</v>
      </c>
      <c r="L32" s="543"/>
      <c r="M32" s="543"/>
    </row>
    <row r="33" spans="1:13">
      <c r="A33" s="866">
        <v>44866</v>
      </c>
      <c r="B33" s="867">
        <v>38.326000000000001</v>
      </c>
      <c r="L33" s="543"/>
      <c r="M33" s="543"/>
    </row>
    <row r="34" spans="1:13" ht="15.75" customHeight="1">
      <c r="A34" s="875">
        <v>44896</v>
      </c>
      <c r="B34" s="498">
        <v>38.277000000000001</v>
      </c>
      <c r="L34" s="543"/>
      <c r="M34" s="543"/>
    </row>
    <row r="35" spans="1:13">
      <c r="A35" s="871">
        <v>44927</v>
      </c>
      <c r="B35" s="869">
        <v>38.040999999999997</v>
      </c>
      <c r="L35" s="543"/>
      <c r="M35" s="543"/>
    </row>
    <row r="36" spans="1:13">
      <c r="A36" s="871">
        <v>44958</v>
      </c>
      <c r="B36" s="869">
        <v>37.685000000000002</v>
      </c>
      <c r="L36" s="543"/>
      <c r="M36" s="543"/>
    </row>
    <row r="37" spans="1:13">
      <c r="A37" s="875">
        <v>44986</v>
      </c>
      <c r="B37" s="498">
        <v>37.761000000000003</v>
      </c>
      <c r="L37" s="543"/>
      <c r="M37" s="543"/>
    </row>
    <row r="38" spans="1:13">
      <c r="A38" s="874">
        <v>45017</v>
      </c>
      <c r="B38" s="868">
        <v>37.683</v>
      </c>
      <c r="L38" s="543"/>
      <c r="M38" s="543"/>
    </row>
    <row r="39" spans="1:13">
      <c r="A39" s="874">
        <v>45047</v>
      </c>
      <c r="B39" s="868">
        <v>38.003999999999998</v>
      </c>
      <c r="L39" s="543"/>
      <c r="M39" s="543"/>
    </row>
    <row r="40" spans="1:13">
      <c r="A40" s="775">
        <v>45078</v>
      </c>
      <c r="B40" s="774">
        <v>37.68</v>
      </c>
      <c r="D40" s="345" t="s">
        <v>799</v>
      </c>
      <c r="E40" s="280">
        <f>+'2.12'!E40</f>
        <v>44348</v>
      </c>
      <c r="F40" s="280">
        <f>+'2.12'!F40</f>
        <v>44713</v>
      </c>
      <c r="G40" s="280">
        <f>+'2.12'!G40</f>
        <v>45078</v>
      </c>
      <c r="H40" s="280">
        <f>+'2.12'!H40</f>
        <v>45444</v>
      </c>
      <c r="I40" s="280">
        <f>+'2.12'!I40</f>
        <v>45809</v>
      </c>
      <c r="L40" s="543"/>
      <c r="M40" s="543"/>
    </row>
    <row r="41" spans="1:13">
      <c r="A41" s="866">
        <v>45108</v>
      </c>
      <c r="B41" s="867">
        <v>38.143000000000001</v>
      </c>
      <c r="D41" s="512" t="s">
        <v>240</v>
      </c>
      <c r="E41" s="630">
        <v>33.192999999999998</v>
      </c>
      <c r="F41" s="630">
        <v>34.789000000000001</v>
      </c>
      <c r="G41" s="630">
        <v>35.124000000000002</v>
      </c>
      <c r="H41" s="630">
        <v>35.755000000000003</v>
      </c>
      <c r="I41" s="630">
        <v>34.268000000000001</v>
      </c>
      <c r="J41" s="543"/>
      <c r="K41" s="961"/>
      <c r="L41" s="543"/>
      <c r="M41" s="543"/>
    </row>
    <row r="42" spans="1:13">
      <c r="A42" s="866">
        <v>45139</v>
      </c>
      <c r="B42" s="867">
        <v>38.066000000000003</v>
      </c>
      <c r="D42" s="512" t="s">
        <v>688</v>
      </c>
      <c r="E42" s="630">
        <v>0</v>
      </c>
      <c r="F42" s="630">
        <v>0</v>
      </c>
      <c r="G42" s="630">
        <v>10.757999999999999</v>
      </c>
      <c r="H42" s="630">
        <v>12.131</v>
      </c>
      <c r="I42" s="630">
        <v>22.67</v>
      </c>
      <c r="J42" s="543"/>
      <c r="K42" s="961"/>
    </row>
    <row r="43" spans="1:13">
      <c r="A43" s="866">
        <v>45170</v>
      </c>
      <c r="B43" s="867">
        <v>38.171999999999997</v>
      </c>
      <c r="D43" s="512" t="s">
        <v>241</v>
      </c>
      <c r="E43" s="630">
        <v>15.984999999999999</v>
      </c>
      <c r="F43" s="630">
        <v>15.768000000000001</v>
      </c>
      <c r="G43" s="630">
        <v>16.337</v>
      </c>
      <c r="H43" s="630">
        <v>15.929</v>
      </c>
      <c r="I43" s="630">
        <v>14.486000000000001</v>
      </c>
      <c r="J43" s="543"/>
      <c r="K43" s="961"/>
    </row>
    <row r="44" spans="1:13">
      <c r="A44" s="866">
        <v>45200</v>
      </c>
      <c r="B44" s="867">
        <v>38.904000000000003</v>
      </c>
      <c r="D44" s="512" t="s">
        <v>690</v>
      </c>
      <c r="E44" s="630">
        <v>8.1809999999999992</v>
      </c>
      <c r="F44" s="630">
        <v>9.3390000000000004</v>
      </c>
      <c r="G44" s="630">
        <v>11.183999999999999</v>
      </c>
      <c r="H44" s="630">
        <v>13.772</v>
      </c>
      <c r="I44" s="630">
        <v>12.912000000000001</v>
      </c>
      <c r="J44" s="543"/>
      <c r="K44" s="543"/>
    </row>
    <row r="45" spans="1:13">
      <c r="A45" s="866">
        <v>45231</v>
      </c>
      <c r="B45" s="867">
        <v>38.866999999999997</v>
      </c>
      <c r="D45" s="512" t="s">
        <v>689</v>
      </c>
      <c r="E45" s="630">
        <v>11.353</v>
      </c>
      <c r="F45" s="630">
        <v>10.523999999999999</v>
      </c>
      <c r="G45" s="630">
        <v>11.534000000000001</v>
      </c>
      <c r="H45" s="630">
        <v>12.798</v>
      </c>
      <c r="I45" s="630">
        <v>12.250999999999999</v>
      </c>
      <c r="J45" s="543"/>
      <c r="K45" s="543"/>
    </row>
    <row r="46" spans="1:13">
      <c r="A46" s="875">
        <v>45261</v>
      </c>
      <c r="B46" s="498">
        <v>38.988999999999997</v>
      </c>
      <c r="D46" s="512" t="s">
        <v>691</v>
      </c>
      <c r="E46" s="630">
        <v>8.1679999999999993</v>
      </c>
      <c r="F46" s="630">
        <v>8.5229999999999997</v>
      </c>
      <c r="G46" s="630">
        <v>9.2430000000000003</v>
      </c>
      <c r="H46" s="630">
        <v>10.525</v>
      </c>
      <c r="I46" s="630">
        <v>10.984999999999999</v>
      </c>
      <c r="J46" s="543"/>
      <c r="K46" s="543"/>
    </row>
    <row r="47" spans="1:13">
      <c r="A47" s="866">
        <v>45292</v>
      </c>
      <c r="B47" s="867">
        <v>38.612000000000002</v>
      </c>
      <c r="D47" s="512" t="s">
        <v>692</v>
      </c>
      <c r="E47" s="630">
        <v>6.5460000000000003</v>
      </c>
      <c r="F47" s="630">
        <v>6.2610000000000001</v>
      </c>
      <c r="G47" s="630">
        <v>6.3959999999999999</v>
      </c>
      <c r="H47" s="630">
        <v>7.0620000000000003</v>
      </c>
      <c r="I47" s="630">
        <v>6.766</v>
      </c>
      <c r="J47" s="543"/>
      <c r="K47" s="543"/>
    </row>
    <row r="48" spans="1:13">
      <c r="A48" s="866">
        <v>45323</v>
      </c>
      <c r="B48" s="867">
        <v>37.966000000000001</v>
      </c>
      <c r="D48" s="512" t="s">
        <v>923</v>
      </c>
      <c r="E48" s="630">
        <v>1.514</v>
      </c>
      <c r="F48" s="630">
        <v>1.319</v>
      </c>
      <c r="G48" s="630">
        <v>1.38</v>
      </c>
      <c r="H48" s="630">
        <v>2.4870000000000001</v>
      </c>
      <c r="I48" s="630">
        <v>5.78</v>
      </c>
      <c r="J48" s="543"/>
      <c r="K48" s="543"/>
    </row>
    <row r="49" spans="1:11">
      <c r="A49" s="875">
        <v>45352</v>
      </c>
      <c r="B49" s="498">
        <v>38.454000000000001</v>
      </c>
      <c r="D49" s="512" t="s">
        <v>924</v>
      </c>
      <c r="E49" s="630">
        <v>5.0789999999999997</v>
      </c>
      <c r="F49" s="630">
        <v>5.2370000000000001</v>
      </c>
      <c r="G49" s="630">
        <v>4.6529999999999996</v>
      </c>
      <c r="H49" s="630">
        <v>5.9720000000000004</v>
      </c>
      <c r="I49" s="630">
        <v>5.3280000000000003</v>
      </c>
      <c r="J49" s="543"/>
      <c r="K49" s="543"/>
    </row>
    <row r="50" spans="1:11">
      <c r="A50" s="866">
        <v>45383</v>
      </c>
      <c r="B50" s="867">
        <v>38.863</v>
      </c>
      <c r="D50" s="512" t="s">
        <v>658</v>
      </c>
      <c r="E50" s="630">
        <v>1.891</v>
      </c>
      <c r="F50" s="630">
        <v>3.4060000000000001</v>
      </c>
      <c r="G50" s="630">
        <v>5.1420000000000003</v>
      </c>
      <c r="H50" s="630">
        <v>5.391</v>
      </c>
      <c r="I50" s="630">
        <v>4.5970000000000004</v>
      </c>
      <c r="J50" s="543"/>
      <c r="K50" s="543"/>
    </row>
    <row r="51" spans="1:11">
      <c r="A51" s="866">
        <v>45413</v>
      </c>
      <c r="B51" s="867">
        <v>38.877000000000002</v>
      </c>
      <c r="D51" s="438" t="s">
        <v>565</v>
      </c>
    </row>
    <row r="52" spans="1:11">
      <c r="A52" s="775">
        <v>45444</v>
      </c>
      <c r="B52" s="774">
        <v>39.015999999999998</v>
      </c>
      <c r="D52" s="438" t="str">
        <f>'2.13'!D50</f>
        <v>Source: Agcom elaboration on data from Audicom - sistema Audiweb</v>
      </c>
    </row>
    <row r="53" spans="1:11">
      <c r="A53" s="870">
        <v>45474</v>
      </c>
      <c r="B53" s="787">
        <v>38.866999999999997</v>
      </c>
    </row>
    <row r="54" spans="1:11">
      <c r="A54" s="870">
        <v>45505</v>
      </c>
      <c r="B54" s="777">
        <v>38.447000000000003</v>
      </c>
      <c r="D54" s="779" t="s">
        <v>693</v>
      </c>
    </row>
    <row r="55" spans="1:11">
      <c r="A55" s="870">
        <v>45536</v>
      </c>
      <c r="B55" s="777">
        <v>38.802999999999997</v>
      </c>
    </row>
    <row r="56" spans="1:11">
      <c r="A56" s="870">
        <v>45566</v>
      </c>
      <c r="B56" s="777">
        <v>38.726999999999997</v>
      </c>
    </row>
    <row r="57" spans="1:11">
      <c r="A57" s="784">
        <v>45597</v>
      </c>
      <c r="B57" s="777">
        <v>38.728999999999999</v>
      </c>
    </row>
    <row r="58" spans="1:11">
      <c r="A58" s="870">
        <v>45627</v>
      </c>
      <c r="B58" s="777">
        <v>38.774000000000001</v>
      </c>
    </row>
    <row r="59" spans="1:11">
      <c r="A59" s="870">
        <v>45658</v>
      </c>
      <c r="B59" s="777">
        <v>38.33</v>
      </c>
    </row>
    <row r="60" spans="1:11">
      <c r="A60" s="870">
        <v>45689</v>
      </c>
      <c r="B60" s="777">
        <v>38.17</v>
      </c>
    </row>
    <row r="61" spans="1:11">
      <c r="A61" s="875">
        <v>45717</v>
      </c>
      <c r="B61" s="498">
        <v>38.661000000000001</v>
      </c>
    </row>
    <row r="62" spans="1:11">
      <c r="A62" s="870">
        <v>45748</v>
      </c>
      <c r="B62" s="777">
        <v>38.36</v>
      </c>
    </row>
    <row r="63" spans="1:11">
      <c r="A63" s="870">
        <v>45778</v>
      </c>
      <c r="B63" s="777">
        <v>38.384999999999998</v>
      </c>
    </row>
    <row r="64" spans="1:11">
      <c r="A64" s="775">
        <v>45809</v>
      </c>
      <c r="B64" s="774">
        <v>37.860999999999997</v>
      </c>
      <c r="C64" s="961"/>
      <c r="D64" s="961"/>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9D24C-F215-4811-AAD2-0886FA8BA41F}">
  <sheetPr>
    <tabColor rgb="FFFF0000"/>
  </sheetPr>
  <dimension ref="A1:M64"/>
  <sheetViews>
    <sheetView showGridLines="0" zoomScaleNormal="100" workbookViewId="0">
      <pane xSplit="1" ySplit="3" topLeftCell="B37" activePane="bottomRight" state="frozen"/>
      <selection activeCell="G21" sqref="G21"/>
      <selection pane="topRight" activeCell="G21" sqref="G21"/>
      <selection pane="bottomLeft" activeCell="G21" sqref="G21"/>
      <selection pane="bottomRight"/>
    </sheetView>
  </sheetViews>
  <sheetFormatPr defaultColWidth="9.140625" defaultRowHeight="15.75"/>
  <cols>
    <col min="1" max="1" width="10.7109375" style="107" customWidth="1"/>
    <col min="2" max="2" width="12.5703125" style="107" customWidth="1"/>
    <col min="3" max="3" width="13.42578125" style="107" customWidth="1"/>
    <col min="4" max="4" width="28.28515625" style="107" customWidth="1"/>
    <col min="5" max="12" width="11.140625" style="107" customWidth="1"/>
    <col min="13" max="22" width="8.28515625" style="107" customWidth="1"/>
    <col min="23" max="16384" width="9.140625" style="107"/>
  </cols>
  <sheetData>
    <row r="1" spans="1:12" ht="18.75" customHeight="1">
      <c r="A1" s="739" t="str">
        <f>+'Indice-Index'!C23</f>
        <v>2.15  Utenti unici dei siti/app di social network - Social network websites/app unique users</v>
      </c>
      <c r="B1" s="389"/>
      <c r="C1" s="390"/>
      <c r="D1" s="390"/>
      <c r="E1" s="390"/>
      <c r="F1" s="389"/>
      <c r="G1" s="389"/>
      <c r="H1" s="389"/>
      <c r="I1" s="390"/>
    </row>
    <row r="2" spans="1:12" ht="8.25" customHeight="1">
      <c r="A2" s="384"/>
      <c r="B2" s="384"/>
      <c r="E2" s="24"/>
      <c r="F2" s="24"/>
      <c r="G2" s="24"/>
      <c r="H2" s="24"/>
    </row>
    <row r="3" spans="1:12" ht="21.75" customHeight="1">
      <c r="A3" s="590" t="s">
        <v>796</v>
      </c>
      <c r="B3" s="169"/>
    </row>
    <row r="4" spans="1:12">
      <c r="A4" s="783">
        <v>43983</v>
      </c>
      <c r="B4" s="504">
        <v>38.32</v>
      </c>
      <c r="C4" s="384"/>
    </row>
    <row r="5" spans="1:12">
      <c r="A5" s="783">
        <v>44013</v>
      </c>
      <c r="B5" s="504">
        <v>37.466000000000001</v>
      </c>
      <c r="C5" s="384"/>
    </row>
    <row r="6" spans="1:12">
      <c r="A6" s="875">
        <v>44044</v>
      </c>
      <c r="B6" s="498">
        <v>37.695</v>
      </c>
    </row>
    <row r="7" spans="1:12">
      <c r="A7" s="875">
        <v>44075</v>
      </c>
      <c r="B7" s="498">
        <v>37.380000000000003</v>
      </c>
      <c r="C7" s="876"/>
    </row>
    <row r="8" spans="1:12">
      <c r="A8" s="875">
        <v>44105</v>
      </c>
      <c r="B8" s="498">
        <v>39.078000000000003</v>
      </c>
    </row>
    <row r="9" spans="1:12">
      <c r="A9" s="875">
        <v>44136</v>
      </c>
      <c r="B9" s="498">
        <v>39.792000000000002</v>
      </c>
    </row>
    <row r="10" spans="1:12">
      <c r="A10" s="875">
        <v>44166</v>
      </c>
      <c r="B10" s="498">
        <v>39.786000000000001</v>
      </c>
    </row>
    <row r="11" spans="1:12">
      <c r="A11" s="875">
        <v>44197</v>
      </c>
      <c r="B11" s="498">
        <v>38.854999999999997</v>
      </c>
    </row>
    <row r="12" spans="1:12">
      <c r="A12" s="875">
        <v>44228</v>
      </c>
      <c r="B12" s="498">
        <v>38.835000000000001</v>
      </c>
    </row>
    <row r="13" spans="1:12">
      <c r="A13" s="875">
        <v>44256</v>
      </c>
      <c r="B13" s="498">
        <v>39.057000000000002</v>
      </c>
    </row>
    <row r="14" spans="1:12">
      <c r="A14" s="875">
        <v>44287</v>
      </c>
      <c r="B14" s="498">
        <v>38.351999999999997</v>
      </c>
    </row>
    <row r="15" spans="1:12" ht="15.75" customHeight="1">
      <c r="A15" s="875">
        <v>44317</v>
      </c>
      <c r="B15" s="498">
        <v>38.218000000000004</v>
      </c>
    </row>
    <row r="16" spans="1:12">
      <c r="A16" s="775">
        <v>44348</v>
      </c>
      <c r="B16" s="774">
        <v>38.686</v>
      </c>
      <c r="L16" s="276"/>
    </row>
    <row r="17" spans="1:13">
      <c r="A17" s="870">
        <v>44378</v>
      </c>
      <c r="B17" s="498">
        <v>38.496000000000002</v>
      </c>
    </row>
    <row r="18" spans="1:13">
      <c r="A18" s="870">
        <v>44409</v>
      </c>
      <c r="B18" s="498">
        <v>38.332999999999998</v>
      </c>
    </row>
    <row r="19" spans="1:13">
      <c r="A19" s="870">
        <v>44440</v>
      </c>
      <c r="B19" s="498">
        <v>38.741</v>
      </c>
      <c r="C19" s="876"/>
    </row>
    <row r="20" spans="1:13">
      <c r="A20" s="871">
        <v>44470</v>
      </c>
      <c r="B20" s="498">
        <v>37.880000000000003</v>
      </c>
    </row>
    <row r="21" spans="1:13">
      <c r="A21" s="871">
        <v>44501</v>
      </c>
      <c r="B21" s="498">
        <v>38.133000000000003</v>
      </c>
      <c r="C21" s="543"/>
    </row>
    <row r="22" spans="1:13">
      <c r="A22" s="875">
        <v>44531</v>
      </c>
      <c r="B22" s="498">
        <v>37.954000000000001</v>
      </c>
      <c r="C22" s="543"/>
      <c r="I22" s="543"/>
    </row>
    <row r="23" spans="1:13">
      <c r="A23" s="871">
        <v>44562</v>
      </c>
      <c r="B23" s="869">
        <v>38.186</v>
      </c>
      <c r="I23" s="543"/>
    </row>
    <row r="24" spans="1:13">
      <c r="A24" s="871">
        <v>44593</v>
      </c>
      <c r="B24" s="869">
        <v>38.006</v>
      </c>
      <c r="I24" s="543"/>
    </row>
    <row r="25" spans="1:13">
      <c r="A25" s="875">
        <v>44621</v>
      </c>
      <c r="B25" s="498">
        <v>38.552</v>
      </c>
      <c r="I25" s="543"/>
    </row>
    <row r="26" spans="1:13">
      <c r="A26" s="872">
        <v>44652</v>
      </c>
      <c r="B26" s="873">
        <v>37.915999999999997</v>
      </c>
      <c r="I26" s="543"/>
    </row>
    <row r="27" spans="1:13" ht="15.75" customHeight="1">
      <c r="A27" s="872">
        <v>44682</v>
      </c>
      <c r="B27" s="873">
        <v>38.350999999999999</v>
      </c>
    </row>
    <row r="28" spans="1:13">
      <c r="A28" s="775">
        <v>44713</v>
      </c>
      <c r="B28" s="774">
        <v>38.378999999999998</v>
      </c>
      <c r="K28" s="543"/>
      <c r="L28" s="543"/>
      <c r="M28" s="543"/>
    </row>
    <row r="29" spans="1:13">
      <c r="A29" s="871">
        <v>44743</v>
      </c>
      <c r="B29" s="873">
        <v>38.597000000000001</v>
      </c>
      <c r="K29" s="543"/>
      <c r="L29" s="543"/>
      <c r="M29" s="543"/>
    </row>
    <row r="30" spans="1:13">
      <c r="A30" s="871">
        <v>44774</v>
      </c>
      <c r="B30" s="873">
        <v>38.698</v>
      </c>
      <c r="K30" s="543"/>
      <c r="L30" s="543"/>
      <c r="M30" s="543"/>
    </row>
    <row r="31" spans="1:13">
      <c r="A31" s="871">
        <v>44805</v>
      </c>
      <c r="B31" s="873">
        <v>38.767000000000003</v>
      </c>
      <c r="K31" s="543"/>
      <c r="L31" s="543"/>
      <c r="M31" s="543"/>
    </row>
    <row r="32" spans="1:13">
      <c r="A32" s="866">
        <v>44835</v>
      </c>
      <c r="B32" s="867">
        <v>38.814999999999998</v>
      </c>
      <c r="K32" s="543"/>
      <c r="L32" s="543"/>
      <c r="M32" s="543"/>
    </row>
    <row r="33" spans="1:13">
      <c r="A33" s="866">
        <v>44866</v>
      </c>
      <c r="B33" s="867">
        <v>38.792999999999999</v>
      </c>
      <c r="K33" s="543"/>
      <c r="L33" s="543"/>
      <c r="M33" s="543"/>
    </row>
    <row r="34" spans="1:13">
      <c r="A34" s="875">
        <v>44896</v>
      </c>
      <c r="B34" s="498">
        <v>38.576000000000001</v>
      </c>
      <c r="K34" s="543"/>
      <c r="L34" s="543"/>
      <c r="M34" s="543"/>
    </row>
    <row r="35" spans="1:13">
      <c r="A35" s="871">
        <v>44927</v>
      </c>
      <c r="B35" s="869">
        <v>38.576000000000001</v>
      </c>
      <c r="K35" s="543"/>
      <c r="L35" s="543"/>
      <c r="M35" s="543"/>
    </row>
    <row r="36" spans="1:13" ht="15.75" customHeight="1">
      <c r="A36" s="871">
        <v>44958</v>
      </c>
      <c r="B36" s="869">
        <v>38.314999999999998</v>
      </c>
      <c r="K36" s="543"/>
      <c r="L36" s="543"/>
      <c r="M36" s="543"/>
    </row>
    <row r="37" spans="1:13">
      <c r="A37" s="875">
        <v>44986</v>
      </c>
      <c r="B37" s="498">
        <v>38.393000000000001</v>
      </c>
      <c r="K37" s="543"/>
      <c r="L37" s="543"/>
      <c r="M37" s="543"/>
    </row>
    <row r="38" spans="1:13">
      <c r="A38" s="874">
        <v>45017</v>
      </c>
      <c r="B38" s="868">
        <v>38.75</v>
      </c>
    </row>
    <row r="39" spans="1:13">
      <c r="A39" s="874">
        <v>45047</v>
      </c>
      <c r="B39" s="868">
        <v>38.715000000000003</v>
      </c>
      <c r="D39" s="345" t="s">
        <v>799</v>
      </c>
      <c r="E39" s="280">
        <f>+'2.12'!E40</f>
        <v>44348</v>
      </c>
      <c r="F39" s="280">
        <f>+'2.12'!F40</f>
        <v>44713</v>
      </c>
      <c r="G39" s="280">
        <f>+'2.12'!G40</f>
        <v>45078</v>
      </c>
      <c r="H39" s="280">
        <f>+'2.12'!H40</f>
        <v>45444</v>
      </c>
      <c r="I39" s="280">
        <f>+'2.12'!I40</f>
        <v>45809</v>
      </c>
    </row>
    <row r="40" spans="1:13">
      <c r="A40" s="775">
        <v>45078</v>
      </c>
      <c r="B40" s="774">
        <v>38.201000000000001</v>
      </c>
      <c r="D40" s="512" t="s">
        <v>694</v>
      </c>
      <c r="E40" s="630">
        <v>36.348999999999997</v>
      </c>
      <c r="F40" s="630">
        <v>36.539000000000001</v>
      </c>
      <c r="G40" s="630">
        <v>36.204000000000001</v>
      </c>
      <c r="H40" s="630">
        <v>37.201000000000001</v>
      </c>
      <c r="I40" s="630">
        <v>35.356000000000002</v>
      </c>
      <c r="J40" s="543"/>
      <c r="K40" s="961"/>
    </row>
    <row r="41" spans="1:13">
      <c r="A41" s="866">
        <v>45108</v>
      </c>
      <c r="B41" s="867">
        <v>38.564999999999998</v>
      </c>
      <c r="D41" s="512" t="s">
        <v>695</v>
      </c>
      <c r="E41" s="630">
        <v>28.846</v>
      </c>
      <c r="F41" s="630">
        <v>30.576000000000001</v>
      </c>
      <c r="G41" s="630">
        <v>31.76</v>
      </c>
      <c r="H41" s="630">
        <v>33.79</v>
      </c>
      <c r="I41" s="630">
        <v>32.655999999999999</v>
      </c>
      <c r="J41" s="543"/>
      <c r="K41" s="961"/>
    </row>
    <row r="42" spans="1:13">
      <c r="A42" s="866">
        <v>45139</v>
      </c>
      <c r="B42" s="867">
        <v>38.802999999999997</v>
      </c>
      <c r="D42" s="512" t="s">
        <v>696</v>
      </c>
      <c r="E42" s="630">
        <v>9.5760000000000005</v>
      </c>
      <c r="F42" s="630">
        <v>16.34</v>
      </c>
      <c r="G42" s="630">
        <v>21.262</v>
      </c>
      <c r="H42" s="630">
        <v>22.760999999999999</v>
      </c>
      <c r="I42" s="630">
        <v>22.456</v>
      </c>
      <c r="J42" s="543"/>
      <c r="K42" s="961"/>
    </row>
    <row r="43" spans="1:13">
      <c r="A43" s="866">
        <v>45170</v>
      </c>
      <c r="B43" s="867">
        <v>38.908999999999999</v>
      </c>
      <c r="D43" s="512" t="s">
        <v>697</v>
      </c>
      <c r="E43" s="630">
        <v>20.213999999999999</v>
      </c>
      <c r="F43" s="630">
        <v>17.721</v>
      </c>
      <c r="G43" s="630">
        <v>16.788</v>
      </c>
      <c r="H43" s="630">
        <v>15.151999999999999</v>
      </c>
      <c r="I43" s="630">
        <v>13.759</v>
      </c>
      <c r="J43" s="543"/>
      <c r="K43" s="961"/>
    </row>
    <row r="44" spans="1:13">
      <c r="A44" s="866">
        <v>45200</v>
      </c>
      <c r="B44" s="867">
        <v>39.185000000000002</v>
      </c>
      <c r="D44" s="512" t="s">
        <v>698</v>
      </c>
      <c r="E44" s="630">
        <v>20.748000000000001</v>
      </c>
      <c r="F44" s="630">
        <v>13.122999999999999</v>
      </c>
      <c r="G44" s="630">
        <v>14.678000000000001</v>
      </c>
      <c r="H44" s="630">
        <v>14.464</v>
      </c>
      <c r="I44" s="630">
        <v>11.529</v>
      </c>
      <c r="J44" s="543"/>
      <c r="K44" s="961"/>
    </row>
    <row r="45" spans="1:13">
      <c r="A45" s="866">
        <v>45231</v>
      </c>
      <c r="B45" s="867">
        <v>39.252000000000002</v>
      </c>
      <c r="D45" s="512" t="s">
        <v>699</v>
      </c>
      <c r="E45" s="630">
        <v>11.426</v>
      </c>
      <c r="F45" s="630">
        <v>14.412000000000001</v>
      </c>
      <c r="G45" s="630">
        <v>18.222999999999999</v>
      </c>
      <c r="H45" s="630">
        <v>16.959</v>
      </c>
      <c r="I45" s="630">
        <v>11.321</v>
      </c>
      <c r="J45" s="543"/>
      <c r="K45" s="961"/>
    </row>
    <row r="46" spans="1:13">
      <c r="A46" s="875">
        <v>45261</v>
      </c>
      <c r="B46" s="498">
        <v>39.200000000000003</v>
      </c>
      <c r="D46" s="512" t="s">
        <v>556</v>
      </c>
      <c r="E46" s="630">
        <v>2.8069999999999999</v>
      </c>
      <c r="F46" s="630">
        <v>3.5609999999999999</v>
      </c>
      <c r="G46" s="630">
        <v>4.0289999999999999</v>
      </c>
      <c r="H46" s="630">
        <v>5.4569999999999999</v>
      </c>
      <c r="I46" s="630">
        <v>9.7170000000000005</v>
      </c>
      <c r="J46" s="543"/>
    </row>
    <row r="47" spans="1:13">
      <c r="A47" s="866">
        <v>45292</v>
      </c>
      <c r="B47" s="867">
        <v>39.231999999999999</v>
      </c>
      <c r="D47" s="512" t="s">
        <v>557</v>
      </c>
      <c r="E47" s="630">
        <v>1.8169999999999999</v>
      </c>
      <c r="F47" s="630">
        <v>2.363</v>
      </c>
      <c r="G47" s="630">
        <v>2.0750000000000002</v>
      </c>
      <c r="H47" s="630">
        <v>1.9019999999999999</v>
      </c>
      <c r="I47" s="630">
        <v>1.7170000000000001</v>
      </c>
      <c r="J47" s="543"/>
    </row>
    <row r="48" spans="1:13">
      <c r="A48" s="866">
        <v>45323</v>
      </c>
      <c r="B48" s="867">
        <v>38.667000000000002</v>
      </c>
      <c r="D48" s="512" t="s">
        <v>800</v>
      </c>
      <c r="E48" s="630">
        <v>1.6870000000000001</v>
      </c>
      <c r="F48" s="630">
        <v>2.5880000000000001</v>
      </c>
      <c r="G48" s="630">
        <v>1.9119999999999999</v>
      </c>
      <c r="H48" s="630">
        <v>1.081</v>
      </c>
      <c r="I48" s="630">
        <v>0.73799999999999999</v>
      </c>
      <c r="J48" s="543"/>
    </row>
    <row r="49" spans="1:10">
      <c r="A49" s="875">
        <v>45352</v>
      </c>
      <c r="B49" s="498">
        <v>39.036999999999999</v>
      </c>
      <c r="D49" s="512" t="s">
        <v>619</v>
      </c>
      <c r="E49" s="630">
        <v>1.669</v>
      </c>
      <c r="F49" s="630">
        <v>1.403</v>
      </c>
      <c r="G49" s="630">
        <v>1.0840000000000001</v>
      </c>
      <c r="H49" s="630">
        <v>0.59299999999999997</v>
      </c>
      <c r="I49" s="630">
        <v>0.49099999999999999</v>
      </c>
      <c r="J49" s="543"/>
    </row>
    <row r="50" spans="1:10">
      <c r="A50" s="866">
        <v>45383</v>
      </c>
      <c r="B50" s="867">
        <v>39.441000000000003</v>
      </c>
      <c r="D50" s="438" t="s">
        <v>565</v>
      </c>
    </row>
    <row r="51" spans="1:10">
      <c r="A51" s="866">
        <v>45413</v>
      </c>
      <c r="B51" s="867">
        <v>39.744999999999997</v>
      </c>
      <c r="D51" s="438" t="str">
        <f>'2.14'!D52</f>
        <v>Source: Agcom elaboration on data from Audicom - sistema Audiweb</v>
      </c>
    </row>
    <row r="52" spans="1:10">
      <c r="A52" s="775">
        <v>45444</v>
      </c>
      <c r="B52" s="774">
        <v>39.496000000000002</v>
      </c>
    </row>
    <row r="53" spans="1:10">
      <c r="A53" s="870">
        <v>45474</v>
      </c>
      <c r="B53" s="787">
        <v>39.128</v>
      </c>
      <c r="D53" s="589" t="s">
        <v>620</v>
      </c>
    </row>
    <row r="54" spans="1:10">
      <c r="A54" s="870">
        <v>45505</v>
      </c>
      <c r="B54" s="777">
        <v>39.140999999999998</v>
      </c>
      <c r="D54" s="589" t="s">
        <v>621</v>
      </c>
    </row>
    <row r="55" spans="1:10">
      <c r="A55" s="870">
        <v>45536</v>
      </c>
      <c r="B55" s="777">
        <v>39.447000000000003</v>
      </c>
    </row>
    <row r="56" spans="1:10">
      <c r="A56" s="870">
        <v>45566</v>
      </c>
      <c r="B56" s="777">
        <v>39.073</v>
      </c>
    </row>
    <row r="57" spans="1:10">
      <c r="A57" s="784">
        <v>45597</v>
      </c>
      <c r="B57" s="777">
        <v>39.246000000000002</v>
      </c>
    </row>
    <row r="58" spans="1:10">
      <c r="A58" s="875">
        <v>45627</v>
      </c>
      <c r="B58" s="498">
        <v>39.058999999999997</v>
      </c>
    </row>
    <row r="59" spans="1:10">
      <c r="A59" s="870">
        <v>45658</v>
      </c>
      <c r="B59" s="777">
        <v>38.829000000000001</v>
      </c>
    </row>
    <row r="60" spans="1:10">
      <c r="A60" s="870">
        <v>45689</v>
      </c>
      <c r="B60" s="777">
        <v>39</v>
      </c>
    </row>
    <row r="61" spans="1:10">
      <c r="A61" s="875">
        <v>45717</v>
      </c>
      <c r="B61" s="498">
        <v>38.823</v>
      </c>
    </row>
    <row r="62" spans="1:10">
      <c r="A62" s="870">
        <v>45748</v>
      </c>
      <c r="B62" s="777">
        <v>38.838999999999999</v>
      </c>
    </row>
    <row r="63" spans="1:10">
      <c r="A63" s="870">
        <v>45778</v>
      </c>
      <c r="B63" s="777">
        <v>38.863</v>
      </c>
    </row>
    <row r="64" spans="1:10">
      <c r="A64" s="775">
        <v>45809</v>
      </c>
      <c r="B64" s="774">
        <v>38.348999999999997</v>
      </c>
      <c r="C64" s="961"/>
      <c r="D64" s="961"/>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E0EEC-2B03-46D1-8FCF-87950658C8BF}">
  <sheetPr>
    <tabColor rgb="FFFF0000"/>
  </sheetPr>
  <dimension ref="A1:T64"/>
  <sheetViews>
    <sheetView showGridLines="0" zoomScaleNormal="100" workbookViewId="0">
      <pane xSplit="2" ySplit="3" topLeftCell="C33" activePane="bottomRight" state="frozen"/>
      <selection activeCell="G21" sqref="G21"/>
      <selection pane="topRight" activeCell="G21" sqref="G21"/>
      <selection pane="bottomLeft" activeCell="G21" sqref="G21"/>
      <selection pane="bottomRight"/>
    </sheetView>
  </sheetViews>
  <sheetFormatPr defaultColWidth="9.140625" defaultRowHeight="15.75"/>
  <cols>
    <col min="1" max="1" width="10.7109375" style="107" customWidth="1"/>
    <col min="2" max="2" width="14.5703125" style="107" customWidth="1"/>
    <col min="3" max="3" width="12.140625" style="107" customWidth="1"/>
    <col min="4" max="4" width="41" style="107" customWidth="1"/>
    <col min="5" max="9" width="9.28515625" style="107" customWidth="1"/>
    <col min="10" max="12" width="11.140625" style="107" customWidth="1"/>
    <col min="13" max="14" width="14.85546875" style="107" customWidth="1"/>
    <col min="15" max="20" width="10.85546875" style="107" bestFit="1" customWidth="1"/>
    <col min="21" max="16384" width="9.140625" style="107"/>
  </cols>
  <sheetData>
    <row r="1" spans="1:20" ht="18.75" customHeight="1">
      <c r="A1" s="259" t="str">
        <f>+'Indice-Index'!C24</f>
        <v>2.16  Utenti unici dei siti/app di servizi VOD a pagamento - Pay video on demand platforms unique users</v>
      </c>
      <c r="B1" s="389"/>
      <c r="C1" s="389"/>
      <c r="D1" s="389"/>
      <c r="E1" s="390"/>
      <c r="F1" s="390"/>
      <c r="G1" s="390"/>
      <c r="H1" s="390"/>
      <c r="I1" s="390"/>
      <c r="J1" s="390"/>
      <c r="K1" s="384"/>
      <c r="L1" s="384"/>
      <c r="M1" s="384"/>
      <c r="N1" s="384"/>
      <c r="O1" s="384"/>
      <c r="P1" s="384"/>
      <c r="Q1" s="384"/>
      <c r="R1" s="384"/>
      <c r="S1" s="384"/>
      <c r="T1" s="384"/>
    </row>
    <row r="2" spans="1:20" ht="8.25" customHeight="1">
      <c r="A2" s="24"/>
      <c r="B2" s="24"/>
      <c r="C2" s="24"/>
      <c r="D2" s="24"/>
      <c r="E2" s="24"/>
      <c r="F2" s="24"/>
      <c r="G2" s="24"/>
    </row>
    <row r="3" spans="1:20" ht="44.1" customHeight="1">
      <c r="A3" s="1042" t="s">
        <v>801</v>
      </c>
      <c r="B3" s="1042"/>
    </row>
    <row r="4" spans="1:20" ht="15.75" customHeight="1">
      <c r="A4" s="783">
        <v>43983</v>
      </c>
      <c r="B4" s="504">
        <v>13.943572</v>
      </c>
    </row>
    <row r="5" spans="1:20" ht="15.75" customHeight="1">
      <c r="A5" s="875">
        <v>44013</v>
      </c>
      <c r="B5" s="498">
        <v>13.916053</v>
      </c>
      <c r="C5" s="384"/>
    </row>
    <row r="6" spans="1:20" ht="15.75" customHeight="1">
      <c r="A6" s="875">
        <v>44044</v>
      </c>
      <c r="B6" s="498">
        <v>11.916306000000001</v>
      </c>
      <c r="C6" s="384"/>
    </row>
    <row r="7" spans="1:20" ht="15.75" customHeight="1">
      <c r="A7" s="875">
        <v>44075</v>
      </c>
      <c r="B7" s="498">
        <v>13.276194</v>
      </c>
      <c r="C7" s="391"/>
    </row>
    <row r="8" spans="1:20" ht="15.75" customHeight="1">
      <c r="A8" s="875">
        <v>44105</v>
      </c>
      <c r="B8" s="498">
        <v>12.77764</v>
      </c>
      <c r="C8" s="392"/>
    </row>
    <row r="9" spans="1:20" ht="15.75" customHeight="1">
      <c r="A9" s="875">
        <v>44136</v>
      </c>
      <c r="B9" s="498">
        <v>14.329906000000001</v>
      </c>
      <c r="C9" s="392"/>
    </row>
    <row r="10" spans="1:20" ht="15.75" customHeight="1">
      <c r="A10" s="875">
        <v>44166</v>
      </c>
      <c r="B10" s="498">
        <v>15.666143</v>
      </c>
      <c r="C10" s="392"/>
    </row>
    <row r="11" spans="1:20" ht="15.75" customHeight="1">
      <c r="A11" s="875">
        <v>44197</v>
      </c>
      <c r="B11" s="498">
        <v>15.275159</v>
      </c>
      <c r="C11" s="392"/>
    </row>
    <row r="12" spans="1:20" ht="15.75" customHeight="1">
      <c r="A12" s="875">
        <v>44228</v>
      </c>
      <c r="B12" s="498">
        <v>13.913032999999999</v>
      </c>
      <c r="C12" s="392"/>
    </row>
    <row r="13" spans="1:20" ht="15.75" customHeight="1">
      <c r="A13" s="870">
        <v>44256</v>
      </c>
      <c r="B13" s="777">
        <v>14.487174000000001</v>
      </c>
      <c r="C13" s="392"/>
    </row>
    <row r="14" spans="1:20" ht="15.75" customHeight="1">
      <c r="A14" s="875">
        <v>44287</v>
      </c>
      <c r="B14" s="498">
        <v>15.011998</v>
      </c>
      <c r="C14" s="392"/>
    </row>
    <row r="15" spans="1:20" ht="15.75" customHeight="1">
      <c r="A15" s="875">
        <v>44317</v>
      </c>
      <c r="B15" s="498">
        <v>14.624717</v>
      </c>
      <c r="C15" s="392"/>
    </row>
    <row r="16" spans="1:20" ht="15.75" customHeight="1">
      <c r="A16" s="963">
        <v>44348</v>
      </c>
      <c r="B16" s="778">
        <v>13.430223</v>
      </c>
      <c r="C16" s="392"/>
    </row>
    <row r="17" spans="1:13" ht="15.75" customHeight="1">
      <c r="A17" s="870">
        <v>44378</v>
      </c>
      <c r="B17" s="498">
        <v>13.910091</v>
      </c>
      <c r="C17" s="384"/>
    </row>
    <row r="18" spans="1:13" ht="15.75" customHeight="1">
      <c r="A18" s="870">
        <v>44409</v>
      </c>
      <c r="B18" s="498">
        <v>15.145593999999999</v>
      </c>
      <c r="C18" s="384"/>
      <c r="J18" s="587"/>
      <c r="K18" s="587"/>
      <c r="L18" s="587"/>
      <c r="M18" s="587"/>
    </row>
    <row r="19" spans="1:13" ht="15.75" customHeight="1">
      <c r="A19" s="870">
        <v>44440</v>
      </c>
      <c r="B19" s="498">
        <v>15.609155000000001</v>
      </c>
      <c r="C19" s="391"/>
      <c r="J19" s="587"/>
      <c r="K19" s="587"/>
      <c r="L19" s="587"/>
      <c r="M19" s="587"/>
    </row>
    <row r="20" spans="1:13" ht="15.75" customHeight="1">
      <c r="A20" s="871">
        <v>44470</v>
      </c>
      <c r="B20" s="498">
        <v>15.489666</v>
      </c>
      <c r="C20" s="384"/>
      <c r="J20" s="587"/>
      <c r="K20" s="587"/>
      <c r="L20" s="587"/>
      <c r="M20" s="587"/>
    </row>
    <row r="21" spans="1:13" ht="15.75" customHeight="1">
      <c r="A21" s="871">
        <v>44501</v>
      </c>
      <c r="B21" s="498">
        <v>15.739955</v>
      </c>
      <c r="J21" s="587"/>
      <c r="K21" s="587"/>
      <c r="L21" s="587"/>
      <c r="M21" s="587"/>
    </row>
    <row r="22" spans="1:13" ht="15.75" customHeight="1">
      <c r="A22" s="875">
        <v>44531</v>
      </c>
      <c r="B22" s="498">
        <v>16.416414</v>
      </c>
      <c r="J22" s="587"/>
      <c r="K22" s="587"/>
      <c r="L22" s="587"/>
      <c r="M22" s="587"/>
    </row>
    <row r="23" spans="1:13" ht="15.75" customHeight="1">
      <c r="A23" s="871">
        <v>44562</v>
      </c>
      <c r="B23" s="869">
        <v>15.869505999999999</v>
      </c>
    </row>
    <row r="24" spans="1:13" ht="15.75" customHeight="1">
      <c r="A24" s="871">
        <v>44593</v>
      </c>
      <c r="B24" s="869">
        <v>15.242522000000001</v>
      </c>
    </row>
    <row r="25" spans="1:13" ht="15.75" customHeight="1">
      <c r="A25" s="870">
        <v>44621</v>
      </c>
      <c r="B25" s="777">
        <v>16.145607999999999</v>
      </c>
    </row>
    <row r="26" spans="1:13" ht="15.75" customHeight="1">
      <c r="A26" s="872">
        <v>44652</v>
      </c>
      <c r="B26" s="873">
        <v>15.606259</v>
      </c>
    </row>
    <row r="27" spans="1:13" ht="15.75" customHeight="1">
      <c r="A27" s="872">
        <v>44682</v>
      </c>
      <c r="B27" s="873">
        <v>14.690668000000001</v>
      </c>
    </row>
    <row r="28" spans="1:13" ht="15.75" customHeight="1">
      <c r="A28" s="963">
        <v>44713</v>
      </c>
      <c r="B28" s="778">
        <v>13.662205</v>
      </c>
      <c r="I28" s="543"/>
    </row>
    <row r="29" spans="1:13" ht="15.75" customHeight="1">
      <c r="A29" s="871">
        <v>44743</v>
      </c>
      <c r="B29" s="873">
        <v>13.338218000000001</v>
      </c>
    </row>
    <row r="30" spans="1:13" ht="15.75" customHeight="1">
      <c r="A30" s="871">
        <v>44774</v>
      </c>
      <c r="B30" s="873">
        <v>16.011431000000002</v>
      </c>
    </row>
    <row r="31" spans="1:13" ht="15.75" customHeight="1">
      <c r="A31" s="871">
        <v>44805</v>
      </c>
      <c r="B31" s="873">
        <v>15.322322</v>
      </c>
    </row>
    <row r="32" spans="1:13" ht="18" customHeight="1">
      <c r="A32" s="871">
        <v>44835</v>
      </c>
      <c r="B32" s="869">
        <v>15.217238</v>
      </c>
    </row>
    <row r="33" spans="1:12">
      <c r="A33" s="871">
        <v>44866</v>
      </c>
      <c r="B33" s="869">
        <v>14.501279</v>
      </c>
    </row>
    <row r="34" spans="1:12">
      <c r="A34" s="875">
        <v>44896</v>
      </c>
      <c r="B34" s="498">
        <v>14.924004999999999</v>
      </c>
    </row>
    <row r="35" spans="1:12" ht="18.75" customHeight="1">
      <c r="A35" s="871">
        <v>44927</v>
      </c>
      <c r="B35" s="869">
        <v>15.445744000000001</v>
      </c>
    </row>
    <row r="36" spans="1:12">
      <c r="A36" s="871">
        <v>44958</v>
      </c>
      <c r="B36" s="869">
        <v>15.323017</v>
      </c>
    </row>
    <row r="37" spans="1:12">
      <c r="A37" s="870">
        <v>44986</v>
      </c>
      <c r="B37" s="777">
        <v>15.275485</v>
      </c>
      <c r="J37" s="543"/>
      <c r="K37" s="543"/>
      <c r="L37" s="543"/>
    </row>
    <row r="38" spans="1:12">
      <c r="A38" s="872">
        <v>45017</v>
      </c>
      <c r="B38" s="873">
        <v>15.707090000000001</v>
      </c>
      <c r="J38" s="543"/>
      <c r="K38" s="543"/>
      <c r="L38" s="543"/>
    </row>
    <row r="39" spans="1:12">
      <c r="A39" s="872">
        <v>45047</v>
      </c>
      <c r="B39" s="873">
        <v>15.592138</v>
      </c>
      <c r="J39" s="543"/>
      <c r="K39" s="543"/>
      <c r="L39" s="543"/>
    </row>
    <row r="40" spans="1:12">
      <c r="A40" s="963">
        <v>45078</v>
      </c>
      <c r="B40" s="778">
        <v>14.137696999999999</v>
      </c>
      <c r="J40" s="543"/>
      <c r="K40" s="543"/>
      <c r="L40" s="543"/>
    </row>
    <row r="41" spans="1:12">
      <c r="A41" s="871">
        <v>45108</v>
      </c>
      <c r="B41" s="869">
        <v>13.943955000000001</v>
      </c>
      <c r="J41" s="543"/>
      <c r="K41" s="543"/>
      <c r="L41" s="543"/>
    </row>
    <row r="42" spans="1:12">
      <c r="A42" s="871">
        <v>45139</v>
      </c>
      <c r="B42" s="869">
        <v>14.515136</v>
      </c>
    </row>
    <row r="43" spans="1:12">
      <c r="A43" s="871">
        <v>45170</v>
      </c>
      <c r="B43" s="869">
        <v>15.299419</v>
      </c>
    </row>
    <row r="44" spans="1:12" ht="31.5" customHeight="1">
      <c r="A44" s="871">
        <v>45200</v>
      </c>
      <c r="B44" s="869">
        <v>14.428277</v>
      </c>
      <c r="D44" s="346" t="s">
        <v>802</v>
      </c>
      <c r="E44" s="877" t="str">
        <f>'[3]2.1'!I61</f>
        <v>2T21
2Q21</v>
      </c>
      <c r="F44" s="877" t="str">
        <f>'[3]2.1'!J61</f>
        <v>2T22
2Q22</v>
      </c>
      <c r="G44" s="877" t="str">
        <f>'[3]2.1'!K61</f>
        <v>2T23
2Q23</v>
      </c>
      <c r="H44" s="877" t="str">
        <f>'[3]2.1'!L61</f>
        <v>2T24
2Q24</v>
      </c>
      <c r="I44" s="877" t="str">
        <f>'[3]2.1'!M61</f>
        <v>2T25
2Q25</v>
      </c>
    </row>
    <row r="45" spans="1:12">
      <c r="A45" s="871">
        <v>45231</v>
      </c>
      <c r="B45" s="869">
        <v>14.888215000000001</v>
      </c>
      <c r="D45" s="346" t="s">
        <v>803</v>
      </c>
      <c r="E45" s="280"/>
      <c r="F45" s="280"/>
      <c r="G45" s="280"/>
      <c r="H45" s="280"/>
      <c r="I45" s="543"/>
    </row>
    <row r="46" spans="1:12">
      <c r="A46" s="875">
        <v>45261</v>
      </c>
      <c r="B46" s="498">
        <v>15.093084000000001</v>
      </c>
      <c r="D46" s="512" t="s">
        <v>700</v>
      </c>
      <c r="E46" s="630">
        <v>8.5990536666666646</v>
      </c>
      <c r="F46" s="630">
        <v>9.0050985000000008</v>
      </c>
      <c r="G46" s="630">
        <v>8.9653596666666679</v>
      </c>
      <c r="H46" s="630">
        <v>8.1811106666666671</v>
      </c>
      <c r="I46" s="630">
        <v>8.1308926666666661</v>
      </c>
      <c r="J46" s="964"/>
      <c r="K46" s="961"/>
    </row>
    <row r="47" spans="1:12">
      <c r="A47" s="871">
        <v>45292</v>
      </c>
      <c r="B47" s="869">
        <v>14.769349</v>
      </c>
      <c r="D47" s="512" t="s">
        <v>255</v>
      </c>
      <c r="E47" s="630">
        <v>5.7286140000000003</v>
      </c>
      <c r="F47" s="630">
        <v>6.4391074999999995</v>
      </c>
      <c r="G47" s="630">
        <v>6.4973528333333332</v>
      </c>
      <c r="H47" s="630">
        <v>6.8227411666666669</v>
      </c>
      <c r="I47" s="630">
        <v>7.0831765000000004</v>
      </c>
      <c r="J47" s="964"/>
      <c r="K47" s="961"/>
    </row>
    <row r="48" spans="1:12">
      <c r="A48" s="871">
        <v>45323</v>
      </c>
      <c r="B48" s="869">
        <v>15.294017</v>
      </c>
      <c r="D48" s="512" t="s">
        <v>256</v>
      </c>
      <c r="E48" s="630">
        <v>2.3833793333333335</v>
      </c>
      <c r="F48" s="630">
        <v>3.4061020000000002</v>
      </c>
      <c r="G48" s="630">
        <v>3.4184999999999999</v>
      </c>
      <c r="H48" s="630">
        <v>3.6289166666666666</v>
      </c>
      <c r="I48" s="630">
        <v>3.6506078333333334</v>
      </c>
      <c r="J48" s="964"/>
      <c r="K48" s="961"/>
    </row>
    <row r="49" spans="1:11">
      <c r="A49" s="870">
        <v>45352</v>
      </c>
      <c r="B49" s="777">
        <v>15.388335999999999</v>
      </c>
      <c r="D49" s="512" t="s">
        <v>242</v>
      </c>
      <c r="E49" s="630">
        <v>1.9030215000000001</v>
      </c>
      <c r="F49" s="630">
        <v>2.3132345000000001</v>
      </c>
      <c r="G49" s="630">
        <v>2.1069435000000003</v>
      </c>
      <c r="H49" s="630">
        <v>2.1001295</v>
      </c>
      <c r="I49" s="630">
        <v>2.1657036666666669</v>
      </c>
      <c r="J49" s="964"/>
      <c r="K49" s="961"/>
    </row>
    <row r="50" spans="1:11">
      <c r="A50" s="871">
        <v>45383</v>
      </c>
      <c r="B50" s="869">
        <v>14.164481</v>
      </c>
      <c r="D50" s="512" t="s">
        <v>466</v>
      </c>
      <c r="E50" s="630">
        <v>1.2131198333333335</v>
      </c>
      <c r="F50" s="630">
        <v>0.97033483333333337</v>
      </c>
      <c r="G50" s="630">
        <v>1.1297836666666665</v>
      </c>
      <c r="H50" s="630">
        <v>1.4109698333333334</v>
      </c>
      <c r="I50" s="630">
        <v>1.2667173333333333</v>
      </c>
      <c r="J50" s="964"/>
      <c r="K50" s="961"/>
    </row>
    <row r="51" spans="1:11">
      <c r="A51" s="871">
        <v>45413</v>
      </c>
      <c r="B51" s="869">
        <v>14.328854</v>
      </c>
      <c r="D51" s="438" t="s">
        <v>319</v>
      </c>
    </row>
    <row r="52" spans="1:11">
      <c r="A52" s="963">
        <v>45444</v>
      </c>
      <c r="B52" s="778">
        <v>14.355202999999999</v>
      </c>
      <c r="D52" s="438" t="s">
        <v>804</v>
      </c>
    </row>
    <row r="53" spans="1:11">
      <c r="A53" s="870">
        <v>45474</v>
      </c>
      <c r="B53" s="787">
        <v>14.639953999999999</v>
      </c>
    </row>
    <row r="54" spans="1:11">
      <c r="A54" s="870">
        <v>45505</v>
      </c>
      <c r="B54" s="777">
        <v>15.3546</v>
      </c>
      <c r="D54" s="682" t="s">
        <v>671</v>
      </c>
    </row>
    <row r="55" spans="1:11">
      <c r="A55" s="870">
        <v>45536</v>
      </c>
      <c r="B55" s="777">
        <v>15.866591</v>
      </c>
    </row>
    <row r="56" spans="1:11">
      <c r="A56" s="870">
        <v>45566</v>
      </c>
      <c r="B56" s="777">
        <v>15.792204999999999</v>
      </c>
    </row>
    <row r="57" spans="1:11">
      <c r="A57" s="870">
        <v>45597</v>
      </c>
      <c r="B57" s="777">
        <v>15.205495999999998</v>
      </c>
    </row>
    <row r="58" spans="1:11">
      <c r="A58" s="875">
        <v>45627</v>
      </c>
      <c r="B58" s="498">
        <v>15.545873</v>
      </c>
    </row>
    <row r="59" spans="1:11">
      <c r="A59" s="870">
        <v>45658</v>
      </c>
      <c r="B59" s="777">
        <v>15.780078</v>
      </c>
    </row>
    <row r="60" spans="1:11">
      <c r="A60" s="870">
        <v>45689</v>
      </c>
      <c r="B60" s="777">
        <v>14.622367000000001</v>
      </c>
    </row>
    <row r="61" spans="1:11">
      <c r="A61" s="870">
        <v>45717</v>
      </c>
      <c r="B61" s="777">
        <v>15.081254999999999</v>
      </c>
    </row>
    <row r="62" spans="1:11">
      <c r="A62" s="870">
        <v>45748</v>
      </c>
      <c r="B62" s="777">
        <v>14.485935</v>
      </c>
    </row>
    <row r="63" spans="1:11">
      <c r="A63" s="870">
        <v>45778</v>
      </c>
      <c r="B63" s="777">
        <v>14.437975</v>
      </c>
    </row>
    <row r="64" spans="1:11">
      <c r="A64" s="963">
        <v>45809</v>
      </c>
      <c r="B64" s="778">
        <v>14.599997</v>
      </c>
      <c r="C64" s="961"/>
      <c r="D64" s="961"/>
    </row>
  </sheetData>
  <mergeCells count="1">
    <mergeCell ref="A3:B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6C248-39F3-40C5-8EB0-DE1D8127C51B}">
  <sheetPr>
    <tabColor rgb="FFFF0000"/>
  </sheetPr>
  <dimension ref="A1:R64"/>
  <sheetViews>
    <sheetView showGridLines="0" zoomScaleNormal="100" workbookViewId="0">
      <pane xSplit="2" ySplit="3" topLeftCell="C4" activePane="bottomRight" state="frozen"/>
      <selection activeCell="G21" sqref="G21"/>
      <selection pane="topRight" activeCell="G21" sqref="G21"/>
      <selection pane="bottomLeft" activeCell="G21" sqref="G21"/>
      <selection pane="bottomRight" activeCell="A2" sqref="A2:XFD2"/>
    </sheetView>
  </sheetViews>
  <sheetFormatPr defaultColWidth="9.140625" defaultRowHeight="15.75"/>
  <cols>
    <col min="1" max="1" width="10.7109375" style="107" customWidth="1"/>
    <col min="2" max="2" width="15" style="107" customWidth="1"/>
    <col min="3" max="3" width="12.140625" style="107" customWidth="1"/>
    <col min="4" max="4" width="40.42578125" style="107" customWidth="1"/>
    <col min="5" max="9" width="9.5703125" style="107" customWidth="1"/>
    <col min="10" max="12" width="11.140625" style="107" customWidth="1"/>
    <col min="13" max="13" width="12.42578125" style="107" bestFit="1" customWidth="1"/>
    <col min="14" max="14" width="11.28515625" style="107" bestFit="1" customWidth="1"/>
    <col min="15" max="16" width="10.85546875" style="107" bestFit="1" customWidth="1"/>
    <col min="17" max="17" width="9.140625" style="107"/>
    <col min="18" max="18" width="12.85546875" style="107" customWidth="1"/>
    <col min="19" max="16384" width="9.140625" style="107"/>
  </cols>
  <sheetData>
    <row r="1" spans="1:16" ht="21">
      <c r="A1" s="259" t="str">
        <f>+'Indice-Index'!C25</f>
        <v>2.17  Tempo speso sui siti/app di servizi VOD a pagamento - Time spent on pay video on demand  platforms</v>
      </c>
      <c r="B1" s="389"/>
      <c r="C1" s="389"/>
      <c r="D1" s="390"/>
      <c r="E1" s="390"/>
      <c r="F1" s="390"/>
      <c r="G1" s="390"/>
      <c r="H1" s="390"/>
      <c r="I1" s="390"/>
      <c r="J1" s="390"/>
      <c r="K1" s="384"/>
      <c r="L1" s="384"/>
      <c r="M1" s="384"/>
      <c r="N1" s="384"/>
      <c r="O1" s="384"/>
      <c r="P1" s="384"/>
    </row>
    <row r="2" spans="1:16" ht="9.75" customHeight="1">
      <c r="A2" s="24"/>
      <c r="B2" s="24"/>
      <c r="C2" s="24"/>
      <c r="D2" s="24"/>
      <c r="E2" s="24"/>
      <c r="F2" s="24"/>
    </row>
    <row r="3" spans="1:16" ht="42" customHeight="1">
      <c r="A3" s="1042" t="s">
        <v>805</v>
      </c>
      <c r="B3" s="1042"/>
    </row>
    <row r="4" spans="1:16">
      <c r="A4" s="783">
        <v>43983</v>
      </c>
      <c r="B4" s="508">
        <v>38.475099999999998</v>
      </c>
      <c r="C4" s="543"/>
    </row>
    <row r="5" spans="1:16">
      <c r="A5" s="783">
        <v>44013</v>
      </c>
      <c r="B5" s="508">
        <v>36.721866666666671</v>
      </c>
    </row>
    <row r="6" spans="1:16">
      <c r="A6" s="875">
        <v>44044</v>
      </c>
      <c r="B6" s="507">
        <v>38.827649999999998</v>
      </c>
    </row>
    <row r="7" spans="1:16">
      <c r="A7" s="875">
        <v>44075</v>
      </c>
      <c r="B7" s="507">
        <v>40.423066666666649</v>
      </c>
    </row>
    <row r="8" spans="1:16">
      <c r="A8" s="875">
        <v>44105</v>
      </c>
      <c r="B8" s="507">
        <v>39.580583333333337</v>
      </c>
    </row>
    <row r="9" spans="1:16">
      <c r="A9" s="875">
        <v>44136</v>
      </c>
      <c r="B9" s="507">
        <v>43.757183333333344</v>
      </c>
    </row>
    <row r="10" spans="1:16">
      <c r="A10" s="875">
        <v>44166</v>
      </c>
      <c r="B10" s="507">
        <v>45.278933333333342</v>
      </c>
    </row>
    <row r="11" spans="1:16">
      <c r="A11" s="875">
        <v>44197</v>
      </c>
      <c r="B11" s="507">
        <v>47.384450000000008</v>
      </c>
    </row>
    <row r="12" spans="1:16" ht="20.45" customHeight="1">
      <c r="A12" s="875">
        <v>44228</v>
      </c>
      <c r="B12" s="507">
        <v>42.718966666666667</v>
      </c>
    </row>
    <row r="13" spans="1:16">
      <c r="A13" s="870">
        <v>44256</v>
      </c>
      <c r="B13" s="789">
        <v>48.434416666666685</v>
      </c>
    </row>
    <row r="14" spans="1:16">
      <c r="A14" s="875">
        <v>44287</v>
      </c>
      <c r="B14" s="507">
        <v>46.837183333333329</v>
      </c>
    </row>
    <row r="15" spans="1:16">
      <c r="A15" s="875">
        <v>44317</v>
      </c>
      <c r="B15" s="507">
        <v>43.644116666666676</v>
      </c>
      <c r="C15" s="543"/>
    </row>
    <row r="16" spans="1:16">
      <c r="A16" s="963">
        <v>44348</v>
      </c>
      <c r="B16" s="965">
        <v>43.530266666666662</v>
      </c>
      <c r="C16" s="543"/>
    </row>
    <row r="17" spans="1:18">
      <c r="A17" s="870">
        <v>44378</v>
      </c>
      <c r="B17" s="507">
        <v>40.287916666666675</v>
      </c>
    </row>
    <row r="18" spans="1:18">
      <c r="A18" s="870">
        <v>44409</v>
      </c>
      <c r="B18" s="507">
        <v>39.784699999999994</v>
      </c>
    </row>
    <row r="19" spans="1:18">
      <c r="A19" s="870">
        <v>44440</v>
      </c>
      <c r="B19" s="507">
        <v>46.451149999999998</v>
      </c>
    </row>
    <row r="20" spans="1:18">
      <c r="A20" s="871">
        <v>44470</v>
      </c>
      <c r="B20" s="507">
        <v>44.454650000000008</v>
      </c>
    </row>
    <row r="21" spans="1:18">
      <c r="A21" s="871">
        <v>44501</v>
      </c>
      <c r="B21" s="507">
        <v>40.488900000000015</v>
      </c>
    </row>
    <row r="22" spans="1:18">
      <c r="A22" s="875">
        <v>44531</v>
      </c>
      <c r="B22" s="507">
        <v>47.038549999999994</v>
      </c>
    </row>
    <row r="23" spans="1:18">
      <c r="A23" s="871">
        <v>44562</v>
      </c>
      <c r="B23" s="878">
        <v>48.437349999999995</v>
      </c>
    </row>
    <row r="24" spans="1:18">
      <c r="A24" s="871">
        <v>44593</v>
      </c>
      <c r="B24" s="878">
        <v>42.319483333333338</v>
      </c>
      <c r="M24" s="199"/>
      <c r="N24" s="199"/>
    </row>
    <row r="25" spans="1:18" ht="16.5" customHeight="1">
      <c r="A25" s="870">
        <v>44621</v>
      </c>
      <c r="B25" s="789">
        <v>42.986133333333335</v>
      </c>
      <c r="M25" s="199"/>
      <c r="N25" s="199"/>
    </row>
    <row r="26" spans="1:18">
      <c r="A26" s="875">
        <v>44652</v>
      </c>
      <c r="B26" s="507">
        <v>41.630733333333339</v>
      </c>
      <c r="M26" s="199"/>
      <c r="N26" s="199"/>
      <c r="R26" s="199"/>
    </row>
    <row r="27" spans="1:18">
      <c r="A27" s="875">
        <v>44682</v>
      </c>
      <c r="B27" s="507">
        <v>43.436016666666674</v>
      </c>
      <c r="I27" s="543"/>
    </row>
    <row r="28" spans="1:18">
      <c r="A28" s="963">
        <v>44713</v>
      </c>
      <c r="B28" s="965">
        <v>37.14701666666668</v>
      </c>
      <c r="I28" s="543"/>
    </row>
    <row r="29" spans="1:18">
      <c r="A29" s="871">
        <v>44743</v>
      </c>
      <c r="B29" s="507">
        <v>37.769449999999999</v>
      </c>
      <c r="I29" s="543"/>
    </row>
    <row r="30" spans="1:18">
      <c r="A30" s="871">
        <v>44774</v>
      </c>
      <c r="B30" s="507">
        <v>45.67376666666668</v>
      </c>
      <c r="I30" s="543"/>
    </row>
    <row r="31" spans="1:18">
      <c r="A31" s="871">
        <v>44805</v>
      </c>
      <c r="B31" s="507">
        <v>39.353366666666666</v>
      </c>
      <c r="I31" s="543"/>
    </row>
    <row r="32" spans="1:18">
      <c r="A32" s="866">
        <v>44835</v>
      </c>
      <c r="B32" s="879">
        <v>40.023633333333343</v>
      </c>
    </row>
    <row r="33" spans="1:11">
      <c r="A33" s="866">
        <v>44866</v>
      </c>
      <c r="B33" s="879">
        <v>38.165516666666669</v>
      </c>
    </row>
    <row r="34" spans="1:11">
      <c r="A34" s="875">
        <v>44896</v>
      </c>
      <c r="B34" s="507">
        <v>36.057866666666676</v>
      </c>
    </row>
    <row r="35" spans="1:11">
      <c r="A35" s="871">
        <v>44927</v>
      </c>
      <c r="B35" s="878">
        <v>38.110849999999999</v>
      </c>
    </row>
    <row r="36" spans="1:11">
      <c r="A36" s="871">
        <v>44958</v>
      </c>
      <c r="B36" s="878">
        <v>36.925349999999995</v>
      </c>
    </row>
    <row r="37" spans="1:11">
      <c r="A37" s="870">
        <v>44986</v>
      </c>
      <c r="B37" s="789">
        <v>37.491733333333329</v>
      </c>
    </row>
    <row r="38" spans="1:11">
      <c r="A38" s="874">
        <v>45017</v>
      </c>
      <c r="B38" s="880">
        <v>38.965666666666671</v>
      </c>
    </row>
    <row r="39" spans="1:11">
      <c r="A39" s="874">
        <v>45047</v>
      </c>
      <c r="B39" s="879">
        <v>39.861200000000004</v>
      </c>
    </row>
    <row r="40" spans="1:11">
      <c r="A40" s="963">
        <v>45078</v>
      </c>
      <c r="B40" s="965">
        <v>39.386200000000002</v>
      </c>
    </row>
    <row r="41" spans="1:11">
      <c r="A41" s="874">
        <v>45108</v>
      </c>
      <c r="B41" s="507">
        <v>36.436199999999999</v>
      </c>
    </row>
    <row r="42" spans="1:11">
      <c r="A42" s="874">
        <v>45139</v>
      </c>
      <c r="B42" s="879">
        <v>38.886416666666676</v>
      </c>
    </row>
    <row r="43" spans="1:11">
      <c r="A43" s="874">
        <v>45170</v>
      </c>
      <c r="B43" s="879">
        <v>35.638916666666667</v>
      </c>
    </row>
    <row r="44" spans="1:11" ht="34.5" customHeight="1">
      <c r="A44" s="874">
        <v>45200</v>
      </c>
      <c r="B44" s="879">
        <v>37.607683333333334</v>
      </c>
      <c r="D44" s="346" t="s">
        <v>802</v>
      </c>
      <c r="E44" s="881" t="str">
        <f>+'2.16'!E44</f>
        <v>2T21
2Q21</v>
      </c>
      <c r="F44" s="881" t="str">
        <f>+'2.16'!F44</f>
        <v>2T22
2Q22</v>
      </c>
      <c r="G44" s="881" t="str">
        <f>+'2.16'!G44</f>
        <v>2T23
2Q23</v>
      </c>
      <c r="H44" s="881" t="str">
        <f>+'2.16'!H44</f>
        <v>2T24
2Q24</v>
      </c>
      <c r="I44" s="881" t="str">
        <f>+'2.16'!I44</f>
        <v>2T25
2Q25</v>
      </c>
    </row>
    <row r="45" spans="1:11">
      <c r="A45" s="874">
        <v>45231</v>
      </c>
      <c r="B45" s="879">
        <v>40.605133333333335</v>
      </c>
      <c r="D45" s="346" t="s">
        <v>279</v>
      </c>
      <c r="E45" s="280"/>
      <c r="F45" s="280"/>
      <c r="G45" s="280"/>
      <c r="H45" s="720"/>
    </row>
    <row r="46" spans="1:11">
      <c r="A46" s="875">
        <v>45261</v>
      </c>
      <c r="B46" s="507">
        <v>40.313916666666664</v>
      </c>
      <c r="D46" s="512" t="s">
        <v>700</v>
      </c>
      <c r="E46" s="508">
        <v>226.40226666666663</v>
      </c>
      <c r="F46" s="508">
        <v>195.50619999999998</v>
      </c>
      <c r="G46" s="508">
        <v>184.70003333333335</v>
      </c>
      <c r="H46" s="508">
        <v>173.36870000000002</v>
      </c>
      <c r="I46" s="508">
        <v>165.58765063656787</v>
      </c>
    </row>
    <row r="47" spans="1:11">
      <c r="A47" s="874">
        <v>45292</v>
      </c>
      <c r="B47" s="879">
        <v>42.712683333333331</v>
      </c>
      <c r="D47" s="512" t="s">
        <v>240</v>
      </c>
      <c r="E47" s="508">
        <v>29.47603333333333</v>
      </c>
      <c r="F47" s="508">
        <v>35.849583333333335</v>
      </c>
      <c r="G47" s="508">
        <v>26.415600000000001</v>
      </c>
      <c r="H47" s="508">
        <v>33.862066666666671</v>
      </c>
      <c r="I47" s="508">
        <v>44.583416666666672</v>
      </c>
    </row>
    <row r="48" spans="1:11">
      <c r="A48" s="874">
        <v>45323</v>
      </c>
      <c r="B48" s="879">
        <v>36.178566666666676</v>
      </c>
      <c r="D48" s="512" t="s">
        <v>256</v>
      </c>
      <c r="E48" s="508">
        <v>7.6263666666666667</v>
      </c>
      <c r="F48" s="508">
        <v>14.937283333333333</v>
      </c>
      <c r="G48" s="508">
        <v>10.855766666666666</v>
      </c>
      <c r="H48" s="508">
        <v>19.550250000000002</v>
      </c>
      <c r="I48" s="508">
        <v>22.393516666666667</v>
      </c>
      <c r="J48" s="966"/>
      <c r="K48" s="961"/>
    </row>
    <row r="49" spans="1:11">
      <c r="A49" s="870">
        <v>45352</v>
      </c>
      <c r="B49" s="789">
        <v>37.683083333333336</v>
      </c>
      <c r="D49" s="512" t="s">
        <v>242</v>
      </c>
      <c r="E49" s="508">
        <v>2.7385999999999999</v>
      </c>
      <c r="F49" s="508">
        <v>5.1396333333333333</v>
      </c>
      <c r="G49" s="508">
        <v>4.1964500000000005</v>
      </c>
      <c r="H49" s="508">
        <v>2.96705</v>
      </c>
      <c r="I49" s="504">
        <v>3.2147999999999999</v>
      </c>
      <c r="J49" s="966"/>
      <c r="K49" s="961"/>
    </row>
    <row r="50" spans="1:11">
      <c r="A50" s="874">
        <v>45383</v>
      </c>
      <c r="B50" s="879">
        <v>38.402516666666664</v>
      </c>
      <c r="D50" s="512" t="s">
        <v>701</v>
      </c>
      <c r="E50" s="508">
        <v>1.9148499999999999</v>
      </c>
      <c r="F50" s="508">
        <v>1.4542333333333333</v>
      </c>
      <c r="G50" s="508">
        <v>1.4415666666666669</v>
      </c>
      <c r="H50" s="508">
        <v>3.0457333333333336</v>
      </c>
      <c r="I50" s="508">
        <v>11.473649999999999</v>
      </c>
      <c r="J50" s="966"/>
      <c r="K50" s="961"/>
    </row>
    <row r="51" spans="1:11">
      <c r="A51" s="874">
        <v>45413</v>
      </c>
      <c r="B51" s="879">
        <v>39.906100000000002</v>
      </c>
      <c r="D51" s="438" t="s">
        <v>319</v>
      </c>
    </row>
    <row r="52" spans="1:11">
      <c r="A52" s="963">
        <v>45444</v>
      </c>
      <c r="B52" s="965">
        <v>40.01081666666667</v>
      </c>
      <c r="D52" s="438" t="str">
        <f>'2.16'!D52</f>
        <v>Source: Agcom elaboration on data from ComScore</v>
      </c>
      <c r="E52" s="169"/>
      <c r="F52" s="169"/>
    </row>
    <row r="53" spans="1:11">
      <c r="A53" s="870">
        <v>45474</v>
      </c>
      <c r="B53" s="788">
        <v>39.092866666666666</v>
      </c>
    </row>
    <row r="54" spans="1:11">
      <c r="A54" s="870">
        <v>45505</v>
      </c>
      <c r="B54" s="789">
        <v>39.125633333333333</v>
      </c>
      <c r="D54" s="682" t="s">
        <v>672</v>
      </c>
    </row>
    <row r="55" spans="1:11">
      <c r="A55" s="870">
        <v>45536</v>
      </c>
      <c r="B55" s="789">
        <v>38.804078270859449</v>
      </c>
    </row>
    <row r="56" spans="1:11">
      <c r="A56" s="784">
        <v>45566</v>
      </c>
      <c r="B56" s="789">
        <v>40.570350000000005</v>
      </c>
    </row>
    <row r="57" spans="1:11">
      <c r="A57" s="784">
        <v>45597</v>
      </c>
      <c r="B57" s="789">
        <v>36.280466666666676</v>
      </c>
    </row>
    <row r="58" spans="1:11">
      <c r="A58" s="875">
        <v>45627</v>
      </c>
      <c r="B58" s="507">
        <v>38.16043333333333</v>
      </c>
    </row>
    <row r="59" spans="1:11">
      <c r="A59" s="870">
        <v>45658</v>
      </c>
      <c r="B59" s="789">
        <v>39.592100000000002</v>
      </c>
    </row>
    <row r="60" spans="1:11">
      <c r="A60" s="870">
        <v>45689</v>
      </c>
      <c r="B60" s="789">
        <v>36.811299999999996</v>
      </c>
    </row>
    <row r="61" spans="1:11">
      <c r="A61" s="870">
        <v>45717</v>
      </c>
      <c r="B61" s="789">
        <v>41.248567303234516</v>
      </c>
    </row>
    <row r="62" spans="1:11">
      <c r="A62" s="870">
        <v>45748</v>
      </c>
      <c r="B62" s="789">
        <v>41.990150000000007</v>
      </c>
    </row>
    <row r="63" spans="1:11">
      <c r="A63" s="870">
        <v>45778</v>
      </c>
      <c r="B63" s="789">
        <v>45.620566666666669</v>
      </c>
    </row>
    <row r="64" spans="1:11">
      <c r="A64" s="963">
        <v>45809</v>
      </c>
      <c r="B64" s="965">
        <v>46.890833333333333</v>
      </c>
      <c r="C64" s="967"/>
      <c r="D64" s="961"/>
    </row>
  </sheetData>
  <mergeCells count="1">
    <mergeCell ref="A3:B3"/>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FE1D8-479A-40DC-989A-B2D03C8A6ABB}">
  <sheetPr>
    <tabColor rgb="FFFF0000"/>
  </sheetPr>
  <dimension ref="A1:O64"/>
  <sheetViews>
    <sheetView showGridLines="0" zoomScaleNormal="100" workbookViewId="0">
      <pane xSplit="2" ySplit="3" topLeftCell="C22" activePane="bottomRight" state="frozen"/>
      <selection activeCell="G21" sqref="G21"/>
      <selection pane="topRight" activeCell="G21" sqref="G21"/>
      <selection pane="bottomLeft" activeCell="G21" sqref="G21"/>
      <selection pane="bottomRight"/>
    </sheetView>
  </sheetViews>
  <sheetFormatPr defaultColWidth="9.140625" defaultRowHeight="15.75"/>
  <cols>
    <col min="1" max="1" width="10.7109375" style="107" customWidth="1"/>
    <col min="2" max="2" width="12.5703125" style="107" customWidth="1"/>
    <col min="3" max="3" width="12.140625" style="107" customWidth="1"/>
    <col min="4" max="4" width="39.140625" style="107" customWidth="1"/>
    <col min="5" max="9" width="9.28515625" style="107" customWidth="1"/>
    <col min="10" max="12" width="11.140625" style="107" customWidth="1"/>
    <col min="13" max="15" width="10.85546875" style="107" bestFit="1" customWidth="1"/>
    <col min="16" max="16384" width="9.140625" style="107"/>
  </cols>
  <sheetData>
    <row r="1" spans="1:15" ht="21">
      <c r="A1" s="259" t="str">
        <f>+'Indice-Index'!C26</f>
        <v>2.18  Utenti unici dei siti/app di servizi VOD gratuiti - Free video on demand platforms unique users</v>
      </c>
      <c r="B1" s="389"/>
      <c r="C1" s="389"/>
      <c r="D1" s="390"/>
      <c r="E1" s="390"/>
      <c r="F1" s="390"/>
      <c r="G1" s="390"/>
      <c r="H1" s="390"/>
      <c r="I1" s="390"/>
      <c r="J1" s="390"/>
      <c r="K1" s="390"/>
      <c r="L1" s="384"/>
      <c r="M1" s="384"/>
      <c r="N1" s="384"/>
      <c r="O1" s="384"/>
    </row>
    <row r="2" spans="1:15">
      <c r="A2" s="24"/>
      <c r="B2" s="24"/>
      <c r="C2" s="24"/>
      <c r="D2" s="24"/>
      <c r="E2" s="24"/>
    </row>
    <row r="3" spans="1:15" ht="59.25" customHeight="1">
      <c r="A3" s="1042" t="s">
        <v>806</v>
      </c>
      <c r="B3" s="1042"/>
    </row>
    <row r="4" spans="1:15" ht="15.6" customHeight="1">
      <c r="A4" s="783">
        <v>43983</v>
      </c>
      <c r="B4" s="504">
        <v>33.647714999999998</v>
      </c>
    </row>
    <row r="5" spans="1:15" ht="15.6" customHeight="1">
      <c r="A5" s="783">
        <v>44013</v>
      </c>
      <c r="B5" s="504">
        <v>34.882238000000001</v>
      </c>
    </row>
    <row r="6" spans="1:15" ht="15.6" customHeight="1">
      <c r="A6" s="875">
        <v>44044</v>
      </c>
      <c r="B6" s="498">
        <v>34.940019999999997</v>
      </c>
    </row>
    <row r="7" spans="1:15" ht="15.6" customHeight="1">
      <c r="A7" s="875">
        <v>44075</v>
      </c>
      <c r="B7" s="498">
        <v>36.186870999999996</v>
      </c>
    </row>
    <row r="8" spans="1:15" ht="15.6" customHeight="1">
      <c r="A8" s="875">
        <v>44105</v>
      </c>
      <c r="B8" s="498">
        <v>36.625050999999999</v>
      </c>
    </row>
    <row r="9" spans="1:15" ht="15.6" customHeight="1">
      <c r="A9" s="875">
        <v>44136</v>
      </c>
      <c r="B9" s="498">
        <v>37.534262000000005</v>
      </c>
    </row>
    <row r="10" spans="1:15" ht="15.6" customHeight="1">
      <c r="A10" s="875">
        <v>44166</v>
      </c>
      <c r="B10" s="498">
        <v>37.794027</v>
      </c>
    </row>
    <row r="11" spans="1:15" ht="15.6" customHeight="1">
      <c r="A11" s="875">
        <v>44197</v>
      </c>
      <c r="B11" s="498">
        <v>37.245406000000003</v>
      </c>
    </row>
    <row r="12" spans="1:15" ht="15.6" customHeight="1">
      <c r="A12" s="875">
        <v>44228</v>
      </c>
      <c r="B12" s="498">
        <v>36.551406</v>
      </c>
    </row>
    <row r="13" spans="1:15" ht="15.6" customHeight="1">
      <c r="A13" s="870">
        <v>44256</v>
      </c>
      <c r="B13" s="777">
        <v>36.561194999999998</v>
      </c>
    </row>
    <row r="14" spans="1:15" ht="15.6" customHeight="1">
      <c r="A14" s="875">
        <v>44287</v>
      </c>
      <c r="B14" s="498">
        <v>36.365430000000003</v>
      </c>
    </row>
    <row r="15" spans="1:15" ht="15.6" customHeight="1">
      <c r="A15" s="875">
        <v>44317</v>
      </c>
      <c r="B15" s="498">
        <v>37.753382999999999</v>
      </c>
    </row>
    <row r="16" spans="1:15" ht="15.6" customHeight="1">
      <c r="A16" s="963">
        <v>44348</v>
      </c>
      <c r="B16" s="778">
        <v>37.046852000000001</v>
      </c>
    </row>
    <row r="17" spans="1:13" ht="15.6" customHeight="1">
      <c r="A17" s="870">
        <v>44378</v>
      </c>
      <c r="B17" s="498">
        <v>37.376483999999998</v>
      </c>
    </row>
    <row r="18" spans="1:13" ht="15.6" customHeight="1">
      <c r="A18" s="870">
        <v>44409</v>
      </c>
      <c r="B18" s="498">
        <v>36.916086</v>
      </c>
      <c r="K18" s="543"/>
      <c r="L18" s="543"/>
      <c r="M18" s="543"/>
    </row>
    <row r="19" spans="1:13" ht="15.6" customHeight="1">
      <c r="A19" s="870">
        <v>44440</v>
      </c>
      <c r="B19" s="498">
        <v>37.370737999999996</v>
      </c>
      <c r="K19" s="543"/>
      <c r="L19" s="543"/>
      <c r="M19" s="543"/>
    </row>
    <row r="20" spans="1:13" ht="15.6" customHeight="1">
      <c r="A20" s="871">
        <v>44470</v>
      </c>
      <c r="B20" s="498">
        <v>37.637983999999996</v>
      </c>
    </row>
    <row r="21" spans="1:13" ht="15.6" customHeight="1">
      <c r="A21" s="871">
        <v>44501</v>
      </c>
      <c r="B21" s="498">
        <v>37.098438000000002</v>
      </c>
    </row>
    <row r="22" spans="1:13" ht="15.6" customHeight="1">
      <c r="A22" s="875">
        <v>44531</v>
      </c>
      <c r="B22" s="498">
        <v>35.746574000000003</v>
      </c>
    </row>
    <row r="23" spans="1:13" ht="15.6" customHeight="1">
      <c r="A23" s="871">
        <v>44562</v>
      </c>
      <c r="B23" s="869">
        <v>35.513093999999995</v>
      </c>
    </row>
    <row r="24" spans="1:13" ht="15.6" customHeight="1">
      <c r="A24" s="871">
        <v>44593</v>
      </c>
      <c r="B24" s="869">
        <v>36.414535000000001</v>
      </c>
    </row>
    <row r="25" spans="1:13" ht="15.6" customHeight="1">
      <c r="A25" s="870">
        <v>44621</v>
      </c>
      <c r="B25" s="777">
        <v>36.512652000000003</v>
      </c>
      <c r="E25" s="280"/>
      <c r="F25" s="280"/>
      <c r="G25" s="280"/>
      <c r="H25" s="280"/>
    </row>
    <row r="26" spans="1:13" ht="15.6" customHeight="1">
      <c r="A26" s="875">
        <v>44652</v>
      </c>
      <c r="B26" s="498">
        <v>33.775272999999999</v>
      </c>
    </row>
    <row r="27" spans="1:13" ht="15.6" customHeight="1">
      <c r="A27" s="875">
        <v>44682</v>
      </c>
      <c r="B27" s="498">
        <v>33.729644999999998</v>
      </c>
    </row>
    <row r="28" spans="1:13" ht="15.6" customHeight="1">
      <c r="A28" s="963">
        <v>44713</v>
      </c>
      <c r="B28" s="778">
        <v>32.322448999999999</v>
      </c>
    </row>
    <row r="29" spans="1:13" ht="15.6" customHeight="1">
      <c r="A29" s="871">
        <v>44743</v>
      </c>
      <c r="B29" s="498">
        <v>33.070741999999996</v>
      </c>
    </row>
    <row r="30" spans="1:13" ht="15.6" customHeight="1">
      <c r="A30" s="871">
        <v>44774</v>
      </c>
      <c r="B30" s="498">
        <v>36.477620999999999</v>
      </c>
    </row>
    <row r="31" spans="1:13" ht="15.6" customHeight="1">
      <c r="A31" s="871">
        <v>44805</v>
      </c>
      <c r="B31" s="498">
        <v>38.379812999999999</v>
      </c>
    </row>
    <row r="32" spans="1:13" ht="15.6" customHeight="1">
      <c r="A32" s="866">
        <v>44835</v>
      </c>
      <c r="B32" s="867">
        <v>37.672737999999995</v>
      </c>
    </row>
    <row r="33" spans="1:9" ht="15.6" customHeight="1">
      <c r="A33" s="866">
        <v>44866</v>
      </c>
      <c r="B33" s="867">
        <v>38.569531000000005</v>
      </c>
    </row>
    <row r="34" spans="1:9" ht="15.6" customHeight="1">
      <c r="A34" s="875">
        <v>44896</v>
      </c>
      <c r="B34" s="498">
        <v>36.854281</v>
      </c>
    </row>
    <row r="35" spans="1:9" ht="15.6" customHeight="1">
      <c r="A35" s="871">
        <v>44927</v>
      </c>
      <c r="B35" s="869">
        <v>37.528207000000002</v>
      </c>
    </row>
    <row r="36" spans="1:9" ht="15.6" customHeight="1">
      <c r="A36" s="871">
        <v>44958</v>
      </c>
      <c r="B36" s="869">
        <v>37.616766000000005</v>
      </c>
    </row>
    <row r="37" spans="1:9" ht="15.6" customHeight="1">
      <c r="A37" s="870">
        <v>44986</v>
      </c>
      <c r="B37" s="777">
        <v>35.864297000000001</v>
      </c>
    </row>
    <row r="38" spans="1:9" ht="29.1" customHeight="1">
      <c r="A38" s="874">
        <v>45017</v>
      </c>
      <c r="B38" s="868">
        <v>35.668652000000002</v>
      </c>
      <c r="D38" s="346" t="s">
        <v>802</v>
      </c>
      <c r="E38" s="881" t="str">
        <f>+'2.16'!E44</f>
        <v>2T21
2Q21</v>
      </c>
      <c r="F38" s="881" t="str">
        <f>+'2.16'!F44</f>
        <v>2T22
2Q22</v>
      </c>
      <c r="G38" s="881" t="str">
        <f>+'2.16'!G44</f>
        <v>2T23
2Q23</v>
      </c>
      <c r="H38" s="881" t="str">
        <f>+'2.16'!H44</f>
        <v>2T24
2Q24</v>
      </c>
      <c r="I38" s="881" t="str">
        <f>+'2.16'!I44</f>
        <v>2T25
2Q25</v>
      </c>
    </row>
    <row r="39" spans="1:9" ht="15.6" customHeight="1">
      <c r="A39" s="874">
        <v>45047</v>
      </c>
      <c r="B39" s="868">
        <v>36.698656</v>
      </c>
      <c r="D39" s="346" t="s">
        <v>803</v>
      </c>
      <c r="E39" s="721"/>
      <c r="F39" s="721"/>
      <c r="G39" s="721"/>
      <c r="H39" s="721"/>
    </row>
    <row r="40" spans="1:9" ht="15.6" customHeight="1">
      <c r="A40" s="963">
        <v>45078</v>
      </c>
      <c r="B40" s="778">
        <v>36.390406000000006</v>
      </c>
      <c r="D40" s="512" t="s">
        <v>320</v>
      </c>
      <c r="E40" s="630">
        <v>28.542203999999998</v>
      </c>
      <c r="F40" s="630">
        <v>26.427015999999998</v>
      </c>
      <c r="G40" s="630">
        <v>28.606897500000002</v>
      </c>
      <c r="H40" s="630">
        <v>28.572984833333333</v>
      </c>
      <c r="I40" s="630">
        <v>28.958532333333334</v>
      </c>
    </row>
    <row r="41" spans="1:9" ht="15.6" customHeight="1">
      <c r="A41" s="866">
        <v>45108</v>
      </c>
      <c r="B41" s="867">
        <v>35.623984</v>
      </c>
      <c r="D41" s="780" t="s">
        <v>325</v>
      </c>
      <c r="E41" s="630">
        <v>25.524174333333331</v>
      </c>
      <c r="F41" s="630">
        <v>22.566109666666666</v>
      </c>
      <c r="G41" s="630">
        <v>22.337531999999996</v>
      </c>
      <c r="H41" s="630">
        <v>21.246968666666668</v>
      </c>
      <c r="I41" s="630">
        <v>21.245403666666665</v>
      </c>
    </row>
    <row r="42" spans="1:9" ht="15.6" customHeight="1">
      <c r="A42" s="866">
        <v>45139</v>
      </c>
      <c r="B42" s="867">
        <v>36.079543000000001</v>
      </c>
      <c r="D42" s="512" t="s">
        <v>323</v>
      </c>
      <c r="E42" s="630">
        <v>12.600976833333334</v>
      </c>
      <c r="F42" s="630">
        <v>10.446757333333332</v>
      </c>
      <c r="G42" s="630">
        <v>11.445210500000002</v>
      </c>
      <c r="H42" s="630">
        <v>11.134020833333334</v>
      </c>
      <c r="I42" s="630">
        <v>15.503192500000003</v>
      </c>
    </row>
    <row r="43" spans="1:9" ht="15.6" customHeight="1">
      <c r="A43" s="874">
        <v>45170</v>
      </c>
      <c r="B43" s="867">
        <v>36.002516</v>
      </c>
      <c r="D43" s="512" t="s">
        <v>324</v>
      </c>
      <c r="E43" s="630">
        <v>8.4645296666666674</v>
      </c>
      <c r="F43" s="630">
        <v>8.4947998333333334</v>
      </c>
      <c r="G43" s="630">
        <v>8.0331675000000011</v>
      </c>
      <c r="H43" s="630">
        <v>7.8654088333333343</v>
      </c>
      <c r="I43" s="630">
        <v>9.2225155000000001</v>
      </c>
    </row>
    <row r="44" spans="1:9" ht="15.6" customHeight="1">
      <c r="A44" s="874">
        <v>45200</v>
      </c>
      <c r="B44" s="867">
        <v>37.647542999999999</v>
      </c>
      <c r="D44" s="512" t="s">
        <v>321</v>
      </c>
      <c r="E44" s="630">
        <v>18.018236999999996</v>
      </c>
      <c r="F44" s="630">
        <v>15.046651833333332</v>
      </c>
      <c r="G44" s="630">
        <v>16.661516666666667</v>
      </c>
      <c r="H44" s="630">
        <v>15.473376666666665</v>
      </c>
      <c r="I44" s="630">
        <v>15.301556833333331</v>
      </c>
    </row>
    <row r="45" spans="1:9" ht="15.6" customHeight="1">
      <c r="A45" s="874">
        <v>45231</v>
      </c>
      <c r="B45" s="867">
        <v>36.760370999999999</v>
      </c>
      <c r="D45" s="512" t="s">
        <v>322</v>
      </c>
      <c r="E45" s="630">
        <v>11.5567475</v>
      </c>
      <c r="F45" s="630">
        <v>9.325388499999999</v>
      </c>
      <c r="G45" s="630">
        <v>9.6863303333333342</v>
      </c>
      <c r="H45" s="630">
        <v>9.1311444999999996</v>
      </c>
      <c r="I45" s="630">
        <v>9.4075193333333331</v>
      </c>
    </row>
    <row r="46" spans="1:9" ht="15.6" customHeight="1">
      <c r="A46" s="875">
        <v>45261</v>
      </c>
      <c r="B46" s="498">
        <v>35.353703000000003</v>
      </c>
      <c r="D46" s="438" t="s">
        <v>319</v>
      </c>
    </row>
    <row r="47" spans="1:9" ht="15.6" customHeight="1">
      <c r="A47" s="874">
        <v>45292</v>
      </c>
      <c r="B47" s="867">
        <v>35.996301000000003</v>
      </c>
      <c r="D47" s="438" t="str">
        <f>'2.17'!D52</f>
        <v>Source: Agcom elaboration on data from ComScore</v>
      </c>
    </row>
    <row r="48" spans="1:9" ht="15.6" customHeight="1">
      <c r="A48" s="874">
        <v>45323</v>
      </c>
      <c r="B48" s="867">
        <v>36.767644999999995</v>
      </c>
    </row>
    <row r="49" spans="1:4" ht="15.6" customHeight="1">
      <c r="A49" s="870">
        <v>45352</v>
      </c>
      <c r="B49" s="777">
        <v>35.946660000000001</v>
      </c>
      <c r="D49" s="589" t="s">
        <v>622</v>
      </c>
    </row>
    <row r="50" spans="1:4" ht="15.6" customHeight="1">
      <c r="A50" s="874">
        <v>45383</v>
      </c>
      <c r="B50" s="867">
        <v>33.792324000000001</v>
      </c>
      <c r="D50" s="589" t="s">
        <v>807</v>
      </c>
    </row>
    <row r="51" spans="1:4" ht="15.6" customHeight="1">
      <c r="A51" s="874">
        <v>45413</v>
      </c>
      <c r="B51" s="867">
        <v>36.799983999999995</v>
      </c>
    </row>
    <row r="52" spans="1:4" ht="15.6" customHeight="1">
      <c r="A52" s="963">
        <v>45444</v>
      </c>
      <c r="B52" s="778">
        <v>34.063426</v>
      </c>
      <c r="D52" s="589" t="s">
        <v>808</v>
      </c>
    </row>
    <row r="53" spans="1:4">
      <c r="A53" s="870">
        <v>45474</v>
      </c>
      <c r="B53" s="787">
        <v>35.142112999999995</v>
      </c>
      <c r="D53" s="883" t="s">
        <v>809</v>
      </c>
    </row>
    <row r="54" spans="1:4">
      <c r="A54" s="870">
        <v>45505</v>
      </c>
      <c r="B54" s="777">
        <v>33.264605000000003</v>
      </c>
    </row>
    <row r="55" spans="1:4">
      <c r="A55" s="870">
        <v>45536</v>
      </c>
      <c r="B55" s="777">
        <v>36.531745999999998</v>
      </c>
    </row>
    <row r="56" spans="1:4">
      <c r="A56" s="870">
        <v>45566</v>
      </c>
      <c r="B56" s="777">
        <v>36.355788999999994</v>
      </c>
    </row>
    <row r="57" spans="1:4">
      <c r="A57" s="784">
        <v>45597</v>
      </c>
      <c r="B57" s="777">
        <v>36.456496000000001</v>
      </c>
    </row>
    <row r="58" spans="1:4">
      <c r="A58" s="875">
        <v>45627</v>
      </c>
      <c r="B58" s="498">
        <v>35.188089999999995</v>
      </c>
    </row>
    <row r="59" spans="1:4">
      <c r="A59" s="870">
        <v>45658</v>
      </c>
      <c r="B59" s="777">
        <v>35.877938</v>
      </c>
    </row>
    <row r="60" spans="1:4">
      <c r="A60" s="870">
        <v>45689</v>
      </c>
      <c r="B60" s="777">
        <v>36.376027000000001</v>
      </c>
    </row>
    <row r="61" spans="1:4">
      <c r="A61" s="870">
        <v>45717</v>
      </c>
      <c r="B61" s="777">
        <v>37.161663999999995</v>
      </c>
    </row>
    <row r="62" spans="1:4">
      <c r="A62" s="870">
        <v>45748</v>
      </c>
      <c r="B62" s="777">
        <v>37.022137000000001</v>
      </c>
    </row>
    <row r="63" spans="1:4">
      <c r="A63" s="870">
        <v>45778</v>
      </c>
      <c r="B63" s="777">
        <v>37.189832000000003</v>
      </c>
    </row>
    <row r="64" spans="1:4">
      <c r="A64" s="963">
        <v>45809</v>
      </c>
      <c r="B64" s="778">
        <v>35.984703000000003</v>
      </c>
      <c r="C64" s="961"/>
      <c r="D64" s="961"/>
    </row>
  </sheetData>
  <mergeCells count="1">
    <mergeCell ref="A3:B3"/>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C2005-E760-4349-98F6-EBC7920FCACB}">
  <sheetPr>
    <tabColor rgb="FFFF0000"/>
  </sheetPr>
  <dimension ref="A1:O64"/>
  <sheetViews>
    <sheetView showGridLines="0" zoomScaleNormal="100" workbookViewId="0">
      <pane xSplit="2" ySplit="3" topLeftCell="C26" activePane="bottomRight" state="frozen"/>
      <selection activeCell="G21" sqref="G21"/>
      <selection pane="topRight" activeCell="G21" sqref="G21"/>
      <selection pane="bottomLeft" activeCell="G21" sqref="G21"/>
      <selection pane="bottomRight" activeCell="A26" sqref="A26:XFD26"/>
    </sheetView>
  </sheetViews>
  <sheetFormatPr defaultColWidth="9.140625" defaultRowHeight="15.75"/>
  <cols>
    <col min="1" max="1" width="10.7109375" style="107" customWidth="1"/>
    <col min="2" max="2" width="12.5703125" style="24" customWidth="1"/>
    <col min="3" max="3" width="12.140625" style="107" customWidth="1"/>
    <col min="4" max="4" width="41.140625" style="107" customWidth="1"/>
    <col min="5" max="9" width="9.5703125" style="107" customWidth="1"/>
    <col min="10" max="11" width="11.140625" style="107" customWidth="1"/>
    <col min="12" max="15" width="10.85546875" style="107" bestFit="1" customWidth="1"/>
    <col min="16" max="16384" width="9.140625" style="107"/>
  </cols>
  <sheetData>
    <row r="1" spans="1:15" ht="21">
      <c r="A1" s="259" t="str">
        <f>+'Indice-Index'!C27</f>
        <v>2.19  Tempo speso sui siti/app di servizi VOD gratuiti - Time spent on free video on demand  platforms</v>
      </c>
      <c r="B1" s="389"/>
      <c r="C1" s="389"/>
      <c r="D1" s="390"/>
      <c r="E1" s="390"/>
      <c r="F1" s="390"/>
      <c r="G1" s="390"/>
      <c r="H1" s="390"/>
      <c r="I1" s="390"/>
      <c r="J1" s="390"/>
      <c r="K1" s="384"/>
      <c r="L1" s="384"/>
      <c r="M1" s="384"/>
      <c r="N1" s="384"/>
      <c r="O1" s="384"/>
    </row>
    <row r="2" spans="1:15" ht="12" customHeight="1">
      <c r="A2" s="24"/>
      <c r="C2" s="24"/>
      <c r="D2" s="24"/>
      <c r="E2" s="24"/>
      <c r="F2" s="24"/>
    </row>
    <row r="3" spans="1:15" ht="42" customHeight="1">
      <c r="A3" s="1042" t="s">
        <v>810</v>
      </c>
      <c r="B3" s="1042"/>
    </row>
    <row r="4" spans="1:15" ht="15.6" customHeight="1">
      <c r="A4" s="875">
        <v>43983</v>
      </c>
      <c r="B4" s="884">
        <v>23.664100000000001</v>
      </c>
    </row>
    <row r="5" spans="1:15" ht="15.6" customHeight="1">
      <c r="A5" s="875">
        <v>44013</v>
      </c>
      <c r="B5" s="884">
        <v>27.331333333333337</v>
      </c>
    </row>
    <row r="6" spans="1:15" ht="0.6" customHeight="1">
      <c r="A6" s="875">
        <v>44044</v>
      </c>
      <c r="B6" s="884">
        <v>22.963100000000004</v>
      </c>
    </row>
    <row r="7" spans="1:15" ht="15.6" customHeight="1">
      <c r="A7" s="875">
        <v>44075</v>
      </c>
      <c r="B7" s="884">
        <v>26.365500000000001</v>
      </c>
    </row>
    <row r="8" spans="1:15" ht="15.6" customHeight="1">
      <c r="A8" s="875">
        <v>44105</v>
      </c>
      <c r="B8" s="884">
        <v>34.570866666666674</v>
      </c>
    </row>
    <row r="9" spans="1:15" ht="15.6" customHeight="1">
      <c r="A9" s="875">
        <v>44136</v>
      </c>
      <c r="B9" s="884">
        <v>44.655449999999995</v>
      </c>
    </row>
    <row r="10" spans="1:15" ht="15.6" customHeight="1">
      <c r="A10" s="875">
        <v>44166</v>
      </c>
      <c r="B10" s="884">
        <v>36.214799999999997</v>
      </c>
    </row>
    <row r="11" spans="1:15" ht="15.6" customHeight="1">
      <c r="A11" s="875">
        <v>44197</v>
      </c>
      <c r="B11" s="884">
        <v>36.667099999999998</v>
      </c>
    </row>
    <row r="12" spans="1:15" ht="15.6" customHeight="1">
      <c r="A12" s="875">
        <v>44228</v>
      </c>
      <c r="B12" s="884">
        <v>36.070783333333324</v>
      </c>
    </row>
    <row r="13" spans="1:15" ht="15.6" customHeight="1">
      <c r="A13" s="875">
        <v>44256</v>
      </c>
      <c r="B13" s="884">
        <v>37.80803333333332</v>
      </c>
    </row>
    <row r="14" spans="1:15" ht="15.6" customHeight="1">
      <c r="A14" s="875">
        <v>44287</v>
      </c>
      <c r="B14" s="884">
        <v>32.52878333333333</v>
      </c>
    </row>
    <row r="15" spans="1:15" ht="15.6" customHeight="1">
      <c r="A15" s="875">
        <v>44317</v>
      </c>
      <c r="B15" s="884">
        <v>30.672966666666664</v>
      </c>
    </row>
    <row r="16" spans="1:15" ht="15.6" customHeight="1">
      <c r="A16" s="775">
        <v>44348</v>
      </c>
      <c r="B16" s="882">
        <v>27.143733333333333</v>
      </c>
    </row>
    <row r="17" spans="1:2" ht="15.6" customHeight="1">
      <c r="A17" s="870">
        <v>44378</v>
      </c>
      <c r="B17" s="884">
        <v>31.539633333333335</v>
      </c>
    </row>
    <row r="18" spans="1:2" ht="15.6" customHeight="1">
      <c r="A18" s="870">
        <v>44409</v>
      </c>
      <c r="B18" s="884">
        <v>25.596316666666674</v>
      </c>
    </row>
    <row r="19" spans="1:2" ht="15.6" customHeight="1">
      <c r="A19" s="870">
        <v>44440</v>
      </c>
      <c r="B19" s="884">
        <v>25.420983333333336</v>
      </c>
    </row>
    <row r="20" spans="1:2" ht="15.6" customHeight="1">
      <c r="A20" s="871">
        <v>44470</v>
      </c>
      <c r="B20" s="884">
        <v>28.631449999999994</v>
      </c>
    </row>
    <row r="21" spans="1:2" ht="15.6" customHeight="1">
      <c r="A21" s="871">
        <v>44501</v>
      </c>
      <c r="B21" s="884">
        <v>32.327916666666667</v>
      </c>
    </row>
    <row r="22" spans="1:2" ht="15.6" customHeight="1">
      <c r="A22" s="875">
        <v>44531</v>
      </c>
      <c r="B22" s="884">
        <v>30.914033333333339</v>
      </c>
    </row>
    <row r="23" spans="1:2" ht="15.6" customHeight="1">
      <c r="A23" s="871">
        <v>44562</v>
      </c>
      <c r="B23" s="885">
        <v>34.274999999999999</v>
      </c>
    </row>
    <row r="24" spans="1:2" ht="15.6" customHeight="1">
      <c r="A24" s="871">
        <v>44593</v>
      </c>
      <c r="B24" s="885">
        <v>37.42263333333333</v>
      </c>
    </row>
    <row r="25" spans="1:2" ht="15.6" customHeight="1">
      <c r="A25" s="875">
        <v>44621</v>
      </c>
      <c r="B25" s="884">
        <v>34.936966666666663</v>
      </c>
    </row>
    <row r="26" spans="1:2" ht="15.6" customHeight="1">
      <c r="A26" s="875">
        <v>44652</v>
      </c>
      <c r="B26" s="884">
        <v>27.275783333333333</v>
      </c>
    </row>
    <row r="27" spans="1:2" ht="15.6" customHeight="1">
      <c r="A27" s="875">
        <v>44682</v>
      </c>
      <c r="B27" s="884">
        <v>27.226283333333335</v>
      </c>
    </row>
    <row r="28" spans="1:2" ht="15.6" customHeight="1">
      <c r="A28" s="775">
        <v>44713</v>
      </c>
      <c r="B28" s="882">
        <v>25.229083333333335</v>
      </c>
    </row>
    <row r="29" spans="1:2" ht="15.6" customHeight="1">
      <c r="A29" s="871">
        <v>44743</v>
      </c>
      <c r="B29" s="884">
        <v>25.655216666666664</v>
      </c>
    </row>
    <row r="30" spans="1:2" ht="15.6" customHeight="1">
      <c r="A30" s="871">
        <v>44774</v>
      </c>
      <c r="B30" s="884">
        <v>25.152666666666669</v>
      </c>
    </row>
    <row r="31" spans="1:2" ht="15.6" customHeight="1">
      <c r="A31" s="871">
        <v>44805</v>
      </c>
      <c r="B31" s="884">
        <v>27.455283333333334</v>
      </c>
    </row>
    <row r="32" spans="1:2" ht="15.6" customHeight="1">
      <c r="A32" s="866">
        <v>44835</v>
      </c>
      <c r="B32" s="886">
        <v>30.413866666666671</v>
      </c>
    </row>
    <row r="33" spans="1:9" ht="15.6" customHeight="1">
      <c r="A33" s="866">
        <v>44866</v>
      </c>
      <c r="B33" s="886">
        <v>28.865283333333331</v>
      </c>
    </row>
    <row r="34" spans="1:9" ht="15.6" customHeight="1">
      <c r="A34" s="875">
        <v>44896</v>
      </c>
      <c r="B34" s="884">
        <v>27.89651666666667</v>
      </c>
    </row>
    <row r="35" spans="1:9">
      <c r="A35" s="871">
        <v>44927</v>
      </c>
      <c r="B35" s="885">
        <v>29.806850000000004</v>
      </c>
    </row>
    <row r="36" spans="1:9">
      <c r="A36" s="871">
        <v>44958</v>
      </c>
      <c r="B36" s="885">
        <v>34.092599999999997</v>
      </c>
    </row>
    <row r="37" spans="1:9">
      <c r="A37" s="875">
        <v>44986</v>
      </c>
      <c r="B37" s="884">
        <v>29.972733333333338</v>
      </c>
    </row>
    <row r="38" spans="1:9">
      <c r="A38" s="874">
        <v>45017</v>
      </c>
      <c r="B38" s="887">
        <v>26.888183333333327</v>
      </c>
    </row>
    <row r="39" spans="1:9">
      <c r="A39" s="874">
        <v>45047</v>
      </c>
      <c r="B39" s="887">
        <v>26.47508333333333</v>
      </c>
    </row>
    <row r="40" spans="1:9" ht="38.450000000000003" customHeight="1">
      <c r="A40" s="775">
        <v>45078</v>
      </c>
      <c r="B40" s="882">
        <v>24.197116666666663</v>
      </c>
      <c r="D40" s="346" t="s">
        <v>802</v>
      </c>
      <c r="E40" s="881" t="str">
        <f>+'2.18'!E38</f>
        <v>2T21
2Q21</v>
      </c>
      <c r="F40" s="881" t="str">
        <f>+'2.18'!F38</f>
        <v>2T22
2Q22</v>
      </c>
      <c r="G40" s="881" t="str">
        <f>+'2.18'!G38</f>
        <v>2T23
2Q23</v>
      </c>
      <c r="H40" s="881" t="str">
        <f>+'2.18'!H38</f>
        <v>2T24
2Q24</v>
      </c>
      <c r="I40" s="881" t="str">
        <f>+'2.18'!I38</f>
        <v>2T25
2Q25</v>
      </c>
    </row>
    <row r="41" spans="1:9">
      <c r="A41" s="866">
        <v>45108</v>
      </c>
      <c r="B41" s="886">
        <v>25.604816666666668</v>
      </c>
      <c r="D41" s="346" t="s">
        <v>811</v>
      </c>
      <c r="E41" s="280"/>
      <c r="F41" s="280"/>
      <c r="G41" s="280"/>
      <c r="H41" s="280"/>
    </row>
    <row r="42" spans="1:9">
      <c r="A42" s="866">
        <v>45139</v>
      </c>
      <c r="B42" s="886">
        <v>23.639566666666671</v>
      </c>
      <c r="D42" s="512" t="s">
        <v>320</v>
      </c>
      <c r="E42" s="508">
        <v>89.292283333333344</v>
      </c>
      <c r="F42" s="508">
        <v>74.589816666666664</v>
      </c>
      <c r="G42" s="508">
        <v>71.602699999999999</v>
      </c>
      <c r="H42" s="508">
        <v>73.842033333333347</v>
      </c>
      <c r="I42" s="508">
        <v>76.700900000000004</v>
      </c>
    </row>
    <row r="43" spans="1:9">
      <c r="A43" s="866">
        <v>45170</v>
      </c>
      <c r="B43" s="884">
        <v>25.750849999999996</v>
      </c>
      <c r="D43" s="512" t="s">
        <v>325</v>
      </c>
      <c r="E43" s="508">
        <v>41.2087</v>
      </c>
      <c r="F43" s="508">
        <v>37.180483333333335</v>
      </c>
      <c r="G43" s="508">
        <v>25.130466666666667</v>
      </c>
      <c r="H43" s="508">
        <v>22.895583333333335</v>
      </c>
      <c r="I43" s="508">
        <v>19.133616666666668</v>
      </c>
    </row>
    <row r="44" spans="1:9">
      <c r="A44" s="866">
        <v>45200</v>
      </c>
      <c r="B44" s="886">
        <v>29.311916666666669</v>
      </c>
      <c r="D44" s="512" t="s">
        <v>323</v>
      </c>
      <c r="E44" s="508">
        <v>71.224033333333338</v>
      </c>
      <c r="F44" s="508">
        <v>69.240050000000011</v>
      </c>
      <c r="G44" s="508">
        <v>61.168716666666661</v>
      </c>
      <c r="H44" s="508">
        <v>61.326133333333338</v>
      </c>
      <c r="I44" s="508">
        <v>66.628866666666667</v>
      </c>
    </row>
    <row r="45" spans="1:9">
      <c r="A45" s="866">
        <v>45231</v>
      </c>
      <c r="B45" s="886">
        <v>29.016183333333331</v>
      </c>
      <c r="D45" s="780" t="s">
        <v>702</v>
      </c>
      <c r="E45" s="508">
        <v>67.569333333333333</v>
      </c>
      <c r="F45" s="508">
        <v>66.822133333333326</v>
      </c>
      <c r="G45" s="508">
        <v>58.78306666666667</v>
      </c>
      <c r="H45" s="508">
        <v>59.283366666666673</v>
      </c>
      <c r="I45" s="508">
        <v>61.992533333333327</v>
      </c>
    </row>
    <row r="46" spans="1:9">
      <c r="A46" s="875">
        <v>45261</v>
      </c>
      <c r="B46" s="884">
        <v>26.276933333333336</v>
      </c>
      <c r="D46" s="512" t="s">
        <v>703</v>
      </c>
      <c r="E46" s="508">
        <v>11.498983333333333</v>
      </c>
      <c r="F46" s="508">
        <v>12.267066666666668</v>
      </c>
      <c r="G46" s="508">
        <v>7.2082833333333332</v>
      </c>
      <c r="H46" s="508">
        <v>7.060150000000001</v>
      </c>
      <c r="I46" s="508">
        <v>7.2282333333333328</v>
      </c>
    </row>
    <row r="47" spans="1:9">
      <c r="A47" s="866">
        <v>45292</v>
      </c>
      <c r="B47" s="886">
        <v>27.514050000000001</v>
      </c>
      <c r="D47" s="512" t="s">
        <v>322</v>
      </c>
      <c r="E47" s="508">
        <v>4.1729500000000002</v>
      </c>
      <c r="F47" s="508">
        <v>5.7073666666666671</v>
      </c>
      <c r="G47" s="508">
        <v>2.6891166666666666</v>
      </c>
      <c r="H47" s="508">
        <v>2.86395</v>
      </c>
      <c r="I47" s="508">
        <v>3.0487333333333329</v>
      </c>
    </row>
    <row r="48" spans="1:9">
      <c r="A48" s="866">
        <v>45323</v>
      </c>
      <c r="B48" s="886">
        <v>34.825283333333338</v>
      </c>
      <c r="D48" s="438" t="s">
        <v>319</v>
      </c>
    </row>
    <row r="49" spans="1:4">
      <c r="A49" s="875">
        <v>45352</v>
      </c>
      <c r="B49" s="884">
        <v>30.902883333333342</v>
      </c>
      <c r="D49" s="438" t="str">
        <f>'2.18'!D47</f>
        <v>Source: Agcom elaboration on data from ComScore</v>
      </c>
    </row>
    <row r="50" spans="1:4">
      <c r="A50" s="866">
        <v>45383</v>
      </c>
      <c r="B50" s="886">
        <v>28.453516666666665</v>
      </c>
    </row>
    <row r="51" spans="1:4">
      <c r="A51" s="866">
        <v>45413</v>
      </c>
      <c r="B51" s="886">
        <v>31.00728333333333</v>
      </c>
      <c r="D51" s="781" t="s">
        <v>623</v>
      </c>
    </row>
    <row r="52" spans="1:4">
      <c r="A52" s="775">
        <v>45444</v>
      </c>
      <c r="B52" s="882">
        <v>24.839700000000008</v>
      </c>
      <c r="D52" s="589" t="s">
        <v>807</v>
      </c>
    </row>
    <row r="53" spans="1:4">
      <c r="A53" s="870">
        <v>45474</v>
      </c>
      <c r="B53" s="788">
        <v>29.226200000000002</v>
      </c>
      <c r="D53" s="589" t="s">
        <v>812</v>
      </c>
    </row>
    <row r="54" spans="1:4">
      <c r="A54" s="870">
        <v>45505</v>
      </c>
      <c r="B54" s="789">
        <v>23.741683333333338</v>
      </c>
      <c r="D54" s="589" t="s">
        <v>813</v>
      </c>
    </row>
    <row r="55" spans="1:4">
      <c r="A55" s="870">
        <v>45536</v>
      </c>
      <c r="B55" s="789">
        <v>25.618633333333335</v>
      </c>
    </row>
    <row r="56" spans="1:4">
      <c r="A56" s="784">
        <v>45566</v>
      </c>
      <c r="B56" s="789">
        <v>30.309499999999996</v>
      </c>
    </row>
    <row r="57" spans="1:4">
      <c r="A57" s="784">
        <v>45597</v>
      </c>
      <c r="B57" s="789">
        <v>28.181183333333326</v>
      </c>
    </row>
    <row r="58" spans="1:4">
      <c r="A58" s="875">
        <v>45627</v>
      </c>
      <c r="B58" s="884">
        <v>26.832800000000006</v>
      </c>
    </row>
    <row r="59" spans="1:4">
      <c r="A59" s="870">
        <v>45658</v>
      </c>
      <c r="B59" s="789">
        <v>30.515866666666664</v>
      </c>
    </row>
    <row r="60" spans="1:4">
      <c r="A60" s="870">
        <v>45689</v>
      </c>
      <c r="B60" s="789">
        <v>32.080716666666667</v>
      </c>
    </row>
    <row r="61" spans="1:4">
      <c r="A61" s="875">
        <v>45717</v>
      </c>
      <c r="B61" s="884">
        <v>36.018216666666675</v>
      </c>
    </row>
    <row r="62" spans="1:4">
      <c r="A62" s="870">
        <v>45748</v>
      </c>
      <c r="B62" s="789">
        <v>29.155599999999996</v>
      </c>
    </row>
    <row r="63" spans="1:4">
      <c r="A63" s="870">
        <v>45778</v>
      </c>
      <c r="B63" s="789">
        <v>31.934933333333333</v>
      </c>
    </row>
    <row r="64" spans="1:4">
      <c r="A64" s="775">
        <v>45809</v>
      </c>
      <c r="B64" s="882">
        <v>27.626550000000002</v>
      </c>
      <c r="C64" s="964"/>
      <c r="D64" s="961"/>
    </row>
  </sheetData>
  <mergeCells count="1">
    <mergeCell ref="A3:B3"/>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D02C5-D886-4B3F-BA5C-86C08F35D7DD}">
  <sheetPr>
    <tabColor rgb="FFFF0000"/>
  </sheetPr>
  <dimension ref="A1:DA192"/>
  <sheetViews>
    <sheetView showGridLines="0" zoomScaleNormal="100" workbookViewId="0">
      <pane xSplit="3" ySplit="4" topLeftCell="CR5" activePane="bottomRight" state="frozen"/>
      <selection pane="topRight"/>
      <selection pane="bottomLeft"/>
      <selection pane="bottomRight" activeCell="CR15" sqref="CR15"/>
    </sheetView>
  </sheetViews>
  <sheetFormatPr defaultColWidth="9.140625" defaultRowHeight="15"/>
  <cols>
    <col min="1" max="1" width="20" style="50" customWidth="1"/>
    <col min="2" max="2" width="22.28515625" style="50" customWidth="1"/>
    <col min="3" max="3" width="34.7109375" style="50" customWidth="1"/>
    <col min="4" max="68" width="10.42578125" style="50" customWidth="1"/>
    <col min="69" max="101" width="9.7109375" style="50" customWidth="1"/>
    <col min="102" max="102" width="10.42578125" style="50" customWidth="1"/>
    <col min="103" max="16384" width="9.140625" style="50"/>
  </cols>
  <sheetData>
    <row r="1" spans="1:105" ht="21">
      <c r="A1" s="672" t="str">
        <f>+'Indice-Index'!C28</f>
        <v>Principali indicatori/Serie storica - Main indicators/Time series</v>
      </c>
      <c r="B1" s="592"/>
      <c r="C1" s="592"/>
      <c r="D1" s="592"/>
      <c r="E1" s="592"/>
      <c r="F1" s="594"/>
      <c r="G1" s="594"/>
      <c r="H1" s="594"/>
      <c r="I1" s="594"/>
      <c r="J1" s="594"/>
    </row>
    <row r="2" spans="1:105" s="149" customFormat="1" ht="21">
      <c r="A2" s="593"/>
      <c r="B2" s="594"/>
      <c r="C2" s="594"/>
      <c r="D2" s="594"/>
      <c r="E2" s="594"/>
      <c r="F2" s="594"/>
      <c r="G2" s="594"/>
      <c r="H2" s="594"/>
      <c r="I2" s="594"/>
      <c r="J2" s="594"/>
    </row>
    <row r="3" spans="1:105" s="275" customFormat="1">
      <c r="D3" s="275" t="s">
        <v>473</v>
      </c>
      <c r="E3" s="275" t="s">
        <v>474</v>
      </c>
      <c r="F3" s="275" t="s">
        <v>475</v>
      </c>
      <c r="G3" s="275" t="s">
        <v>476</v>
      </c>
      <c r="H3" s="275" t="s">
        <v>477</v>
      </c>
      <c r="I3" s="275" t="s">
        <v>478</v>
      </c>
      <c r="J3" s="275" t="s">
        <v>479</v>
      </c>
      <c r="K3" s="275" t="s">
        <v>480</v>
      </c>
      <c r="L3" s="275" t="s">
        <v>481</v>
      </c>
      <c r="M3" s="275" t="s">
        <v>482</v>
      </c>
      <c r="N3" s="275" t="s">
        <v>483</v>
      </c>
      <c r="O3" s="275" t="s">
        <v>484</v>
      </c>
      <c r="P3" s="275" t="s">
        <v>485</v>
      </c>
      <c r="Q3" s="275" t="s">
        <v>486</v>
      </c>
      <c r="R3" s="275" t="s">
        <v>487</v>
      </c>
      <c r="S3" s="275" t="s">
        <v>488</v>
      </c>
      <c r="T3" s="275" t="s">
        <v>489</v>
      </c>
      <c r="U3" s="275" t="s">
        <v>490</v>
      </c>
      <c r="V3" s="275" t="s">
        <v>491</v>
      </c>
      <c r="W3" s="275" t="s">
        <v>492</v>
      </c>
      <c r="X3" s="275" t="s">
        <v>493</v>
      </c>
      <c r="Y3" s="275" t="s">
        <v>494</v>
      </c>
      <c r="Z3" s="275" t="s">
        <v>495</v>
      </c>
      <c r="AA3" s="275" t="s">
        <v>496</v>
      </c>
      <c r="AB3" s="275" t="s">
        <v>497</v>
      </c>
      <c r="AC3" s="275" t="s">
        <v>498</v>
      </c>
      <c r="AD3" s="275" t="s">
        <v>499</v>
      </c>
      <c r="AE3" s="275" t="s">
        <v>500</v>
      </c>
      <c r="AF3" s="275" t="s">
        <v>501</v>
      </c>
      <c r="AG3" s="275" t="s">
        <v>502</v>
      </c>
      <c r="AH3" s="275" t="s">
        <v>503</v>
      </c>
      <c r="AI3" s="275" t="s">
        <v>504</v>
      </c>
      <c r="AJ3" s="275" t="s">
        <v>505</v>
      </c>
      <c r="AK3" s="275" t="s">
        <v>506</v>
      </c>
      <c r="AL3" s="275" t="s">
        <v>507</v>
      </c>
      <c r="AM3" s="275" t="s">
        <v>508</v>
      </c>
      <c r="AN3" s="275" t="s">
        <v>509</v>
      </c>
      <c r="AO3" s="275" t="s">
        <v>510</v>
      </c>
      <c r="AP3" s="275" t="s">
        <v>511</v>
      </c>
      <c r="AQ3" s="275" t="s">
        <v>512</v>
      </c>
      <c r="AR3" s="275" t="s">
        <v>513</v>
      </c>
      <c r="AS3" s="275" t="s">
        <v>514</v>
      </c>
      <c r="AT3" s="275" t="s">
        <v>515</v>
      </c>
      <c r="AU3" s="275" t="s">
        <v>516</v>
      </c>
      <c r="AV3" s="275" t="s">
        <v>517</v>
      </c>
      <c r="AW3" s="275" t="s">
        <v>518</v>
      </c>
      <c r="AX3" s="275" t="s">
        <v>519</v>
      </c>
      <c r="AY3" s="275" t="s">
        <v>520</v>
      </c>
      <c r="AZ3" s="275" t="s">
        <v>521</v>
      </c>
      <c r="BA3" s="275" t="s">
        <v>522</v>
      </c>
      <c r="BB3" s="275" t="s">
        <v>523</v>
      </c>
      <c r="BC3" s="275" t="s">
        <v>524</v>
      </c>
      <c r="BD3" s="275" t="s">
        <v>525</v>
      </c>
      <c r="BE3" s="275" t="s">
        <v>526</v>
      </c>
      <c r="BF3" s="275" t="s">
        <v>527</v>
      </c>
      <c r="BG3" s="275" t="s">
        <v>528</v>
      </c>
      <c r="BH3" s="275" t="s">
        <v>529</v>
      </c>
      <c r="BI3" s="275" t="s">
        <v>530</v>
      </c>
      <c r="BJ3" s="275" t="s">
        <v>531</v>
      </c>
      <c r="BK3" s="275" t="s">
        <v>532</v>
      </c>
      <c r="BL3" s="275" t="s">
        <v>533</v>
      </c>
      <c r="BM3" s="275" t="s">
        <v>534</v>
      </c>
      <c r="BN3" s="275" t="s">
        <v>535</v>
      </c>
      <c r="BO3" s="275" t="s">
        <v>536</v>
      </c>
      <c r="BP3" s="275" t="s">
        <v>537</v>
      </c>
      <c r="BQ3" s="275" t="s">
        <v>538</v>
      </c>
      <c r="BR3" s="275" t="s">
        <v>539</v>
      </c>
      <c r="BS3" s="275" t="s">
        <v>540</v>
      </c>
      <c r="BT3" s="275" t="s">
        <v>541</v>
      </c>
      <c r="BU3" s="275" t="s">
        <v>542</v>
      </c>
      <c r="BV3" s="275" t="s">
        <v>543</v>
      </c>
      <c r="BW3" s="275" t="s">
        <v>544</v>
      </c>
      <c r="BX3" s="275" t="s">
        <v>545</v>
      </c>
      <c r="BY3" s="275" t="s">
        <v>546</v>
      </c>
      <c r="BZ3" s="275" t="s">
        <v>469</v>
      </c>
      <c r="CA3" s="275" t="s">
        <v>470</v>
      </c>
      <c r="CB3" s="275" t="s">
        <v>471</v>
      </c>
      <c r="CC3" s="275" t="s">
        <v>472</v>
      </c>
      <c r="CD3" s="275" t="s">
        <v>566</v>
      </c>
      <c r="CE3" s="275" t="s">
        <v>567</v>
      </c>
      <c r="CF3" s="275" t="s">
        <v>568</v>
      </c>
      <c r="CG3" s="275" t="s">
        <v>597</v>
      </c>
      <c r="CH3" s="275" t="s">
        <v>598</v>
      </c>
      <c r="CI3" s="275" t="s">
        <v>599</v>
      </c>
      <c r="CJ3" s="275" t="s">
        <v>651</v>
      </c>
      <c r="CK3" s="275" t="s">
        <v>652</v>
      </c>
      <c r="CL3" s="275" t="s">
        <v>653</v>
      </c>
      <c r="CM3" s="275" t="s">
        <v>665</v>
      </c>
      <c r="CN3" s="275" t="s">
        <v>666</v>
      </c>
      <c r="CO3" s="275" t="s">
        <v>667</v>
      </c>
      <c r="CP3" s="275" t="s">
        <v>674</v>
      </c>
      <c r="CQ3" s="275" t="s">
        <v>675</v>
      </c>
      <c r="CR3" s="275" t="s">
        <v>676</v>
      </c>
      <c r="CS3" s="275" t="s">
        <v>814</v>
      </c>
      <c r="CT3" s="275" t="s">
        <v>815</v>
      </c>
      <c r="CU3" s="275" t="s">
        <v>816</v>
      </c>
      <c r="CV3" s="275" t="s">
        <v>817</v>
      </c>
      <c r="CW3" s="275" t="s">
        <v>818</v>
      </c>
      <c r="CX3" s="275" t="s">
        <v>819</v>
      </c>
      <c r="CY3" s="275" t="s">
        <v>925</v>
      </c>
      <c r="CZ3" s="275" t="s">
        <v>926</v>
      </c>
      <c r="DA3" s="275" t="s">
        <v>927</v>
      </c>
    </row>
    <row r="5" spans="1:105" ht="16.5" customHeight="1"/>
    <row r="6" spans="1:105" ht="16.5" customHeight="1">
      <c r="A6" s="1043" t="s">
        <v>820</v>
      </c>
      <c r="B6" s="535"/>
      <c r="C6" s="524" t="s">
        <v>336</v>
      </c>
      <c r="D6" s="525">
        <v>1977.13</v>
      </c>
      <c r="E6" s="525">
        <v>2161.1970000000001</v>
      </c>
      <c r="F6" s="525">
        <v>1812.3579999999999</v>
      </c>
      <c r="G6" s="525">
        <v>1681.76</v>
      </c>
      <c r="H6" s="525">
        <v>1579.8150000000001</v>
      </c>
      <c r="I6" s="525">
        <v>1401.8489999999999</v>
      </c>
      <c r="J6" s="525">
        <v>1216.9929999999999</v>
      </c>
      <c r="K6" s="525">
        <v>1229.3019999999999</v>
      </c>
      <c r="L6" s="525">
        <v>1592.6869999999999</v>
      </c>
      <c r="M6" s="525">
        <v>1623.28</v>
      </c>
      <c r="N6" s="525">
        <v>1837.127</v>
      </c>
      <c r="O6" s="525">
        <v>1809.5440000000001</v>
      </c>
      <c r="P6" s="525">
        <v>1942.6669999999999</v>
      </c>
      <c r="Q6" s="525">
        <v>2337.91</v>
      </c>
      <c r="R6" s="525">
        <v>1914.1</v>
      </c>
      <c r="S6" s="525">
        <v>1761.5309999999999</v>
      </c>
      <c r="T6" s="525">
        <v>1684.6969999999999</v>
      </c>
      <c r="U6" s="525">
        <v>1352.499</v>
      </c>
      <c r="V6" s="525">
        <v>1258.951</v>
      </c>
      <c r="W6" s="525">
        <v>1307.576</v>
      </c>
      <c r="X6" s="525">
        <v>1601.941</v>
      </c>
      <c r="Y6" s="525">
        <v>1680.0129999999999</v>
      </c>
      <c r="Z6" s="525">
        <v>1745.7360000000001</v>
      </c>
      <c r="AA6" s="525">
        <v>1724.0450000000001</v>
      </c>
      <c r="AB6" s="525">
        <v>1872.6759999999999</v>
      </c>
      <c r="AC6" s="525">
        <v>2158.21</v>
      </c>
      <c r="AD6" s="525">
        <v>1736.578</v>
      </c>
      <c r="AE6" s="525">
        <v>1696.2550000000001</v>
      </c>
      <c r="AF6" s="525">
        <v>1679.5309999999999</v>
      </c>
      <c r="AG6" s="525">
        <v>1372.415</v>
      </c>
      <c r="AH6" s="525">
        <v>1180.5889999999999</v>
      </c>
      <c r="AI6" s="525">
        <v>1131.5989999999999</v>
      </c>
      <c r="AJ6" s="525">
        <v>1477.0260000000001</v>
      </c>
      <c r="AK6" s="525">
        <v>1646.999</v>
      </c>
      <c r="AL6" s="525">
        <v>1781.1110000000001</v>
      </c>
      <c r="AM6" s="525">
        <v>1705.433</v>
      </c>
      <c r="AN6" s="525">
        <v>1882.9090000000001</v>
      </c>
      <c r="AO6" s="525">
        <v>2332.0160000000001</v>
      </c>
      <c r="AP6" s="525">
        <v>2365.9360000000001</v>
      </c>
      <c r="AQ6" s="525">
        <v>2187.5610000000001</v>
      </c>
      <c r="AR6" s="525">
        <v>1805.8579999999999</v>
      </c>
      <c r="AS6" s="525">
        <v>1594.6010000000001</v>
      </c>
      <c r="AT6" s="525">
        <v>1257.865</v>
      </c>
      <c r="AU6" s="525">
        <v>1206.8</v>
      </c>
      <c r="AV6" s="525">
        <v>1486.136</v>
      </c>
      <c r="AW6" s="525">
        <v>1803.8019999999999</v>
      </c>
      <c r="AX6" s="525">
        <v>2009.912</v>
      </c>
      <c r="AY6" s="525">
        <v>1953.8340000000001</v>
      </c>
      <c r="AZ6" s="525">
        <v>1973.633</v>
      </c>
      <c r="BA6" s="525">
        <v>1903.0429999999999</v>
      </c>
      <c r="BB6" s="525">
        <v>2195.5369999999998</v>
      </c>
      <c r="BC6" s="525">
        <v>1857.742</v>
      </c>
      <c r="BD6" s="525">
        <v>1720.069</v>
      </c>
      <c r="BE6" s="525">
        <v>1695.13</v>
      </c>
      <c r="BF6" s="525">
        <v>1444.829</v>
      </c>
      <c r="BG6" s="525">
        <v>1125.095</v>
      </c>
      <c r="BH6" s="525">
        <v>1443.982</v>
      </c>
      <c r="BI6" s="525">
        <v>1673.7</v>
      </c>
      <c r="BJ6" s="525">
        <v>1813.9870000000001</v>
      </c>
      <c r="BK6" s="525">
        <v>1785.4929999999999</v>
      </c>
      <c r="BL6" s="525">
        <v>1900.9190000000001</v>
      </c>
      <c r="BM6" s="525">
        <v>2275.732</v>
      </c>
      <c r="BN6" s="525">
        <v>1799.777</v>
      </c>
      <c r="BO6" s="525">
        <v>1634.2940000000001</v>
      </c>
      <c r="BP6" s="525">
        <v>1562.94</v>
      </c>
      <c r="BQ6" s="525">
        <v>1263.068</v>
      </c>
      <c r="BR6" s="525">
        <v>1103.181</v>
      </c>
      <c r="BS6" s="525">
        <v>1079.625</v>
      </c>
      <c r="BT6" s="525">
        <v>1468.922</v>
      </c>
      <c r="BU6" s="525">
        <v>1593.925</v>
      </c>
      <c r="BV6" s="525">
        <v>1696.8219999999999</v>
      </c>
      <c r="BW6" s="525">
        <v>1791.684</v>
      </c>
      <c r="BX6" s="525">
        <v>1781.3610000000001</v>
      </c>
      <c r="BY6" s="525">
        <v>2175.614</v>
      </c>
      <c r="BZ6" s="525">
        <v>1634.443</v>
      </c>
      <c r="CA6" s="536">
        <v>1495.037</v>
      </c>
      <c r="CB6" s="536">
        <v>1526.5809999999999</v>
      </c>
      <c r="CC6" s="536">
        <v>1266.155</v>
      </c>
      <c r="CD6" s="536">
        <v>1096.1869999999999</v>
      </c>
      <c r="CE6" s="536">
        <v>1067.0889999999999</v>
      </c>
      <c r="CF6" s="536">
        <v>1312.683</v>
      </c>
      <c r="CG6" s="536">
        <v>1528.672</v>
      </c>
      <c r="CH6" s="536">
        <v>1628.1369999999999</v>
      </c>
      <c r="CI6" s="536">
        <v>1559.42</v>
      </c>
      <c r="CJ6" s="536">
        <v>1691.7280000000001</v>
      </c>
      <c r="CK6" s="536">
        <v>2172.1689999999999</v>
      </c>
      <c r="CL6" s="536">
        <v>1677.5909999999999</v>
      </c>
      <c r="CM6" s="536">
        <v>1536.4490000000001</v>
      </c>
      <c r="CN6" s="536">
        <v>1451.24</v>
      </c>
      <c r="CO6" s="536">
        <v>1376.3630000000001</v>
      </c>
      <c r="CP6" s="536">
        <f>[4]Dataset!CN7/1000</f>
        <v>1119.7619999999999</v>
      </c>
      <c r="CQ6" s="536">
        <f>[4]Dataset!CO7/1000</f>
        <v>956.56600000000003</v>
      </c>
      <c r="CR6" s="525">
        <f>[4]Dataset!CP7/1000</f>
        <v>1334.3910000000001</v>
      </c>
      <c r="CS6" s="525">
        <v>1511.0229999999999</v>
      </c>
      <c r="CT6" s="525">
        <v>1586.9590000000001</v>
      </c>
      <c r="CU6" s="525">
        <v>1602.9849999999999</v>
      </c>
      <c r="CV6" s="525">
        <v>1746.066</v>
      </c>
      <c r="CW6" s="525">
        <v>2164.3069999999998</v>
      </c>
      <c r="CX6" s="525">
        <v>1683.7349999999999</v>
      </c>
      <c r="CY6" s="525">
        <v>1538.0730000000001</v>
      </c>
      <c r="CZ6" s="525">
        <v>1504.5139999999999</v>
      </c>
      <c r="DA6" s="525">
        <v>1243.145</v>
      </c>
    </row>
    <row r="7" spans="1:105" ht="16.5" customHeight="1">
      <c r="A7" s="1044"/>
      <c r="B7" s="523"/>
      <c r="C7" s="532" t="s">
        <v>337</v>
      </c>
      <c r="D7" s="526">
        <v>769.15300000000002</v>
      </c>
      <c r="E7" s="526">
        <v>690.05899999999997</v>
      </c>
      <c r="F7" s="526">
        <v>644.23800000000006</v>
      </c>
      <c r="G7" s="526">
        <v>588.56500000000005</v>
      </c>
      <c r="H7" s="526">
        <v>630.13900000000001</v>
      </c>
      <c r="I7" s="526">
        <v>494.29899999999998</v>
      </c>
      <c r="J7" s="526">
        <v>489.654</v>
      </c>
      <c r="K7" s="526">
        <v>524.34500000000003</v>
      </c>
      <c r="L7" s="526">
        <v>574.39800000000002</v>
      </c>
      <c r="M7" s="526">
        <v>579.322</v>
      </c>
      <c r="N7" s="526">
        <v>608.82100000000003</v>
      </c>
      <c r="O7" s="526">
        <v>677.29499999999996</v>
      </c>
      <c r="P7" s="526">
        <v>665.53099999999995</v>
      </c>
      <c r="Q7" s="526">
        <v>647.29700000000003</v>
      </c>
      <c r="R7" s="526">
        <v>653.93700000000001</v>
      </c>
      <c r="S7" s="526">
        <v>599.86</v>
      </c>
      <c r="T7" s="526">
        <v>628.42700000000002</v>
      </c>
      <c r="U7" s="526">
        <v>492.72199999999998</v>
      </c>
      <c r="V7" s="526">
        <v>471.70800000000003</v>
      </c>
      <c r="W7" s="526">
        <v>490.60599999999999</v>
      </c>
      <c r="X7" s="526">
        <v>571.11900000000003</v>
      </c>
      <c r="Y7" s="526">
        <v>614.23299999999995</v>
      </c>
      <c r="Z7" s="526">
        <v>588.46299999999997</v>
      </c>
      <c r="AA7" s="526">
        <v>626.34</v>
      </c>
      <c r="AB7" s="526">
        <v>669.29899999999998</v>
      </c>
      <c r="AC7" s="526">
        <v>610.41099999999994</v>
      </c>
      <c r="AD7" s="526">
        <v>616.24599999999998</v>
      </c>
      <c r="AE7" s="526">
        <v>571.54</v>
      </c>
      <c r="AF7" s="526">
        <v>663.82100000000003</v>
      </c>
      <c r="AG7" s="526">
        <v>483.51</v>
      </c>
      <c r="AH7" s="526">
        <v>477.738</v>
      </c>
      <c r="AI7" s="526">
        <v>429.54399999999998</v>
      </c>
      <c r="AJ7" s="526">
        <v>461.24400000000003</v>
      </c>
      <c r="AK7" s="526">
        <v>522.702</v>
      </c>
      <c r="AL7" s="526">
        <v>568.86900000000003</v>
      </c>
      <c r="AM7" s="526">
        <v>550.85400000000004</v>
      </c>
      <c r="AN7" s="526">
        <v>580.40700000000004</v>
      </c>
      <c r="AO7" s="526">
        <v>583.57000000000005</v>
      </c>
      <c r="AP7" s="526">
        <v>706.21100000000001</v>
      </c>
      <c r="AQ7" s="526">
        <v>687.30600000000004</v>
      </c>
      <c r="AR7" s="526">
        <v>555.43200000000002</v>
      </c>
      <c r="AS7" s="526">
        <v>466.65699999999998</v>
      </c>
      <c r="AT7" s="526">
        <v>424.14299999999997</v>
      </c>
      <c r="AU7" s="526">
        <v>415.32100000000003</v>
      </c>
      <c r="AV7" s="526">
        <v>485.80500000000001</v>
      </c>
      <c r="AW7" s="526">
        <v>561.428</v>
      </c>
      <c r="AX7" s="526">
        <v>531.47400000000005</v>
      </c>
      <c r="AY7" s="526">
        <v>575.70799999999997</v>
      </c>
      <c r="AZ7" s="526">
        <v>595.38400000000001</v>
      </c>
      <c r="BA7" s="526">
        <v>527.17999999999995</v>
      </c>
      <c r="BB7" s="526">
        <v>520.73400000000004</v>
      </c>
      <c r="BC7" s="526">
        <v>474.53100000000001</v>
      </c>
      <c r="BD7" s="526">
        <v>552.18700000000001</v>
      </c>
      <c r="BE7" s="526">
        <v>422.46300000000002</v>
      </c>
      <c r="BF7" s="526">
        <v>662.85299999999995</v>
      </c>
      <c r="BG7" s="526">
        <v>675.75099999999998</v>
      </c>
      <c r="BH7" s="526">
        <v>418.702</v>
      </c>
      <c r="BI7" s="526">
        <v>423.678</v>
      </c>
      <c r="BJ7" s="526">
        <v>443.40699999999998</v>
      </c>
      <c r="BK7" s="526">
        <v>446.70699999999999</v>
      </c>
      <c r="BL7" s="526">
        <v>471.55200000000002</v>
      </c>
      <c r="BM7" s="526">
        <v>471.99599999999998</v>
      </c>
      <c r="BN7" s="526">
        <v>456.16399999999999</v>
      </c>
      <c r="BO7" s="526">
        <v>420.40300000000002</v>
      </c>
      <c r="BP7" s="526">
        <v>490.56099999999998</v>
      </c>
      <c r="BQ7" s="526">
        <v>371.74299999999999</v>
      </c>
      <c r="BR7" s="526">
        <v>429.64400000000001</v>
      </c>
      <c r="BS7" s="526">
        <v>394.27499999999998</v>
      </c>
      <c r="BT7" s="526">
        <v>372.42200000000003</v>
      </c>
      <c r="BU7" s="526">
        <v>395.39800000000002</v>
      </c>
      <c r="BV7" s="526">
        <v>478.02</v>
      </c>
      <c r="BW7" s="526">
        <v>435.51499999999999</v>
      </c>
      <c r="BX7" s="526">
        <v>459.05900000000003</v>
      </c>
      <c r="BY7" s="526">
        <v>455.94</v>
      </c>
      <c r="BZ7" s="526">
        <v>462.57600000000002</v>
      </c>
      <c r="CA7" s="526">
        <v>447.15199999999999</v>
      </c>
      <c r="CB7" s="526">
        <v>507.428</v>
      </c>
      <c r="CC7" s="526">
        <v>406.53300000000002</v>
      </c>
      <c r="CD7" s="526">
        <v>407.48099999999999</v>
      </c>
      <c r="CE7" s="526">
        <v>365.048</v>
      </c>
      <c r="CF7" s="526">
        <v>366.089</v>
      </c>
      <c r="CG7" s="526">
        <v>364.02</v>
      </c>
      <c r="CH7" s="526">
        <v>473.79899999999998</v>
      </c>
      <c r="CI7" s="526">
        <v>418.88200000000001</v>
      </c>
      <c r="CJ7" s="526">
        <v>442.58699999999999</v>
      </c>
      <c r="CK7" s="526">
        <v>450.10599999999999</v>
      </c>
      <c r="CL7" s="526">
        <v>443.346</v>
      </c>
      <c r="CM7" s="526">
        <v>473.73099999999999</v>
      </c>
      <c r="CN7" s="526">
        <v>498.53300000000002</v>
      </c>
      <c r="CO7" s="526">
        <v>412.59199999999998</v>
      </c>
      <c r="CP7" s="526">
        <f>[4]Dataset!CN8/1000</f>
        <v>590.87199999999996</v>
      </c>
      <c r="CQ7" s="526">
        <f>[4]Dataset!CO8/1000</f>
        <v>624.81700000000001</v>
      </c>
      <c r="CR7" s="526">
        <f>[4]Dataset!CP8/1000</f>
        <v>370.827</v>
      </c>
      <c r="CS7" s="526">
        <v>362.327</v>
      </c>
      <c r="CT7" s="526">
        <v>462.72300000000001</v>
      </c>
      <c r="CU7" s="526">
        <v>404.65100000000001</v>
      </c>
      <c r="CV7" s="526">
        <v>416.66199999999998</v>
      </c>
      <c r="CW7" s="526">
        <v>431.45800000000003</v>
      </c>
      <c r="CX7" s="526">
        <v>435.35599999999999</v>
      </c>
      <c r="CY7" s="526">
        <v>402.03699999999998</v>
      </c>
      <c r="CZ7" s="526">
        <v>479.851</v>
      </c>
      <c r="DA7" s="526">
        <v>354.93599999999998</v>
      </c>
    </row>
    <row r="8" spans="1:105" ht="16.5" customHeight="1">
      <c r="A8" s="1044"/>
      <c r="B8" s="523"/>
      <c r="C8" s="532" t="s">
        <v>338</v>
      </c>
      <c r="D8" s="526">
        <v>808.55899999999997</v>
      </c>
      <c r="E8" s="526">
        <v>732.53099999999995</v>
      </c>
      <c r="F8" s="526">
        <v>690.29899999999998</v>
      </c>
      <c r="G8" s="526">
        <v>643.41999999999996</v>
      </c>
      <c r="H8" s="526">
        <v>593.495</v>
      </c>
      <c r="I8" s="526">
        <v>523.81600000000003</v>
      </c>
      <c r="J8" s="526">
        <v>491.62099999999998</v>
      </c>
      <c r="K8" s="526">
        <v>417.14299999999997</v>
      </c>
      <c r="L8" s="526">
        <v>542.875</v>
      </c>
      <c r="M8" s="526">
        <v>633.77</v>
      </c>
      <c r="N8" s="526">
        <v>744.05200000000002</v>
      </c>
      <c r="O8" s="526">
        <v>746.41800000000001</v>
      </c>
      <c r="P8" s="526">
        <v>759.95899999999995</v>
      </c>
      <c r="Q8" s="526">
        <v>779.78399999999999</v>
      </c>
      <c r="R8" s="526">
        <v>781.28200000000004</v>
      </c>
      <c r="S8" s="526">
        <v>673.48599999999999</v>
      </c>
      <c r="T8" s="526">
        <v>667.62400000000002</v>
      </c>
      <c r="U8" s="526">
        <v>597.82399999999996</v>
      </c>
      <c r="V8" s="526">
        <v>545.71500000000003</v>
      </c>
      <c r="W8" s="526">
        <v>468.53699999999998</v>
      </c>
      <c r="X8" s="526">
        <v>568.52800000000002</v>
      </c>
      <c r="Y8" s="526">
        <v>711.029</v>
      </c>
      <c r="Z8" s="526">
        <v>800.82600000000002</v>
      </c>
      <c r="AA8" s="526">
        <v>786.572</v>
      </c>
      <c r="AB8" s="526">
        <v>833.17100000000005</v>
      </c>
      <c r="AC8" s="526">
        <v>759.52700000000004</v>
      </c>
      <c r="AD8" s="526">
        <v>739.71699999999998</v>
      </c>
      <c r="AE8" s="526">
        <v>704.15899999999999</v>
      </c>
      <c r="AF8" s="526">
        <v>671.15899999999999</v>
      </c>
      <c r="AG8" s="526">
        <v>572.92600000000004</v>
      </c>
      <c r="AH8" s="526">
        <v>504.553</v>
      </c>
      <c r="AI8" s="526">
        <v>476.46300000000002</v>
      </c>
      <c r="AJ8" s="526">
        <v>567.91300000000001</v>
      </c>
      <c r="AK8" s="526">
        <v>678.45500000000004</v>
      </c>
      <c r="AL8" s="526">
        <v>796.67200000000003</v>
      </c>
      <c r="AM8" s="526">
        <v>766.95799999999997</v>
      </c>
      <c r="AN8" s="526">
        <v>766.96400000000006</v>
      </c>
      <c r="AO8" s="526">
        <v>769.22699999999998</v>
      </c>
      <c r="AP8" s="526">
        <v>998.15800000000002</v>
      </c>
      <c r="AQ8" s="526">
        <v>965.43600000000004</v>
      </c>
      <c r="AR8" s="526">
        <v>792.976</v>
      </c>
      <c r="AS8" s="526">
        <v>648.86599999999999</v>
      </c>
      <c r="AT8" s="526">
        <v>501.54</v>
      </c>
      <c r="AU8" s="526">
        <v>487.012</v>
      </c>
      <c r="AV8" s="526">
        <v>606.96299999999997</v>
      </c>
      <c r="AW8" s="526">
        <v>799.74900000000002</v>
      </c>
      <c r="AX8" s="526">
        <v>951.78200000000004</v>
      </c>
      <c r="AY8" s="526">
        <v>917.56</v>
      </c>
      <c r="AZ8" s="526">
        <v>926.31100000000004</v>
      </c>
      <c r="BA8" s="526">
        <v>865.17</v>
      </c>
      <c r="BB8" s="526">
        <v>844.3</v>
      </c>
      <c r="BC8" s="526">
        <v>851.68600000000004</v>
      </c>
      <c r="BD8" s="526">
        <v>763.68</v>
      </c>
      <c r="BE8" s="526">
        <v>597.99199999999996</v>
      </c>
      <c r="BF8" s="526">
        <v>513.75900000000001</v>
      </c>
      <c r="BG8" s="526">
        <v>466.37599999999998</v>
      </c>
      <c r="BH8" s="526">
        <v>572.84699999999998</v>
      </c>
      <c r="BI8" s="526">
        <v>701.00599999999997</v>
      </c>
      <c r="BJ8" s="526">
        <v>792.78700000000003</v>
      </c>
      <c r="BK8" s="526">
        <v>780.57799999999997</v>
      </c>
      <c r="BL8" s="526">
        <v>800.68399999999997</v>
      </c>
      <c r="BM8" s="526">
        <v>764.99099999999999</v>
      </c>
      <c r="BN8" s="526">
        <v>714.66700000000003</v>
      </c>
      <c r="BO8" s="526">
        <v>613.29700000000003</v>
      </c>
      <c r="BP8" s="526">
        <v>558.15200000000004</v>
      </c>
      <c r="BQ8" s="526">
        <v>498.096</v>
      </c>
      <c r="BR8" s="526">
        <v>445.00799999999998</v>
      </c>
      <c r="BS8" s="526">
        <v>414.78800000000001</v>
      </c>
      <c r="BT8" s="526">
        <v>494.58499999999998</v>
      </c>
      <c r="BU8" s="526">
        <v>590.24400000000003</v>
      </c>
      <c r="BV8" s="526">
        <v>697.548</v>
      </c>
      <c r="BW8" s="526">
        <v>678.92499999999995</v>
      </c>
      <c r="BX8" s="526">
        <v>687.60799999999995</v>
      </c>
      <c r="BY8" s="526">
        <v>648.89800000000002</v>
      </c>
      <c r="BZ8" s="526">
        <v>637.28800000000001</v>
      </c>
      <c r="CA8" s="526">
        <v>586.58000000000004</v>
      </c>
      <c r="CB8" s="526">
        <v>595.17499999999995</v>
      </c>
      <c r="CC8" s="526">
        <v>492.85599999999999</v>
      </c>
      <c r="CD8" s="526">
        <v>408.26900000000001</v>
      </c>
      <c r="CE8" s="526">
        <v>397.44799999999998</v>
      </c>
      <c r="CF8" s="526">
        <v>466.17700000000002</v>
      </c>
      <c r="CG8" s="526">
        <v>554.70000000000005</v>
      </c>
      <c r="CH8" s="526">
        <v>606.78399999999999</v>
      </c>
      <c r="CI8" s="526">
        <v>607.02</v>
      </c>
      <c r="CJ8" s="526">
        <v>618.90599999999995</v>
      </c>
      <c r="CK8" s="526">
        <v>601.75099999999998</v>
      </c>
      <c r="CL8" s="526">
        <v>566.12400000000002</v>
      </c>
      <c r="CM8" s="526">
        <v>542.10799999999995</v>
      </c>
      <c r="CN8" s="526">
        <v>529.18299999999999</v>
      </c>
      <c r="CO8" s="526">
        <v>497.73099999999999</v>
      </c>
      <c r="CP8" s="526">
        <f>[4]Dataset!CN9/1000</f>
        <v>408.46300000000002</v>
      </c>
      <c r="CQ8" s="526">
        <f>[4]Dataset!CO9/1000</f>
        <v>378.66500000000002</v>
      </c>
      <c r="CR8" s="526">
        <f>[4]Dataset!CP9/1000</f>
        <v>461.40300000000002</v>
      </c>
      <c r="CS8" s="526">
        <v>550.94600000000003</v>
      </c>
      <c r="CT8" s="526">
        <v>582.87800000000004</v>
      </c>
      <c r="CU8" s="526">
        <v>580.24199999999996</v>
      </c>
      <c r="CV8" s="526">
        <v>598.86699999999996</v>
      </c>
      <c r="CW8" s="526">
        <v>579.048</v>
      </c>
      <c r="CX8" s="526">
        <v>558.85599999999999</v>
      </c>
      <c r="CY8" s="526">
        <v>510.42500000000001</v>
      </c>
      <c r="CZ8" s="526">
        <v>490.83300000000003</v>
      </c>
      <c r="DA8" s="526">
        <v>457.73</v>
      </c>
    </row>
    <row r="9" spans="1:105" ht="16.5" customHeight="1">
      <c r="A9" s="1044"/>
      <c r="B9" s="523"/>
      <c r="C9" s="533" t="s">
        <v>450</v>
      </c>
      <c r="D9" s="527">
        <v>4368.2160000000003</v>
      </c>
      <c r="E9" s="527">
        <v>4357.1369999999997</v>
      </c>
      <c r="F9" s="527">
        <v>3883.0259999999998</v>
      </c>
      <c r="G9" s="527">
        <v>3637.6309999999999</v>
      </c>
      <c r="H9" s="527">
        <v>3502.67</v>
      </c>
      <c r="I9" s="527">
        <v>3143.2570000000001</v>
      </c>
      <c r="J9" s="527">
        <v>2882.58</v>
      </c>
      <c r="K9" s="527">
        <v>2831.5390000000002</v>
      </c>
      <c r="L9" s="527">
        <v>3428.5030000000002</v>
      </c>
      <c r="M9" s="527">
        <v>3578.694</v>
      </c>
      <c r="N9" s="527">
        <v>3979.4639999999999</v>
      </c>
      <c r="O9" s="527">
        <v>4063.8180000000002</v>
      </c>
      <c r="P9" s="527">
        <v>4199.6880000000001</v>
      </c>
      <c r="Q9" s="527">
        <v>4546.5069999999996</v>
      </c>
      <c r="R9" s="527">
        <v>4078.5819999999999</v>
      </c>
      <c r="S9" s="527">
        <v>3716.0520000000001</v>
      </c>
      <c r="T9" s="527">
        <v>3697.547</v>
      </c>
      <c r="U9" s="527">
        <v>3136.9070000000002</v>
      </c>
      <c r="V9" s="527">
        <v>2943.6120000000001</v>
      </c>
      <c r="W9" s="527">
        <v>2923.5740000000001</v>
      </c>
      <c r="X9" s="527">
        <v>3389.6689999999999</v>
      </c>
      <c r="Y9" s="527">
        <v>3698.788</v>
      </c>
      <c r="Z9" s="527">
        <v>3837.0970000000002</v>
      </c>
      <c r="AA9" s="527">
        <v>3879.3980000000001</v>
      </c>
      <c r="AB9" s="527">
        <v>4139.0510000000004</v>
      </c>
      <c r="AC9" s="527">
        <v>4247.3739999999998</v>
      </c>
      <c r="AD9" s="527">
        <v>3768.5079999999998</v>
      </c>
      <c r="AE9" s="527">
        <v>3661.3389999999999</v>
      </c>
      <c r="AF9" s="527">
        <v>3703.9679999999998</v>
      </c>
      <c r="AG9" s="527">
        <v>3093.4369999999999</v>
      </c>
      <c r="AH9" s="527">
        <v>2835.5859999999998</v>
      </c>
      <c r="AI9" s="527">
        <v>2711.973</v>
      </c>
      <c r="AJ9" s="527">
        <v>3202.58</v>
      </c>
      <c r="AK9" s="527">
        <v>3568.0169999999998</v>
      </c>
      <c r="AL9" s="527">
        <v>3875.3</v>
      </c>
      <c r="AM9" s="527">
        <v>3769.8980000000001</v>
      </c>
      <c r="AN9" s="527">
        <v>4013.79</v>
      </c>
      <c r="AO9" s="527">
        <v>4427.9539999999997</v>
      </c>
      <c r="AP9" s="527">
        <v>5041.6989999999996</v>
      </c>
      <c r="AQ9" s="527">
        <v>4834.9260000000004</v>
      </c>
      <c r="AR9" s="527">
        <v>3942.2269999999999</v>
      </c>
      <c r="AS9" s="527">
        <v>3421.2820000000002</v>
      </c>
      <c r="AT9" s="527">
        <v>2835.1350000000002</v>
      </c>
      <c r="AU9" s="527">
        <v>2730.2840000000001</v>
      </c>
      <c r="AV9" s="527">
        <v>3248.9940000000001</v>
      </c>
      <c r="AW9" s="527">
        <v>3890.0160000000001</v>
      </c>
      <c r="AX9" s="527">
        <v>4281.3109999999997</v>
      </c>
      <c r="AY9" s="527">
        <v>4251.4750000000004</v>
      </c>
      <c r="AZ9" s="527">
        <v>4320.8429999999998</v>
      </c>
      <c r="BA9" s="527">
        <v>4074.3</v>
      </c>
      <c r="BB9" s="527">
        <v>4310.2309999999998</v>
      </c>
      <c r="BC9" s="527">
        <v>3930.127</v>
      </c>
      <c r="BD9" s="527">
        <v>3694.7089999999998</v>
      </c>
      <c r="BE9" s="527">
        <v>3367.9319999999998</v>
      </c>
      <c r="BF9" s="527">
        <v>3252.6750000000002</v>
      </c>
      <c r="BG9" s="527">
        <v>2861.5619999999999</v>
      </c>
      <c r="BH9" s="527">
        <v>3083.5880000000002</v>
      </c>
      <c r="BI9" s="527">
        <v>3402.576</v>
      </c>
      <c r="BJ9" s="527">
        <v>3627.826</v>
      </c>
      <c r="BK9" s="527">
        <v>3603.529</v>
      </c>
      <c r="BL9" s="527">
        <v>3801.9119999999998</v>
      </c>
      <c r="BM9" s="527">
        <v>4140.82</v>
      </c>
      <c r="BN9" s="527">
        <v>3561.5059999999999</v>
      </c>
      <c r="BO9" s="527">
        <v>3228.915</v>
      </c>
      <c r="BP9" s="527">
        <v>3146.808</v>
      </c>
      <c r="BQ9" s="527">
        <v>2681.741</v>
      </c>
      <c r="BR9" s="527">
        <v>2542.808</v>
      </c>
      <c r="BS9" s="527">
        <v>2449.828</v>
      </c>
      <c r="BT9" s="527">
        <v>2876.9229999999998</v>
      </c>
      <c r="BU9" s="527">
        <v>3117.3290000000002</v>
      </c>
      <c r="BV9" s="527">
        <v>3478.5129999999999</v>
      </c>
      <c r="BW9" s="527">
        <v>3531.3870000000002</v>
      </c>
      <c r="BX9" s="527">
        <v>3544.029</v>
      </c>
      <c r="BY9" s="527">
        <v>3846.0520000000001</v>
      </c>
      <c r="BZ9" s="527">
        <v>3266.3440000000001</v>
      </c>
      <c r="CA9" s="527">
        <v>3068.1089999999999</v>
      </c>
      <c r="CB9" s="527">
        <v>3194.63</v>
      </c>
      <c r="CC9" s="527">
        <v>2709.4119999999998</v>
      </c>
      <c r="CD9" s="527">
        <v>2426.837</v>
      </c>
      <c r="CE9" s="527">
        <v>2349.261</v>
      </c>
      <c r="CF9" s="527">
        <v>2647.6179999999999</v>
      </c>
      <c r="CG9" s="527">
        <v>2970.741</v>
      </c>
      <c r="CH9" s="527">
        <v>3273.6419999999998</v>
      </c>
      <c r="CI9" s="527">
        <v>3186.654</v>
      </c>
      <c r="CJ9" s="527">
        <v>3347.8519999999999</v>
      </c>
      <c r="CK9" s="527">
        <v>3789.68</v>
      </c>
      <c r="CL9" s="527">
        <v>3228.7339999999999</v>
      </c>
      <c r="CM9" s="527">
        <v>3056.3449999999998</v>
      </c>
      <c r="CN9" s="527">
        <v>2998.9749999999999</v>
      </c>
      <c r="CO9" s="527">
        <v>2814.0430000000001</v>
      </c>
      <c r="CP9" s="527">
        <f>[4]Dataset!CN10/1000</f>
        <v>2694.9639999999999</v>
      </c>
      <c r="CQ9" s="527">
        <f>[4]Dataset!CO10/1000</f>
        <v>2526.5729999999999</v>
      </c>
      <c r="CR9" s="527">
        <f>[4]Dataset!CP10/1000</f>
        <v>2624.1970000000001</v>
      </c>
      <c r="CS9" s="527">
        <v>2897.1390000000001</v>
      </c>
      <c r="CT9" s="527">
        <v>3125.0740000000001</v>
      </c>
      <c r="CU9" s="527">
        <v>3102.634</v>
      </c>
      <c r="CV9" s="527">
        <v>3279.2750000000001</v>
      </c>
      <c r="CW9" s="527">
        <v>3662.2289999999998</v>
      </c>
      <c r="CX9" s="527">
        <v>3167.2260000000001</v>
      </c>
      <c r="CY9" s="527">
        <v>2917.674</v>
      </c>
      <c r="CZ9" s="527">
        <v>2936.0810000000001</v>
      </c>
      <c r="DA9" s="527">
        <v>2510.2959999999998</v>
      </c>
    </row>
    <row r="10" spans="1:105" ht="16.5" customHeight="1">
      <c r="A10" s="1044"/>
      <c r="B10" s="521"/>
      <c r="C10" s="532" t="s">
        <v>339</v>
      </c>
      <c r="D10" s="526">
        <v>1844.405</v>
      </c>
      <c r="E10" s="526">
        <v>1802.463</v>
      </c>
      <c r="F10" s="526">
        <v>1753.3820000000001</v>
      </c>
      <c r="G10" s="526">
        <v>1634.8030000000001</v>
      </c>
      <c r="H10" s="526">
        <v>1588.4159999999999</v>
      </c>
      <c r="I10" s="526">
        <v>1267.471</v>
      </c>
      <c r="J10" s="526">
        <v>1104.58</v>
      </c>
      <c r="K10" s="526">
        <v>948.69500000000005</v>
      </c>
      <c r="L10" s="526">
        <v>1435.249</v>
      </c>
      <c r="M10" s="526">
        <v>1722.412</v>
      </c>
      <c r="N10" s="526">
        <v>1883.4349999999999</v>
      </c>
      <c r="O10" s="526">
        <v>1661.671</v>
      </c>
      <c r="P10" s="526">
        <v>1840.5909999999999</v>
      </c>
      <c r="Q10" s="526">
        <v>1907.7570000000001</v>
      </c>
      <c r="R10" s="526">
        <v>1900.0360000000001</v>
      </c>
      <c r="S10" s="526">
        <v>1714.424</v>
      </c>
      <c r="T10" s="526">
        <v>1658.0250000000001</v>
      </c>
      <c r="U10" s="526">
        <v>1272.4090000000001</v>
      </c>
      <c r="V10" s="526">
        <v>1334.1579999999999</v>
      </c>
      <c r="W10" s="526">
        <v>894.13300000000004</v>
      </c>
      <c r="X10" s="526">
        <v>1290.4739999999999</v>
      </c>
      <c r="Y10" s="526">
        <v>1659.473</v>
      </c>
      <c r="Z10" s="526">
        <v>1815.6880000000001</v>
      </c>
      <c r="AA10" s="526">
        <v>1550.5</v>
      </c>
      <c r="AB10" s="526">
        <v>1723.4549999999999</v>
      </c>
      <c r="AC10" s="526">
        <v>1751.4960000000001</v>
      </c>
      <c r="AD10" s="526">
        <v>1784.3240000000001</v>
      </c>
      <c r="AE10" s="526">
        <v>1656.12</v>
      </c>
      <c r="AF10" s="526">
        <v>1722.4929999999999</v>
      </c>
      <c r="AG10" s="526">
        <v>1314.819</v>
      </c>
      <c r="AH10" s="526">
        <v>1136.404</v>
      </c>
      <c r="AI10" s="526">
        <v>966.60799999999995</v>
      </c>
      <c r="AJ10" s="526">
        <v>1380.5709999999999</v>
      </c>
      <c r="AK10" s="526">
        <v>1630.838</v>
      </c>
      <c r="AL10" s="526">
        <v>1740.153</v>
      </c>
      <c r="AM10" s="526">
        <v>1565.3240000000001</v>
      </c>
      <c r="AN10" s="526">
        <v>1734.4670000000001</v>
      </c>
      <c r="AO10" s="526">
        <v>1794.425</v>
      </c>
      <c r="AP10" s="526">
        <v>2121.395</v>
      </c>
      <c r="AQ10" s="526">
        <v>1971.126</v>
      </c>
      <c r="AR10" s="526">
        <v>1740.383</v>
      </c>
      <c r="AS10" s="526">
        <v>1416.1579999999999</v>
      </c>
      <c r="AT10" s="526">
        <v>1166.8969999999999</v>
      </c>
      <c r="AU10" s="526">
        <v>1036.558</v>
      </c>
      <c r="AV10" s="526">
        <v>1450.1010000000001</v>
      </c>
      <c r="AW10" s="526">
        <v>1785.6759999999999</v>
      </c>
      <c r="AX10" s="526">
        <v>1947.72</v>
      </c>
      <c r="AY10" s="526">
        <v>1745.9349999999999</v>
      </c>
      <c r="AZ10" s="526">
        <v>1855.3879999999999</v>
      </c>
      <c r="BA10" s="526">
        <v>1838.413</v>
      </c>
      <c r="BB10" s="526">
        <v>1860.1079999999999</v>
      </c>
      <c r="BC10" s="526">
        <v>1840.5150000000001</v>
      </c>
      <c r="BD10" s="526">
        <v>1621.44</v>
      </c>
      <c r="BE10" s="526">
        <v>1174.963</v>
      </c>
      <c r="BF10" s="526">
        <v>1061.8910000000001</v>
      </c>
      <c r="BG10" s="526">
        <v>959.68899999999996</v>
      </c>
      <c r="BH10" s="526">
        <v>1348.194</v>
      </c>
      <c r="BI10" s="526">
        <v>1626.818</v>
      </c>
      <c r="BJ10" s="526">
        <v>1772.2470000000001</v>
      </c>
      <c r="BK10" s="526">
        <v>1632.5830000000001</v>
      </c>
      <c r="BL10" s="526">
        <v>1813.5809999999999</v>
      </c>
      <c r="BM10" s="526">
        <v>1750.6389999999999</v>
      </c>
      <c r="BN10" s="526">
        <v>1772.913</v>
      </c>
      <c r="BO10" s="526">
        <v>1574.2239999999999</v>
      </c>
      <c r="BP10" s="526">
        <v>1501.383</v>
      </c>
      <c r="BQ10" s="526">
        <v>1189.3710000000001</v>
      </c>
      <c r="BR10" s="526">
        <v>1011.516</v>
      </c>
      <c r="BS10" s="526">
        <v>981.80399999999997</v>
      </c>
      <c r="BT10" s="526">
        <v>1394.078</v>
      </c>
      <c r="BU10" s="526">
        <v>1545.934</v>
      </c>
      <c r="BV10" s="526">
        <v>1609.271</v>
      </c>
      <c r="BW10" s="526">
        <v>1463.6759999999999</v>
      </c>
      <c r="BX10" s="526">
        <v>1622.884</v>
      </c>
      <c r="BY10" s="526">
        <v>1638.175</v>
      </c>
      <c r="BZ10" s="526">
        <v>1669.3510000000001</v>
      </c>
      <c r="CA10" s="526">
        <v>1603.348</v>
      </c>
      <c r="CB10" s="526">
        <v>1479.99</v>
      </c>
      <c r="CC10" s="526">
        <v>1207.085</v>
      </c>
      <c r="CD10" s="526">
        <v>1119.0260000000001</v>
      </c>
      <c r="CE10" s="526">
        <v>1043.414</v>
      </c>
      <c r="CF10" s="526">
        <v>1347.163</v>
      </c>
      <c r="CG10" s="526">
        <v>1462.567</v>
      </c>
      <c r="CH10" s="526">
        <v>1587.61</v>
      </c>
      <c r="CI10" s="526">
        <v>1534.4259999999999</v>
      </c>
      <c r="CJ10" s="526">
        <v>1650.212</v>
      </c>
      <c r="CK10" s="526">
        <v>1598.5509999999999</v>
      </c>
      <c r="CL10" s="526">
        <v>1583.73</v>
      </c>
      <c r="CM10" s="526">
        <v>1485.4760000000001</v>
      </c>
      <c r="CN10" s="526">
        <v>1450.556</v>
      </c>
      <c r="CO10" s="526">
        <v>1191.8689999999999</v>
      </c>
      <c r="CP10" s="526">
        <f>[4]Dataset!CN11/1000</f>
        <v>1112.241</v>
      </c>
      <c r="CQ10" s="526">
        <f>[4]Dataset!CO11/1000</f>
        <v>1013.917</v>
      </c>
      <c r="CR10" s="526">
        <f>[4]Dataset!CP11/1000</f>
        <v>1317.569</v>
      </c>
      <c r="CS10" s="526">
        <v>1480.7859999999998</v>
      </c>
      <c r="CT10" s="526">
        <v>1504.0240000000001</v>
      </c>
      <c r="CU10" s="526">
        <v>1453.778</v>
      </c>
      <c r="CV10" s="526">
        <v>1528.9179999999999</v>
      </c>
      <c r="CW10" s="526">
        <v>1463.9670000000001</v>
      </c>
      <c r="CX10" s="526">
        <v>1470.1279999999999</v>
      </c>
      <c r="CY10" s="526">
        <v>1347.876</v>
      </c>
      <c r="CZ10" s="526">
        <v>1324.82</v>
      </c>
      <c r="DA10" s="526">
        <v>1137.723</v>
      </c>
    </row>
    <row r="11" spans="1:105" ht="16.5" customHeight="1">
      <c r="A11" s="1044"/>
      <c r="B11" s="521" t="s">
        <v>821</v>
      </c>
      <c r="C11" s="532" t="s">
        <v>340</v>
      </c>
      <c r="D11" s="526">
        <v>575.09199999999998</v>
      </c>
      <c r="E11" s="526">
        <v>539.05600000000004</v>
      </c>
      <c r="F11" s="526">
        <v>543.36099999999999</v>
      </c>
      <c r="G11" s="526">
        <v>496.16500000000002</v>
      </c>
      <c r="H11" s="526">
        <v>474.33699999999999</v>
      </c>
      <c r="I11" s="526">
        <v>438.74299999999999</v>
      </c>
      <c r="J11" s="526">
        <v>419.154</v>
      </c>
      <c r="K11" s="526">
        <v>400.98899999999998</v>
      </c>
      <c r="L11" s="526">
        <v>467.75900000000001</v>
      </c>
      <c r="M11" s="526">
        <v>514.94000000000005</v>
      </c>
      <c r="N11" s="526">
        <v>548.93299999999999</v>
      </c>
      <c r="O11" s="526">
        <v>572.16200000000003</v>
      </c>
      <c r="P11" s="526">
        <v>527.02</v>
      </c>
      <c r="Q11" s="526">
        <v>552.17100000000005</v>
      </c>
      <c r="R11" s="526">
        <v>576.34199999999998</v>
      </c>
      <c r="S11" s="526">
        <v>491.68200000000002</v>
      </c>
      <c r="T11" s="526">
        <v>474.66500000000002</v>
      </c>
      <c r="U11" s="526">
        <v>855.83900000000006</v>
      </c>
      <c r="V11" s="526">
        <v>398.52199999999999</v>
      </c>
      <c r="W11" s="526">
        <v>372.709</v>
      </c>
      <c r="X11" s="526">
        <v>407.16899999999998</v>
      </c>
      <c r="Y11" s="526">
        <v>477.12299999999999</v>
      </c>
      <c r="Z11" s="526">
        <v>492.63799999999998</v>
      </c>
      <c r="AA11" s="526">
        <v>482.935</v>
      </c>
      <c r="AB11" s="526">
        <v>507.31599999999997</v>
      </c>
      <c r="AC11" s="526">
        <v>491.86</v>
      </c>
      <c r="AD11" s="526">
        <v>501.05700000000002</v>
      </c>
      <c r="AE11" s="526">
        <v>495.52100000000002</v>
      </c>
      <c r="AF11" s="526">
        <v>452.13099999999997</v>
      </c>
      <c r="AG11" s="526">
        <v>399.81099999999998</v>
      </c>
      <c r="AH11" s="526">
        <v>383.221</v>
      </c>
      <c r="AI11" s="526">
        <v>408.43900000000002</v>
      </c>
      <c r="AJ11" s="526">
        <v>461.26600000000002</v>
      </c>
      <c r="AK11" s="526">
        <v>534.49699999999996</v>
      </c>
      <c r="AL11" s="526">
        <v>570.45600000000002</v>
      </c>
      <c r="AM11" s="526">
        <v>569.63</v>
      </c>
      <c r="AN11" s="526">
        <v>535.03800000000001</v>
      </c>
      <c r="AO11" s="526">
        <v>492.52499999999998</v>
      </c>
      <c r="AP11" s="526">
        <v>703.74</v>
      </c>
      <c r="AQ11" s="526">
        <v>676.125</v>
      </c>
      <c r="AR11" s="526">
        <v>522.87099999999998</v>
      </c>
      <c r="AS11" s="526">
        <v>465.44799999999998</v>
      </c>
      <c r="AT11" s="526">
        <v>407.40499999999997</v>
      </c>
      <c r="AU11" s="526">
        <v>397.29599999999999</v>
      </c>
      <c r="AV11" s="526">
        <v>447.101</v>
      </c>
      <c r="AW11" s="526">
        <v>512.41800000000001</v>
      </c>
      <c r="AX11" s="526">
        <v>568.67499999999995</v>
      </c>
      <c r="AY11" s="526">
        <v>580.726</v>
      </c>
      <c r="AZ11" s="526">
        <v>527.49300000000005</v>
      </c>
      <c r="BA11" s="526">
        <v>516.91300000000001</v>
      </c>
      <c r="BB11" s="526">
        <v>520.12</v>
      </c>
      <c r="BC11" s="526">
        <v>505.18200000000002</v>
      </c>
      <c r="BD11" s="526">
        <v>444.78899999999999</v>
      </c>
      <c r="BE11" s="526">
        <v>380.29300000000001</v>
      </c>
      <c r="BF11" s="526">
        <v>369.85599999999999</v>
      </c>
      <c r="BG11" s="526">
        <v>349.18900000000002</v>
      </c>
      <c r="BH11" s="526">
        <v>371.49200000000002</v>
      </c>
      <c r="BI11" s="526">
        <v>405.04599999999999</v>
      </c>
      <c r="BJ11" s="526">
        <v>429.09899999999999</v>
      </c>
      <c r="BK11" s="526">
        <v>440.72199999999998</v>
      </c>
      <c r="BL11" s="526">
        <v>472.358</v>
      </c>
      <c r="BM11" s="526">
        <v>421.41899999999998</v>
      </c>
      <c r="BN11" s="526">
        <v>437.86799999999999</v>
      </c>
      <c r="BO11" s="526">
        <v>427.459</v>
      </c>
      <c r="BP11" s="526">
        <v>411.29300000000001</v>
      </c>
      <c r="BQ11" s="526">
        <v>369.875</v>
      </c>
      <c r="BR11" s="526">
        <v>363.67</v>
      </c>
      <c r="BS11" s="526">
        <v>327.28100000000001</v>
      </c>
      <c r="BT11" s="526">
        <v>367.19200000000001</v>
      </c>
      <c r="BU11" s="526">
        <v>390.12599999999998</v>
      </c>
      <c r="BV11" s="526">
        <v>407.18700000000001</v>
      </c>
      <c r="BW11" s="526">
        <v>427.68</v>
      </c>
      <c r="BX11" s="526">
        <v>443.70100000000002</v>
      </c>
      <c r="BY11" s="526">
        <v>408.96499999999997</v>
      </c>
      <c r="BZ11" s="526">
        <v>403.30099999999999</v>
      </c>
      <c r="CA11" s="526">
        <v>395.20699999999999</v>
      </c>
      <c r="CB11" s="526">
        <v>382.80599999999998</v>
      </c>
      <c r="CC11" s="526">
        <v>345.88600000000002</v>
      </c>
      <c r="CD11" s="526">
        <v>348.35199999999998</v>
      </c>
      <c r="CE11" s="526">
        <v>315.34800000000001</v>
      </c>
      <c r="CF11" s="526">
        <v>371.72</v>
      </c>
      <c r="CG11" s="526">
        <v>381.69400000000002</v>
      </c>
      <c r="CH11" s="526">
        <v>423.02499999999998</v>
      </c>
      <c r="CI11" s="526">
        <v>430.87599999999998</v>
      </c>
      <c r="CJ11" s="526">
        <v>437.10199999999998</v>
      </c>
      <c r="CK11" s="526">
        <v>411.22399999999999</v>
      </c>
      <c r="CL11" s="526">
        <v>414.49099999999999</v>
      </c>
      <c r="CM11" s="526">
        <v>397.29300000000001</v>
      </c>
      <c r="CN11" s="526">
        <v>387.42399999999998</v>
      </c>
      <c r="CO11" s="526">
        <v>358.94499999999999</v>
      </c>
      <c r="CP11" s="526">
        <f>[4]Dataset!CN12/1000</f>
        <v>317.33800000000002</v>
      </c>
      <c r="CQ11" s="526">
        <f>[4]Dataset!CO12/1000</f>
        <v>323.14600000000002</v>
      </c>
      <c r="CR11" s="526">
        <f>[4]Dataset!CP12/1000</f>
        <v>376.67399999999998</v>
      </c>
      <c r="CS11" s="526">
        <v>413.94</v>
      </c>
      <c r="CT11" s="526">
        <v>419.548</v>
      </c>
      <c r="CU11" s="526">
        <v>431.18599999999998</v>
      </c>
      <c r="CV11" s="526">
        <v>455.012</v>
      </c>
      <c r="CW11" s="526">
        <v>433.94400000000002</v>
      </c>
      <c r="CX11" s="526">
        <v>445.755</v>
      </c>
      <c r="CY11" s="526">
        <v>422.70499999999998</v>
      </c>
      <c r="CZ11" s="526">
        <v>410.75799999999998</v>
      </c>
      <c r="DA11" s="526">
        <v>385.31700000000001</v>
      </c>
    </row>
    <row r="12" spans="1:105" ht="16.5" customHeight="1">
      <c r="A12" s="1044"/>
      <c r="B12" s="888" t="s">
        <v>822</v>
      </c>
      <c r="C12" s="532" t="s">
        <v>341</v>
      </c>
      <c r="D12" s="526">
        <v>465.50700000000001</v>
      </c>
      <c r="E12" s="526">
        <v>431.4</v>
      </c>
      <c r="F12" s="526">
        <v>423.173</v>
      </c>
      <c r="G12" s="526">
        <v>392.21199999999999</v>
      </c>
      <c r="H12" s="526">
        <v>382.66399999999999</v>
      </c>
      <c r="I12" s="526">
        <v>372.61700000000002</v>
      </c>
      <c r="J12" s="526">
        <v>346.416</v>
      </c>
      <c r="K12" s="526">
        <v>299.351</v>
      </c>
      <c r="L12" s="526">
        <v>389.11700000000002</v>
      </c>
      <c r="M12" s="526">
        <v>396.32600000000002</v>
      </c>
      <c r="N12" s="526">
        <v>420.47</v>
      </c>
      <c r="O12" s="526">
        <v>403.06400000000002</v>
      </c>
      <c r="P12" s="526">
        <v>437.96499999999997</v>
      </c>
      <c r="Q12" s="526">
        <v>450.59300000000002</v>
      </c>
      <c r="R12" s="526">
        <v>439.94</v>
      </c>
      <c r="S12" s="526">
        <v>386.11200000000002</v>
      </c>
      <c r="T12" s="526">
        <v>393.17099999999999</v>
      </c>
      <c r="U12" s="526">
        <v>362.08300000000003</v>
      </c>
      <c r="V12" s="526">
        <v>335.19600000000003</v>
      </c>
      <c r="W12" s="526">
        <v>295.702</v>
      </c>
      <c r="X12" s="526">
        <v>355.66800000000001</v>
      </c>
      <c r="Y12" s="526">
        <v>390.25299999999999</v>
      </c>
      <c r="Z12" s="526">
        <v>407.541</v>
      </c>
      <c r="AA12" s="526">
        <v>386.709</v>
      </c>
      <c r="AB12" s="526">
        <v>434.221</v>
      </c>
      <c r="AC12" s="526">
        <v>408.98399999999998</v>
      </c>
      <c r="AD12" s="526">
        <v>404.01</v>
      </c>
      <c r="AE12" s="526">
        <v>387.12099999999998</v>
      </c>
      <c r="AF12" s="526">
        <v>405.84300000000002</v>
      </c>
      <c r="AG12" s="526">
        <v>359.19499999999999</v>
      </c>
      <c r="AH12" s="526">
        <v>321.64</v>
      </c>
      <c r="AI12" s="526">
        <v>289.39400000000001</v>
      </c>
      <c r="AJ12" s="526">
        <v>375.39800000000002</v>
      </c>
      <c r="AK12" s="526">
        <v>418.036</v>
      </c>
      <c r="AL12" s="526">
        <v>453.76</v>
      </c>
      <c r="AM12" s="526">
        <v>428.53500000000003</v>
      </c>
      <c r="AN12" s="526">
        <v>428.20600000000002</v>
      </c>
      <c r="AO12" s="526">
        <v>414.53699999999998</v>
      </c>
      <c r="AP12" s="526">
        <v>533.43100000000004</v>
      </c>
      <c r="AQ12" s="526">
        <v>537.50300000000004</v>
      </c>
      <c r="AR12" s="526">
        <v>449.18400000000003</v>
      </c>
      <c r="AS12" s="526">
        <v>401.12400000000002</v>
      </c>
      <c r="AT12" s="526">
        <v>321.20499999999998</v>
      </c>
      <c r="AU12" s="526">
        <v>291.416</v>
      </c>
      <c r="AV12" s="526">
        <v>360.97</v>
      </c>
      <c r="AW12" s="526">
        <v>405.23599999999999</v>
      </c>
      <c r="AX12" s="526">
        <v>448.04700000000003</v>
      </c>
      <c r="AY12" s="526">
        <v>432.387</v>
      </c>
      <c r="AZ12" s="526">
        <v>453.67099999999999</v>
      </c>
      <c r="BA12" s="526">
        <v>430.40600000000001</v>
      </c>
      <c r="BB12" s="526">
        <v>417.64299999999997</v>
      </c>
      <c r="BC12" s="526">
        <v>429.10199999999998</v>
      </c>
      <c r="BD12" s="526">
        <v>394.40600000000001</v>
      </c>
      <c r="BE12" s="526">
        <v>372.33</v>
      </c>
      <c r="BF12" s="526">
        <v>321.02499999999998</v>
      </c>
      <c r="BG12" s="526">
        <v>280.86799999999999</v>
      </c>
      <c r="BH12" s="526">
        <v>341.53</v>
      </c>
      <c r="BI12" s="526">
        <v>365.04500000000002</v>
      </c>
      <c r="BJ12" s="526">
        <v>377.24299999999999</v>
      </c>
      <c r="BK12" s="526">
        <v>377.16899999999998</v>
      </c>
      <c r="BL12" s="526">
        <v>406.80099999999999</v>
      </c>
      <c r="BM12" s="526">
        <v>386.31400000000002</v>
      </c>
      <c r="BN12" s="526">
        <v>421.50400000000002</v>
      </c>
      <c r="BO12" s="526">
        <v>372.80799999999999</v>
      </c>
      <c r="BP12" s="526">
        <v>345.22</v>
      </c>
      <c r="BQ12" s="526">
        <v>324.68099999999998</v>
      </c>
      <c r="BR12" s="526">
        <v>296.928</v>
      </c>
      <c r="BS12" s="526">
        <v>285.98599999999999</v>
      </c>
      <c r="BT12" s="526">
        <v>341.19299999999998</v>
      </c>
      <c r="BU12" s="526">
        <v>347.66699999999997</v>
      </c>
      <c r="BV12" s="526">
        <v>373.27100000000002</v>
      </c>
      <c r="BW12" s="526">
        <v>335.65</v>
      </c>
      <c r="BX12" s="526">
        <v>352.20400000000001</v>
      </c>
      <c r="BY12" s="526">
        <v>330.85399999999998</v>
      </c>
      <c r="BZ12" s="526">
        <v>330.70699999999999</v>
      </c>
      <c r="CA12" s="526">
        <v>317.08800000000002</v>
      </c>
      <c r="CB12" s="526">
        <v>330.18599999999998</v>
      </c>
      <c r="CC12" s="526">
        <v>330.23</v>
      </c>
      <c r="CD12" s="526">
        <v>269.56200000000001</v>
      </c>
      <c r="CE12" s="526">
        <v>260.15499999999997</v>
      </c>
      <c r="CF12" s="526">
        <v>332.24700000000001</v>
      </c>
      <c r="CG12" s="526">
        <v>343.08699999999999</v>
      </c>
      <c r="CH12" s="526">
        <v>370.68799999999999</v>
      </c>
      <c r="CI12" s="526">
        <v>338.96800000000002</v>
      </c>
      <c r="CJ12" s="526">
        <v>345.09100000000001</v>
      </c>
      <c r="CK12" s="526">
        <v>311.613</v>
      </c>
      <c r="CL12" s="526">
        <v>349.86200000000002</v>
      </c>
      <c r="CM12" s="526">
        <v>366.50099999999998</v>
      </c>
      <c r="CN12" s="526">
        <v>362.85899999999998</v>
      </c>
      <c r="CO12" s="526">
        <v>345.09699999999998</v>
      </c>
      <c r="CP12" s="526">
        <f>[4]Dataset!CN13/1000</f>
        <v>283.245</v>
      </c>
      <c r="CQ12" s="526">
        <f>[4]Dataset!CO13/1000</f>
        <v>253.71600000000001</v>
      </c>
      <c r="CR12" s="526">
        <f>[4]Dataset!CP13/1000</f>
        <v>341.36399999999998</v>
      </c>
      <c r="CS12" s="526">
        <v>390.67099999999999</v>
      </c>
      <c r="CT12" s="526">
        <v>415.10500000000002</v>
      </c>
      <c r="CU12" s="526">
        <v>405.98399999999998</v>
      </c>
      <c r="CV12" s="526">
        <v>424.41</v>
      </c>
      <c r="CW12" s="526">
        <v>410.72800000000001</v>
      </c>
      <c r="CX12" s="526">
        <v>411.35599999999999</v>
      </c>
      <c r="CY12" s="526">
        <v>387.43799999999999</v>
      </c>
      <c r="CZ12" s="526">
        <v>395.05200000000002</v>
      </c>
      <c r="DA12" s="526">
        <v>380.79899999999998</v>
      </c>
    </row>
    <row r="13" spans="1:105" ht="16.5" customHeight="1">
      <c r="A13" s="1044"/>
      <c r="B13" s="521" t="s">
        <v>458</v>
      </c>
      <c r="C13" s="533" t="s">
        <v>451</v>
      </c>
      <c r="D13" s="527">
        <v>3583.22</v>
      </c>
      <c r="E13" s="527">
        <v>3512.1179999999999</v>
      </c>
      <c r="F13" s="527">
        <v>3434.989</v>
      </c>
      <c r="G13" s="527">
        <v>3185.7379999999998</v>
      </c>
      <c r="H13" s="527">
        <v>3067.4879999999998</v>
      </c>
      <c r="I13" s="527">
        <v>2635.4670000000001</v>
      </c>
      <c r="J13" s="527">
        <v>2419.3389999999999</v>
      </c>
      <c r="K13" s="527">
        <v>2241.8220000000001</v>
      </c>
      <c r="L13" s="527">
        <v>3058.9140000000002</v>
      </c>
      <c r="M13" s="527">
        <v>3373.8539999999998</v>
      </c>
      <c r="N13" s="527">
        <v>3638.8209999999999</v>
      </c>
      <c r="O13" s="527">
        <v>3308.2440000000001</v>
      </c>
      <c r="P13" s="527">
        <v>3514.73</v>
      </c>
      <c r="Q13" s="527">
        <v>3694.0010000000002</v>
      </c>
      <c r="R13" s="527">
        <v>3653.4659999999999</v>
      </c>
      <c r="S13" s="527">
        <v>3372.2280000000001</v>
      </c>
      <c r="T13" s="527">
        <v>3275.8850000000002</v>
      </c>
      <c r="U13" s="527">
        <v>3172.1680000000001</v>
      </c>
      <c r="V13" s="527">
        <v>2722.721</v>
      </c>
      <c r="W13" s="527">
        <v>2201.665</v>
      </c>
      <c r="X13" s="527">
        <v>2699.9690000000001</v>
      </c>
      <c r="Y13" s="527">
        <v>3217.3809999999999</v>
      </c>
      <c r="Z13" s="527">
        <v>3403.777</v>
      </c>
      <c r="AA13" s="527">
        <v>3092.2910000000002</v>
      </c>
      <c r="AB13" s="527">
        <v>3411.7190000000001</v>
      </c>
      <c r="AC13" s="527">
        <v>3395.009</v>
      </c>
      <c r="AD13" s="527">
        <v>3427.0810000000001</v>
      </c>
      <c r="AE13" s="527">
        <v>3263.02</v>
      </c>
      <c r="AF13" s="527">
        <v>3321.5459999999998</v>
      </c>
      <c r="AG13" s="527">
        <v>2754.88</v>
      </c>
      <c r="AH13" s="527">
        <v>2506.3539999999998</v>
      </c>
      <c r="AI13" s="527">
        <v>2354.433</v>
      </c>
      <c r="AJ13" s="527">
        <v>2924.259</v>
      </c>
      <c r="AK13" s="527">
        <v>3352.529</v>
      </c>
      <c r="AL13" s="527">
        <v>3580.3330000000001</v>
      </c>
      <c r="AM13" s="527">
        <v>3414.3040000000001</v>
      </c>
      <c r="AN13" s="527">
        <v>3566.7849999999999</v>
      </c>
      <c r="AO13" s="527">
        <v>3563.7979999999998</v>
      </c>
      <c r="AP13" s="527">
        <v>4484.6499999999996</v>
      </c>
      <c r="AQ13" s="527">
        <v>4370.6499999999996</v>
      </c>
      <c r="AR13" s="527">
        <v>3722.614</v>
      </c>
      <c r="AS13" s="527">
        <v>3195.377</v>
      </c>
      <c r="AT13" s="527">
        <v>2706.1889999999999</v>
      </c>
      <c r="AU13" s="527">
        <v>2493.3240000000001</v>
      </c>
      <c r="AV13" s="527">
        <v>3087.902</v>
      </c>
      <c r="AW13" s="527">
        <v>3598.7640000000001</v>
      </c>
      <c r="AX13" s="527">
        <v>3980.2640000000001</v>
      </c>
      <c r="AY13" s="527">
        <v>3871.069</v>
      </c>
      <c r="AZ13" s="527">
        <v>3849.335</v>
      </c>
      <c r="BA13" s="527">
        <v>3765.3809999999999</v>
      </c>
      <c r="BB13" s="527">
        <v>3651.5839999999998</v>
      </c>
      <c r="BC13" s="527">
        <v>3629.335</v>
      </c>
      <c r="BD13" s="527">
        <v>3261.549</v>
      </c>
      <c r="BE13" s="527">
        <v>2653.9319999999998</v>
      </c>
      <c r="BF13" s="527">
        <v>2460.3429999999998</v>
      </c>
      <c r="BG13" s="527">
        <v>2277.5349999999999</v>
      </c>
      <c r="BH13" s="527">
        <v>2811.491</v>
      </c>
      <c r="BI13" s="527">
        <v>3241.8510000000001</v>
      </c>
      <c r="BJ13" s="527">
        <v>3502.7510000000002</v>
      </c>
      <c r="BK13" s="527">
        <v>3435.7939999999999</v>
      </c>
      <c r="BL13" s="527">
        <v>3719.4110000000001</v>
      </c>
      <c r="BM13" s="527">
        <v>3527.9430000000002</v>
      </c>
      <c r="BN13" s="527">
        <v>3565.2289999999998</v>
      </c>
      <c r="BO13" s="527">
        <v>3269.8180000000002</v>
      </c>
      <c r="BP13" s="527">
        <v>3103.2710000000002</v>
      </c>
      <c r="BQ13" s="527">
        <v>2717.181</v>
      </c>
      <c r="BR13" s="527">
        <v>2442.5990000000002</v>
      </c>
      <c r="BS13" s="527">
        <v>2354.16</v>
      </c>
      <c r="BT13" s="527">
        <v>2952.53</v>
      </c>
      <c r="BU13" s="527">
        <v>3169.0830000000001</v>
      </c>
      <c r="BV13" s="527">
        <v>3352.1370000000002</v>
      </c>
      <c r="BW13" s="527">
        <v>3272.3420000000001</v>
      </c>
      <c r="BX13" s="527">
        <v>3460.078</v>
      </c>
      <c r="BY13" s="527">
        <v>3361.3359999999998</v>
      </c>
      <c r="BZ13" s="527">
        <v>3376.7939999999999</v>
      </c>
      <c r="CA13" s="527">
        <v>3223.0070000000001</v>
      </c>
      <c r="CB13" s="527">
        <v>3096.5749999999998</v>
      </c>
      <c r="CC13" s="527">
        <v>2768.5030000000002</v>
      </c>
      <c r="CD13" s="527">
        <v>2540.5540000000001</v>
      </c>
      <c r="CE13" s="527">
        <v>2457.7089999999998</v>
      </c>
      <c r="CF13" s="527">
        <v>2964.6210000000001</v>
      </c>
      <c r="CG13" s="527">
        <v>3144.7249999999999</v>
      </c>
      <c r="CH13" s="527">
        <v>3389.74</v>
      </c>
      <c r="CI13" s="527">
        <v>3341.873</v>
      </c>
      <c r="CJ13" s="527">
        <v>3466.5169999999998</v>
      </c>
      <c r="CK13" s="527">
        <v>3269.8229999999999</v>
      </c>
      <c r="CL13" s="527">
        <v>3298.9319999999998</v>
      </c>
      <c r="CM13" s="527">
        <v>3135.5079999999998</v>
      </c>
      <c r="CN13" s="527">
        <v>3089.7460000000001</v>
      </c>
      <c r="CO13" s="527">
        <v>2682.7339999999999</v>
      </c>
      <c r="CP13" s="527">
        <f>[4]Dataset!CN14/1000</f>
        <v>2443.0990000000002</v>
      </c>
      <c r="CQ13" s="527">
        <f>[4]Dataset!CO14/1000</f>
        <v>2354.873</v>
      </c>
      <c r="CR13" s="527">
        <f>[4]Dataset!CP14/1000</f>
        <v>2902.0479999999998</v>
      </c>
      <c r="CS13" s="527">
        <v>3199.5830000000001</v>
      </c>
      <c r="CT13" s="527">
        <v>3284.0990000000002</v>
      </c>
      <c r="CU13" s="527">
        <v>3259.4879999999998</v>
      </c>
      <c r="CV13" s="527">
        <v>3373.7080000000001</v>
      </c>
      <c r="CW13" s="527">
        <v>3206.6669999999999</v>
      </c>
      <c r="CX13" s="527">
        <v>3223.4960000000001</v>
      </c>
      <c r="CY13" s="527">
        <v>2991.4989999999998</v>
      </c>
      <c r="CZ13" s="527">
        <v>2916.02</v>
      </c>
      <c r="DA13" s="527">
        <v>2693.9859999999999</v>
      </c>
    </row>
    <row r="14" spans="1:105" ht="16.5" customHeight="1">
      <c r="A14" s="1044"/>
      <c r="B14" s="522" t="s">
        <v>823</v>
      </c>
      <c r="C14" s="532" t="s">
        <v>342</v>
      </c>
      <c r="D14" s="526">
        <v>339.62400000000002</v>
      </c>
      <c r="E14" s="526">
        <v>334.98099999999999</v>
      </c>
      <c r="F14" s="526">
        <v>294.23899999999998</v>
      </c>
      <c r="G14" s="526">
        <v>275.58600000000001</v>
      </c>
      <c r="H14" s="526">
        <v>267.858</v>
      </c>
      <c r="I14" s="526">
        <v>260.48899999999998</v>
      </c>
      <c r="J14" s="526">
        <v>221.30199999999999</v>
      </c>
      <c r="K14" s="526">
        <v>214.434</v>
      </c>
      <c r="L14" s="526">
        <v>270.35700000000003</v>
      </c>
      <c r="M14" s="526">
        <v>287.56400000000002</v>
      </c>
      <c r="N14" s="526">
        <v>345.78</v>
      </c>
      <c r="O14" s="526">
        <v>322.59199999999998</v>
      </c>
      <c r="P14" s="526">
        <v>357.34399999999999</v>
      </c>
      <c r="Q14" s="526">
        <v>386.11</v>
      </c>
      <c r="R14" s="526">
        <v>472.73700000000002</v>
      </c>
      <c r="S14" s="526">
        <v>389.63200000000001</v>
      </c>
      <c r="T14" s="526">
        <v>471.06299999999999</v>
      </c>
      <c r="U14" s="526">
        <v>388.94099999999997</v>
      </c>
      <c r="V14" s="526">
        <v>264.44900000000001</v>
      </c>
      <c r="W14" s="526">
        <v>248.15600000000001</v>
      </c>
      <c r="X14" s="526">
        <v>320.98200000000003</v>
      </c>
      <c r="Y14" s="526">
        <v>399.62299999999999</v>
      </c>
      <c r="Z14" s="526">
        <v>403.80700000000002</v>
      </c>
      <c r="AA14" s="526">
        <v>358.95400000000001</v>
      </c>
      <c r="AB14" s="526">
        <v>409.37799999999999</v>
      </c>
      <c r="AC14" s="526">
        <v>411.35599999999999</v>
      </c>
      <c r="AD14" s="526">
        <v>387.12099999999998</v>
      </c>
      <c r="AE14" s="526">
        <v>366.01400000000001</v>
      </c>
      <c r="AF14" s="526">
        <v>401.76799999999997</v>
      </c>
      <c r="AG14" s="526">
        <v>335.29599999999999</v>
      </c>
      <c r="AH14" s="526">
        <v>260.65499999999997</v>
      </c>
      <c r="AI14" s="526">
        <v>319.572</v>
      </c>
      <c r="AJ14" s="526">
        <v>380.35899999999998</v>
      </c>
      <c r="AK14" s="526">
        <v>371.07799999999997</v>
      </c>
      <c r="AL14" s="526">
        <v>388.05399999999997</v>
      </c>
      <c r="AM14" s="526">
        <v>341.58600000000001</v>
      </c>
      <c r="AN14" s="526">
        <v>372.13</v>
      </c>
      <c r="AO14" s="526">
        <v>382.20299999999997</v>
      </c>
      <c r="AP14" s="526">
        <v>543.12699999999995</v>
      </c>
      <c r="AQ14" s="526">
        <v>525.66899999999998</v>
      </c>
      <c r="AR14" s="526">
        <v>446.66699999999997</v>
      </c>
      <c r="AS14" s="526">
        <v>344.45800000000003</v>
      </c>
      <c r="AT14" s="526">
        <v>225.63800000000001</v>
      </c>
      <c r="AU14" s="526">
        <v>204.38200000000001</v>
      </c>
      <c r="AV14" s="526">
        <v>297.35500000000002</v>
      </c>
      <c r="AW14" s="526">
        <v>361.38299999999998</v>
      </c>
      <c r="AX14" s="526">
        <v>417.54399999999998</v>
      </c>
      <c r="AY14" s="526">
        <v>370.49200000000002</v>
      </c>
      <c r="AZ14" s="526">
        <v>455.61399999999998</v>
      </c>
      <c r="BA14" s="526">
        <v>488.35300000000001</v>
      </c>
      <c r="BB14" s="526">
        <v>380.38400000000001</v>
      </c>
      <c r="BC14" s="526">
        <v>383.13799999999998</v>
      </c>
      <c r="BD14" s="526">
        <v>330.68</v>
      </c>
      <c r="BE14" s="526">
        <v>258.21600000000001</v>
      </c>
      <c r="BF14" s="526">
        <v>213.078</v>
      </c>
      <c r="BG14" s="526">
        <v>172.3</v>
      </c>
      <c r="BH14" s="526">
        <v>242.37100000000001</v>
      </c>
      <c r="BI14" s="526">
        <v>322.39600000000002</v>
      </c>
      <c r="BJ14" s="526">
        <v>313.10199999999998</v>
      </c>
      <c r="BK14" s="526">
        <v>290.27300000000002</v>
      </c>
      <c r="BL14" s="526">
        <v>370.57600000000002</v>
      </c>
      <c r="BM14" s="526">
        <v>323.31299999999999</v>
      </c>
      <c r="BN14" s="526">
        <v>449.43200000000002</v>
      </c>
      <c r="BO14" s="526">
        <v>382.30200000000002</v>
      </c>
      <c r="BP14" s="526">
        <v>340.911</v>
      </c>
      <c r="BQ14" s="526">
        <v>277.661</v>
      </c>
      <c r="BR14" s="526">
        <v>245.76300000000001</v>
      </c>
      <c r="BS14" s="526">
        <v>208.36600000000001</v>
      </c>
      <c r="BT14" s="526">
        <v>320.36799999999999</v>
      </c>
      <c r="BU14" s="526">
        <v>356.73899999999998</v>
      </c>
      <c r="BV14" s="526">
        <v>314.18099999999998</v>
      </c>
      <c r="BW14" s="526">
        <v>272.86900000000003</v>
      </c>
      <c r="BX14" s="526">
        <v>282.59899999999999</v>
      </c>
      <c r="BY14" s="526">
        <v>294.69900000000001</v>
      </c>
      <c r="BZ14" s="526">
        <v>306.322</v>
      </c>
      <c r="CA14" s="526">
        <v>279.29700000000003</v>
      </c>
      <c r="CB14" s="526">
        <v>279.096</v>
      </c>
      <c r="CC14" s="526">
        <v>262.72800000000001</v>
      </c>
      <c r="CD14" s="526">
        <v>221.30799999999999</v>
      </c>
      <c r="CE14" s="526">
        <v>197.405</v>
      </c>
      <c r="CF14" s="526">
        <v>258.61099999999999</v>
      </c>
      <c r="CG14" s="526">
        <v>326.96300000000002</v>
      </c>
      <c r="CH14" s="526">
        <v>331.22899999999998</v>
      </c>
      <c r="CI14" s="526">
        <v>302.09300000000002</v>
      </c>
      <c r="CJ14" s="526">
        <v>320.61700000000002</v>
      </c>
      <c r="CK14" s="526">
        <v>323.65199999999999</v>
      </c>
      <c r="CL14" s="526">
        <v>327.40800000000002</v>
      </c>
      <c r="CM14" s="526">
        <v>325.93400000000003</v>
      </c>
      <c r="CN14" s="526">
        <v>324.92899999999997</v>
      </c>
      <c r="CO14" s="526">
        <v>320.64800000000002</v>
      </c>
      <c r="CP14" s="526">
        <f>[4]Dataset!CN15/1000</f>
        <v>240.34399999999999</v>
      </c>
      <c r="CQ14" s="526">
        <f>[4]Dataset!CO15/1000</f>
        <v>197.441</v>
      </c>
      <c r="CR14" s="526">
        <f>[4]Dataset!CP15/1000</f>
        <v>311.43700000000001</v>
      </c>
      <c r="CS14" s="526">
        <v>370.37599999999998</v>
      </c>
      <c r="CT14" s="526">
        <v>384.81799999999998</v>
      </c>
      <c r="CU14" s="526">
        <v>333.62299999999999</v>
      </c>
      <c r="CV14" s="526">
        <v>375.608</v>
      </c>
      <c r="CW14" s="526">
        <v>364.33499999999998</v>
      </c>
      <c r="CX14" s="526">
        <v>378.303</v>
      </c>
      <c r="CY14" s="526">
        <v>364.83</v>
      </c>
      <c r="CZ14" s="526">
        <v>346.50200000000001</v>
      </c>
      <c r="DA14" s="526">
        <v>301.24400000000003</v>
      </c>
    </row>
    <row r="15" spans="1:105" s="152" customFormat="1" ht="16.5" customHeight="1">
      <c r="A15" s="1044"/>
      <c r="B15" s="674"/>
      <c r="C15" s="533" t="s">
        <v>452</v>
      </c>
      <c r="D15" s="527">
        <v>394.14699999999999</v>
      </c>
      <c r="E15" s="527">
        <v>395.01</v>
      </c>
      <c r="F15" s="527">
        <v>347.16</v>
      </c>
      <c r="G15" s="527">
        <v>327.26299999999998</v>
      </c>
      <c r="H15" s="527">
        <v>319.005</v>
      </c>
      <c r="I15" s="527">
        <v>311.97399999999999</v>
      </c>
      <c r="J15" s="527">
        <v>274.93099999999998</v>
      </c>
      <c r="K15" s="527">
        <v>268.584</v>
      </c>
      <c r="L15" s="527">
        <v>328.52800000000002</v>
      </c>
      <c r="M15" s="527">
        <v>338.24400000000003</v>
      </c>
      <c r="N15" s="527">
        <v>398.69299999999998</v>
      </c>
      <c r="O15" s="527">
        <v>376.911</v>
      </c>
      <c r="P15" s="527">
        <v>414.99900000000002</v>
      </c>
      <c r="Q15" s="527">
        <v>440.06</v>
      </c>
      <c r="R15" s="527">
        <v>523.18899999999996</v>
      </c>
      <c r="S15" s="527">
        <v>435.166</v>
      </c>
      <c r="T15" s="527">
        <v>519.63499999999999</v>
      </c>
      <c r="U15" s="527">
        <v>442.11799999999999</v>
      </c>
      <c r="V15" s="527">
        <v>318.00200000000001</v>
      </c>
      <c r="W15" s="527">
        <v>299.40300000000002</v>
      </c>
      <c r="X15" s="527">
        <v>376.00299999999999</v>
      </c>
      <c r="Y15" s="527">
        <v>456.08600000000001</v>
      </c>
      <c r="Z15" s="527">
        <v>457.53</v>
      </c>
      <c r="AA15" s="527">
        <v>411.13200000000001</v>
      </c>
      <c r="AB15" s="527">
        <v>468.04199999999997</v>
      </c>
      <c r="AC15" s="527">
        <v>463.358</v>
      </c>
      <c r="AD15" s="527">
        <v>434.01600000000002</v>
      </c>
      <c r="AE15" s="527">
        <v>414.00900000000001</v>
      </c>
      <c r="AF15" s="527">
        <v>447.50400000000002</v>
      </c>
      <c r="AG15" s="527">
        <v>385.827</v>
      </c>
      <c r="AH15" s="527">
        <v>306.89699999999999</v>
      </c>
      <c r="AI15" s="527">
        <v>366.98099999999999</v>
      </c>
      <c r="AJ15" s="527">
        <v>428.62</v>
      </c>
      <c r="AK15" s="527">
        <v>371.07799999999997</v>
      </c>
      <c r="AL15" s="527">
        <v>442.83300000000003</v>
      </c>
      <c r="AM15" s="527">
        <v>390.53899999999999</v>
      </c>
      <c r="AN15" s="527">
        <v>422.28</v>
      </c>
      <c r="AO15" s="527">
        <v>431.113</v>
      </c>
      <c r="AP15" s="527">
        <v>603.43700000000001</v>
      </c>
      <c r="AQ15" s="527">
        <v>596.78399999999999</v>
      </c>
      <c r="AR15" s="527">
        <v>501.78500000000003</v>
      </c>
      <c r="AS15" s="527">
        <v>399.64299999999997</v>
      </c>
      <c r="AT15" s="527">
        <v>273.81400000000002</v>
      </c>
      <c r="AU15" s="527">
        <v>249.226</v>
      </c>
      <c r="AV15" s="527">
        <v>343.63299999999998</v>
      </c>
      <c r="AW15" s="527">
        <v>410.56099999999998</v>
      </c>
      <c r="AX15" s="527">
        <v>467.22800000000001</v>
      </c>
      <c r="AY15" s="527">
        <v>370.49200000000002</v>
      </c>
      <c r="AZ15" s="527">
        <v>503.41800000000001</v>
      </c>
      <c r="BA15" s="527">
        <v>536.61300000000006</v>
      </c>
      <c r="BB15" s="527">
        <v>426.983</v>
      </c>
      <c r="BC15" s="527">
        <v>435.62900000000002</v>
      </c>
      <c r="BD15" s="527">
        <v>381.02199999999999</v>
      </c>
      <c r="BE15" s="527">
        <v>308.45999999999998</v>
      </c>
      <c r="BF15" s="527">
        <v>260.404</v>
      </c>
      <c r="BG15" s="527">
        <v>220.81</v>
      </c>
      <c r="BH15" s="527">
        <v>287.89</v>
      </c>
      <c r="BI15" s="527">
        <v>369.346</v>
      </c>
      <c r="BJ15" s="527">
        <v>362.565</v>
      </c>
      <c r="BK15" s="527">
        <v>338.202</v>
      </c>
      <c r="BL15" s="527">
        <v>420.59699999999998</v>
      </c>
      <c r="BM15" s="527">
        <v>361.54199999999997</v>
      </c>
      <c r="BN15" s="527">
        <v>490.37900000000002</v>
      </c>
      <c r="BO15" s="527">
        <v>424.75099999999998</v>
      </c>
      <c r="BP15" s="527">
        <v>381.33499999999998</v>
      </c>
      <c r="BQ15" s="527">
        <v>321.12099999999998</v>
      </c>
      <c r="BR15" s="527">
        <v>286.30399999999997</v>
      </c>
      <c r="BS15" s="527">
        <v>242.18700000000001</v>
      </c>
      <c r="BT15" s="527">
        <v>358.51100000000002</v>
      </c>
      <c r="BU15" s="527">
        <v>395.209</v>
      </c>
      <c r="BV15" s="527">
        <v>357.63299999999998</v>
      </c>
      <c r="BW15" s="527">
        <v>312.29300000000001</v>
      </c>
      <c r="BX15" s="527">
        <v>323.92899999999997</v>
      </c>
      <c r="BY15" s="527">
        <v>334.57799999999997</v>
      </c>
      <c r="BZ15" s="527">
        <v>346.57900000000001</v>
      </c>
      <c r="CA15" s="527">
        <v>317.31700000000001</v>
      </c>
      <c r="CB15" s="527">
        <v>319.46600000000001</v>
      </c>
      <c r="CC15" s="527">
        <v>305.57299999999998</v>
      </c>
      <c r="CD15" s="527">
        <v>266.19499999999999</v>
      </c>
      <c r="CE15" s="527">
        <v>239.22900000000001</v>
      </c>
      <c r="CF15" s="527">
        <v>299.91300000000001</v>
      </c>
      <c r="CG15" s="527">
        <v>367.48700000000002</v>
      </c>
      <c r="CH15" s="527">
        <v>370.91699999999997</v>
      </c>
      <c r="CI15" s="527">
        <v>340.14</v>
      </c>
      <c r="CJ15" s="527">
        <v>360.82100000000003</v>
      </c>
      <c r="CK15" s="527">
        <v>362.35899999999998</v>
      </c>
      <c r="CL15" s="527">
        <v>367.87099999999998</v>
      </c>
      <c r="CM15" s="527">
        <v>363.49099999999999</v>
      </c>
      <c r="CN15" s="527">
        <v>357.15600000000001</v>
      </c>
      <c r="CO15" s="527">
        <v>353.18599999999998</v>
      </c>
      <c r="CP15" s="526">
        <f>[4]Dataset!CN16/1000</f>
        <v>273.93099999999998</v>
      </c>
      <c r="CQ15" s="526">
        <f>[4]Dataset!CO16/1000</f>
        <v>235.024</v>
      </c>
      <c r="CR15" s="526">
        <f>[4]Dataset!CP16/1000</f>
        <v>349.27800000000002</v>
      </c>
      <c r="CS15" s="526">
        <f>'[5]Dataset mese'!CQ$16/1000</f>
        <v>406.61</v>
      </c>
      <c r="CT15" s="526">
        <v>420.15300000000002</v>
      </c>
      <c r="CU15" s="526">
        <v>371.08100000000002</v>
      </c>
      <c r="CV15" s="526">
        <v>412.40600000000001</v>
      </c>
      <c r="CW15" s="526">
        <v>399.82400000000001</v>
      </c>
      <c r="CX15" s="526">
        <v>416.71100000000001</v>
      </c>
      <c r="CY15" s="526">
        <v>406.67599999999999</v>
      </c>
      <c r="CZ15" s="526">
        <v>382.74299999999999</v>
      </c>
      <c r="DA15" s="526">
        <v>336.06599999999997</v>
      </c>
    </row>
    <row r="16" spans="1:105" ht="16.5" customHeight="1">
      <c r="A16" s="1044"/>
      <c r="B16" s="523"/>
      <c r="C16" s="532" t="s">
        <v>343</v>
      </c>
      <c r="D16" s="526">
        <v>169.422</v>
      </c>
      <c r="E16" s="526">
        <v>157.09399999999999</v>
      </c>
      <c r="F16" s="526">
        <v>175.03100000000001</v>
      </c>
      <c r="G16" s="526">
        <v>182.25</v>
      </c>
      <c r="H16" s="526">
        <v>155.447</v>
      </c>
      <c r="I16" s="526">
        <v>166.15799999999999</v>
      </c>
      <c r="J16" s="526">
        <v>150.255</v>
      </c>
      <c r="K16" s="526">
        <v>179.595</v>
      </c>
      <c r="L16" s="526">
        <v>209.18899999999999</v>
      </c>
      <c r="M16" s="526">
        <v>214.696</v>
      </c>
      <c r="N16" s="526">
        <v>217.48400000000001</v>
      </c>
      <c r="O16" s="526">
        <v>208.04</v>
      </c>
      <c r="P16" s="526">
        <v>199.96799999999999</v>
      </c>
      <c r="Q16" s="526">
        <v>196.71700000000001</v>
      </c>
      <c r="R16" s="526">
        <v>203.678</v>
      </c>
      <c r="S16" s="526">
        <v>196.39599999999999</v>
      </c>
      <c r="T16" s="526">
        <v>186.93600000000001</v>
      </c>
      <c r="U16" s="526">
        <v>199.79599999999999</v>
      </c>
      <c r="V16" s="526">
        <v>183.714</v>
      </c>
      <c r="W16" s="526">
        <v>188.33</v>
      </c>
      <c r="X16" s="526">
        <v>218.04400000000001</v>
      </c>
      <c r="Y16" s="526">
        <v>222.88300000000001</v>
      </c>
      <c r="Z16" s="526">
        <v>221.75200000000001</v>
      </c>
      <c r="AA16" s="526">
        <v>216.083</v>
      </c>
      <c r="AB16" s="526">
        <v>249.458</v>
      </c>
      <c r="AC16" s="526">
        <v>219.86</v>
      </c>
      <c r="AD16" s="526">
        <v>231.095</v>
      </c>
      <c r="AE16" s="526">
        <v>217.214</v>
      </c>
      <c r="AF16" s="526">
        <v>215.20599999999999</v>
      </c>
      <c r="AG16" s="526">
        <v>194.55199999999999</v>
      </c>
      <c r="AH16" s="526">
        <v>202.126</v>
      </c>
      <c r="AI16" s="526">
        <v>202.42400000000001</v>
      </c>
      <c r="AJ16" s="526">
        <v>240.30699999999999</v>
      </c>
      <c r="AK16" s="526">
        <v>213.02500000000001</v>
      </c>
      <c r="AL16" s="526">
        <v>227.3</v>
      </c>
      <c r="AM16" s="526">
        <v>222.44900000000001</v>
      </c>
      <c r="AN16" s="526">
        <v>249.19399999999999</v>
      </c>
      <c r="AO16" s="526">
        <v>225.083</v>
      </c>
      <c r="AP16" s="526">
        <v>269.85000000000002</v>
      </c>
      <c r="AQ16" s="526">
        <v>280.298</v>
      </c>
      <c r="AR16" s="526">
        <v>239.297</v>
      </c>
      <c r="AS16" s="526">
        <v>215.703</v>
      </c>
      <c r="AT16" s="526">
        <v>190.61199999999999</v>
      </c>
      <c r="AU16" s="526">
        <v>225.78700000000001</v>
      </c>
      <c r="AV16" s="526">
        <v>215.935</v>
      </c>
      <c r="AW16" s="526">
        <v>200.136</v>
      </c>
      <c r="AX16" s="526">
        <v>219.71299999999999</v>
      </c>
      <c r="AY16" s="526">
        <v>218.78</v>
      </c>
      <c r="AZ16" s="526">
        <v>203.815</v>
      </c>
      <c r="BA16" s="526">
        <v>193.14699999999999</v>
      </c>
      <c r="BB16" s="526">
        <v>194.06899999999999</v>
      </c>
      <c r="BC16" s="526">
        <v>200.43199999999999</v>
      </c>
      <c r="BD16" s="526">
        <v>186.90600000000001</v>
      </c>
      <c r="BE16" s="526">
        <v>173.03200000000001</v>
      </c>
      <c r="BF16" s="526">
        <v>187.80600000000001</v>
      </c>
      <c r="BG16" s="526">
        <v>167.828</v>
      </c>
      <c r="BH16" s="526">
        <v>182.488</v>
      </c>
      <c r="BI16" s="526">
        <v>179.351</v>
      </c>
      <c r="BJ16" s="526">
        <v>172.869</v>
      </c>
      <c r="BK16" s="526">
        <v>196.83</v>
      </c>
      <c r="BL16" s="526">
        <v>190.702</v>
      </c>
      <c r="BM16" s="526">
        <v>162.29499999999999</v>
      </c>
      <c r="BN16" s="526">
        <v>181.63300000000001</v>
      </c>
      <c r="BO16" s="526">
        <v>179.01400000000001</v>
      </c>
      <c r="BP16" s="526">
        <v>194.43299999999999</v>
      </c>
      <c r="BQ16" s="526">
        <v>184.83199999999999</v>
      </c>
      <c r="BR16" s="526">
        <v>185.64599999999999</v>
      </c>
      <c r="BS16" s="526">
        <v>181.19200000000001</v>
      </c>
      <c r="BT16" s="526">
        <v>195.99799999999999</v>
      </c>
      <c r="BU16" s="526">
        <v>198.03200000000001</v>
      </c>
      <c r="BV16" s="526">
        <v>200.81200000000001</v>
      </c>
      <c r="BW16" s="526">
        <v>246.20400000000001</v>
      </c>
      <c r="BX16" s="526">
        <v>239.26</v>
      </c>
      <c r="BY16" s="526">
        <v>185.93</v>
      </c>
      <c r="BZ16" s="526">
        <v>181.24199999999999</v>
      </c>
      <c r="CA16" s="526">
        <v>194.233</v>
      </c>
      <c r="CB16" s="526">
        <v>217.196</v>
      </c>
      <c r="CC16" s="526">
        <v>210.49</v>
      </c>
      <c r="CD16" s="526">
        <v>171.97499999999999</v>
      </c>
      <c r="CE16" s="526">
        <v>169.43600000000001</v>
      </c>
      <c r="CF16" s="526">
        <v>196.376</v>
      </c>
      <c r="CG16" s="526">
        <v>194.29599999999999</v>
      </c>
      <c r="CH16" s="526">
        <v>217.82400000000001</v>
      </c>
      <c r="CI16" s="526">
        <v>236.44900000000001</v>
      </c>
      <c r="CJ16" s="526">
        <v>221.66800000000001</v>
      </c>
      <c r="CK16" s="526">
        <v>186.32</v>
      </c>
      <c r="CL16" s="526">
        <v>199.29900000000001</v>
      </c>
      <c r="CM16" s="526">
        <v>186.03899999999999</v>
      </c>
      <c r="CN16" s="526">
        <v>197.547</v>
      </c>
      <c r="CO16" s="526">
        <v>167.09</v>
      </c>
      <c r="CP16" s="526">
        <f>[4]Dataset!CN17/1000</f>
        <v>169.20099999999999</v>
      </c>
      <c r="CQ16" s="526">
        <f>[4]Dataset!CO17/1000</f>
        <v>171.56299999999999</v>
      </c>
      <c r="CR16" s="526">
        <f>[4]Dataset!CP17/1000</f>
        <v>204.745</v>
      </c>
      <c r="CS16" s="526">
        <v>206.50800000000001</v>
      </c>
      <c r="CT16" s="526">
        <v>218.005</v>
      </c>
      <c r="CU16" s="526">
        <v>229.089</v>
      </c>
      <c r="CV16" s="526">
        <v>233.63200000000001</v>
      </c>
      <c r="CW16" s="526">
        <v>186.119</v>
      </c>
      <c r="CX16" s="526">
        <v>199.26599999999999</v>
      </c>
      <c r="CY16" s="526">
        <v>211.036</v>
      </c>
      <c r="CZ16" s="526">
        <v>258.93400000000003</v>
      </c>
      <c r="DA16" s="526">
        <v>174.85300000000001</v>
      </c>
    </row>
    <row r="17" spans="1:105" ht="16.5" customHeight="1">
      <c r="A17" s="1044"/>
      <c r="B17" s="523"/>
      <c r="C17" s="533" t="s">
        <v>455</v>
      </c>
      <c r="D17" s="527">
        <v>799.28700000000003</v>
      </c>
      <c r="E17" s="527">
        <v>726.43499999999995</v>
      </c>
      <c r="F17" s="527">
        <v>694.69500000000005</v>
      </c>
      <c r="G17" s="527">
        <v>734.04700000000003</v>
      </c>
      <c r="H17" s="527">
        <v>662.673</v>
      </c>
      <c r="I17" s="527">
        <v>637.47199999999998</v>
      </c>
      <c r="J17" s="527">
        <v>595.62099999999998</v>
      </c>
      <c r="K17" s="527">
        <v>670.91300000000001</v>
      </c>
      <c r="L17" s="527">
        <v>775.721</v>
      </c>
      <c r="M17" s="527">
        <v>762.76300000000003</v>
      </c>
      <c r="N17" s="527">
        <v>769.68899999999996</v>
      </c>
      <c r="O17" s="527">
        <v>795.00699999999995</v>
      </c>
      <c r="P17" s="527">
        <v>748.02800000000002</v>
      </c>
      <c r="Q17" s="527">
        <v>747.33500000000004</v>
      </c>
      <c r="R17" s="527">
        <v>744.53800000000001</v>
      </c>
      <c r="S17" s="527">
        <v>741.51700000000005</v>
      </c>
      <c r="T17" s="527">
        <v>655.31799999999998</v>
      </c>
      <c r="U17" s="527">
        <v>583.33500000000004</v>
      </c>
      <c r="V17" s="527">
        <v>605.28300000000002</v>
      </c>
      <c r="W17" s="527">
        <v>648.87</v>
      </c>
      <c r="X17" s="527">
        <v>726.68499999999995</v>
      </c>
      <c r="Y17" s="527">
        <v>756.14499999999998</v>
      </c>
      <c r="Z17" s="527">
        <v>752.96799999999996</v>
      </c>
      <c r="AA17" s="527">
        <v>786.37</v>
      </c>
      <c r="AB17" s="527">
        <v>761.072</v>
      </c>
      <c r="AC17" s="527">
        <v>738.64700000000005</v>
      </c>
      <c r="AD17" s="527">
        <v>754.73699999999997</v>
      </c>
      <c r="AE17" s="527">
        <v>772.40800000000002</v>
      </c>
      <c r="AF17" s="527">
        <v>731.95299999999997</v>
      </c>
      <c r="AG17" s="527">
        <v>627.69100000000003</v>
      </c>
      <c r="AH17" s="527">
        <v>619.226</v>
      </c>
      <c r="AI17" s="527">
        <v>655.77300000000002</v>
      </c>
      <c r="AJ17" s="527">
        <v>764.66</v>
      </c>
      <c r="AK17" s="527">
        <v>421.02699999999999</v>
      </c>
      <c r="AL17" s="527">
        <v>742.64</v>
      </c>
      <c r="AM17" s="527">
        <v>724.94600000000003</v>
      </c>
      <c r="AN17" s="527">
        <v>759.65</v>
      </c>
      <c r="AO17" s="527">
        <v>742.59400000000005</v>
      </c>
      <c r="AP17" s="527">
        <v>889.07500000000005</v>
      </c>
      <c r="AQ17" s="527">
        <v>867.47699999999998</v>
      </c>
      <c r="AR17" s="527">
        <v>667.67499999999995</v>
      </c>
      <c r="AS17" s="527">
        <v>612.91700000000003</v>
      </c>
      <c r="AT17" s="527">
        <v>643.97400000000005</v>
      </c>
      <c r="AU17" s="527">
        <v>628.10799999999995</v>
      </c>
      <c r="AV17" s="527">
        <v>650.19000000000005</v>
      </c>
      <c r="AW17" s="527">
        <v>688.02099999999996</v>
      </c>
      <c r="AX17" s="527">
        <v>750.85</v>
      </c>
      <c r="AY17" s="527">
        <v>770.21699999999998</v>
      </c>
      <c r="AZ17" s="527">
        <v>749.41099999999994</v>
      </c>
      <c r="BA17" s="527">
        <v>683.35500000000002</v>
      </c>
      <c r="BB17" s="527">
        <v>666.08399999999995</v>
      </c>
      <c r="BC17" s="527">
        <v>672.69299999999998</v>
      </c>
      <c r="BD17" s="527">
        <v>629.23500000000001</v>
      </c>
      <c r="BE17" s="527">
        <v>612.02</v>
      </c>
      <c r="BF17" s="527">
        <v>553.56399999999996</v>
      </c>
      <c r="BG17" s="527">
        <v>496.82900000000001</v>
      </c>
      <c r="BH17" s="527">
        <v>580.71699999999998</v>
      </c>
      <c r="BI17" s="527">
        <v>601.07500000000005</v>
      </c>
      <c r="BJ17" s="527">
        <v>617.97900000000004</v>
      </c>
      <c r="BK17" s="527">
        <v>659.52</v>
      </c>
      <c r="BL17" s="527">
        <v>660.55499999999995</v>
      </c>
      <c r="BM17" s="527">
        <v>586.57600000000002</v>
      </c>
      <c r="BN17" s="527">
        <v>652.43499999999995</v>
      </c>
      <c r="BO17" s="527">
        <v>628.48299999999995</v>
      </c>
      <c r="BP17" s="527">
        <v>613.86400000000003</v>
      </c>
      <c r="BQ17" s="527">
        <v>583.42600000000004</v>
      </c>
      <c r="BR17" s="527">
        <v>600.49699999999996</v>
      </c>
      <c r="BS17" s="527">
        <v>567.01</v>
      </c>
      <c r="BT17" s="527">
        <v>635.50800000000004</v>
      </c>
      <c r="BU17" s="527">
        <v>642.09699999999998</v>
      </c>
      <c r="BV17" s="527">
        <v>612.06799999999998</v>
      </c>
      <c r="BW17" s="527">
        <v>664.96699999999998</v>
      </c>
      <c r="BX17" s="527">
        <v>688.61599999999999</v>
      </c>
      <c r="BY17" s="527">
        <v>604.17499999999995</v>
      </c>
      <c r="BZ17" s="527">
        <v>607.66600000000005</v>
      </c>
      <c r="CA17" s="527">
        <v>613.25300000000004</v>
      </c>
      <c r="CB17" s="527">
        <v>631.06500000000005</v>
      </c>
      <c r="CC17" s="527">
        <v>591.57500000000005</v>
      </c>
      <c r="CD17" s="527">
        <v>563.15200000000004</v>
      </c>
      <c r="CE17" s="527">
        <v>562.79300000000001</v>
      </c>
      <c r="CF17" s="527">
        <v>618.92100000000005</v>
      </c>
      <c r="CG17" s="527">
        <v>632.08100000000002</v>
      </c>
      <c r="CH17" s="527">
        <v>684.86800000000005</v>
      </c>
      <c r="CI17" s="527">
        <v>683.35500000000002</v>
      </c>
      <c r="CJ17" s="527">
        <v>643.13300000000004</v>
      </c>
      <c r="CK17" s="527">
        <v>622.15899999999999</v>
      </c>
      <c r="CL17" s="527">
        <v>655.51900000000001</v>
      </c>
      <c r="CM17" s="527">
        <v>646.50699999999995</v>
      </c>
      <c r="CN17" s="527">
        <v>613.12199999999996</v>
      </c>
      <c r="CO17" s="527">
        <v>605.34</v>
      </c>
      <c r="CP17" s="527">
        <f>[4]Dataset!CN18/1000</f>
        <v>558.98299999999995</v>
      </c>
      <c r="CQ17" s="527">
        <f>[4]Dataset!CO18/1000</f>
        <v>536.04999999999995</v>
      </c>
      <c r="CR17" s="527">
        <f>[4]Dataset!CP18/1000</f>
        <v>652.87300000000005</v>
      </c>
      <c r="CS17" s="527">
        <v>669.43799999999999</v>
      </c>
      <c r="CT17" s="527">
        <v>676.50300000000004</v>
      </c>
      <c r="CU17" s="527">
        <v>665.62800000000004</v>
      </c>
      <c r="CV17" s="527">
        <v>675.04100000000005</v>
      </c>
      <c r="CW17" s="527">
        <v>600.44100000000003</v>
      </c>
      <c r="CX17" s="527">
        <v>416.71100000000001</v>
      </c>
      <c r="CY17" s="527">
        <v>627.11599999999999</v>
      </c>
      <c r="CZ17" s="527">
        <v>677.78499999999997</v>
      </c>
      <c r="DA17" s="527">
        <v>530.26599999999996</v>
      </c>
    </row>
    <row r="18" spans="1:105" ht="16.5" customHeight="1">
      <c r="A18" s="1044"/>
      <c r="B18" s="523"/>
      <c r="C18" s="532" t="s">
        <v>344</v>
      </c>
      <c r="D18" s="526">
        <v>136.10900000000001</v>
      </c>
      <c r="E18" s="526">
        <v>127.524</v>
      </c>
      <c r="F18" s="526">
        <v>140.72200000000001</v>
      </c>
      <c r="G18" s="526">
        <v>133.84800000000001</v>
      </c>
      <c r="H18" s="526">
        <v>135.44399999999999</v>
      </c>
      <c r="I18" s="526">
        <v>128.624</v>
      </c>
      <c r="J18" s="526">
        <v>114.614</v>
      </c>
      <c r="K18" s="526">
        <v>139.76300000000001</v>
      </c>
      <c r="L18" s="526">
        <v>146.375</v>
      </c>
      <c r="M18" s="526">
        <v>147.59</v>
      </c>
      <c r="N18" s="526">
        <v>156.73400000000001</v>
      </c>
      <c r="O18" s="526">
        <v>162.48400000000001</v>
      </c>
      <c r="P18" s="526">
        <v>160.99799999999999</v>
      </c>
      <c r="Q18" s="526">
        <v>157.22999999999999</v>
      </c>
      <c r="R18" s="526">
        <v>158.28700000000001</v>
      </c>
      <c r="S18" s="526">
        <v>140.64599999999999</v>
      </c>
      <c r="T18" s="526">
        <v>128.887</v>
      </c>
      <c r="U18" s="526">
        <v>132.678</v>
      </c>
      <c r="V18" s="526">
        <v>139.464</v>
      </c>
      <c r="W18" s="526">
        <v>139.48099999999999</v>
      </c>
      <c r="X18" s="526">
        <v>134.95099999999999</v>
      </c>
      <c r="Y18" s="526">
        <v>148.136</v>
      </c>
      <c r="Z18" s="526">
        <v>155.26</v>
      </c>
      <c r="AA18" s="526">
        <v>152.446</v>
      </c>
      <c r="AB18" s="526">
        <v>160.798</v>
      </c>
      <c r="AC18" s="526">
        <v>149.17699999999999</v>
      </c>
      <c r="AD18" s="526">
        <v>152.999</v>
      </c>
      <c r="AE18" s="526">
        <v>158.86799999999999</v>
      </c>
      <c r="AF18" s="526">
        <v>162.05500000000001</v>
      </c>
      <c r="AG18" s="526">
        <v>145.08099999999999</v>
      </c>
      <c r="AH18" s="526">
        <v>143.733</v>
      </c>
      <c r="AI18" s="526">
        <v>159.66200000000001</v>
      </c>
      <c r="AJ18" s="526">
        <v>155.30099999999999</v>
      </c>
      <c r="AK18" s="526">
        <v>170.82300000000001</v>
      </c>
      <c r="AL18" s="526">
        <v>192.40799999999999</v>
      </c>
      <c r="AM18" s="526">
        <v>173.797</v>
      </c>
      <c r="AN18" s="526">
        <v>178.15</v>
      </c>
      <c r="AO18" s="526">
        <v>157.548</v>
      </c>
      <c r="AP18" s="526">
        <v>205.28200000000001</v>
      </c>
      <c r="AQ18" s="526">
        <v>223.749</v>
      </c>
      <c r="AR18" s="526">
        <v>190.34800000000001</v>
      </c>
      <c r="AS18" s="526">
        <v>176.52500000000001</v>
      </c>
      <c r="AT18" s="526">
        <v>163.66</v>
      </c>
      <c r="AU18" s="526">
        <v>163.34100000000001</v>
      </c>
      <c r="AV18" s="526">
        <v>175.21899999999999</v>
      </c>
      <c r="AW18" s="526">
        <v>191.55099999999999</v>
      </c>
      <c r="AX18" s="526">
        <v>212.53100000000001</v>
      </c>
      <c r="AY18" s="526">
        <v>209.14699999999999</v>
      </c>
      <c r="AZ18" s="526">
        <v>206.71799999999999</v>
      </c>
      <c r="BA18" s="526">
        <v>194.44800000000001</v>
      </c>
      <c r="BB18" s="526">
        <v>188.434</v>
      </c>
      <c r="BC18" s="526">
        <v>195.14699999999999</v>
      </c>
      <c r="BD18" s="526">
        <v>171.77799999999999</v>
      </c>
      <c r="BE18" s="526">
        <v>159.07499999999999</v>
      </c>
      <c r="BF18" s="526">
        <v>149.39099999999999</v>
      </c>
      <c r="BG18" s="526">
        <v>153.791</v>
      </c>
      <c r="BH18" s="526">
        <v>161.28200000000001</v>
      </c>
      <c r="BI18" s="526">
        <v>161.00399999999999</v>
      </c>
      <c r="BJ18" s="526">
        <v>165.91399999999999</v>
      </c>
      <c r="BK18" s="526">
        <v>168.16300000000001</v>
      </c>
      <c r="BL18" s="526">
        <v>166.60599999999999</v>
      </c>
      <c r="BM18" s="526">
        <v>162.37100000000001</v>
      </c>
      <c r="BN18" s="526">
        <v>167.501</v>
      </c>
      <c r="BO18" s="526">
        <v>161.66399999999999</v>
      </c>
      <c r="BP18" s="526">
        <v>151.51900000000001</v>
      </c>
      <c r="BQ18" s="526">
        <v>143.90199999999999</v>
      </c>
      <c r="BR18" s="526">
        <v>146.672</v>
      </c>
      <c r="BS18" s="526">
        <v>143.30699999999999</v>
      </c>
      <c r="BT18" s="526">
        <v>158.09</v>
      </c>
      <c r="BU18" s="526">
        <v>160.982</v>
      </c>
      <c r="BV18" s="526">
        <v>166.505</v>
      </c>
      <c r="BW18" s="526">
        <v>156.00299999999999</v>
      </c>
      <c r="BX18" s="526">
        <v>162.96899999999999</v>
      </c>
      <c r="BY18" s="526">
        <v>151.52699999999999</v>
      </c>
      <c r="BZ18" s="526">
        <v>158.13</v>
      </c>
      <c r="CA18" s="526">
        <v>153.05199999999999</v>
      </c>
      <c r="CB18" s="526">
        <v>146.02600000000001</v>
      </c>
      <c r="CC18" s="526">
        <v>131.197</v>
      </c>
      <c r="CD18" s="526">
        <v>128.67400000000001</v>
      </c>
      <c r="CE18" s="526">
        <v>140.31299999999999</v>
      </c>
      <c r="CF18" s="526">
        <v>150.92099999999999</v>
      </c>
      <c r="CG18" s="526">
        <v>188.28100000000001</v>
      </c>
      <c r="CH18" s="526">
        <v>218.85900000000001</v>
      </c>
      <c r="CI18" s="526">
        <v>188.88200000000001</v>
      </c>
      <c r="CJ18" s="526">
        <v>200.20699999999999</v>
      </c>
      <c r="CK18" s="526">
        <v>207.51900000000001</v>
      </c>
      <c r="CL18" s="526">
        <v>218.69499999999999</v>
      </c>
      <c r="CM18" s="526">
        <v>190.91</v>
      </c>
      <c r="CN18" s="526">
        <v>184.37700000000001</v>
      </c>
      <c r="CO18" s="526">
        <v>152.232</v>
      </c>
      <c r="CP18" s="526">
        <f>[4]Dataset!CN19/1000</f>
        <v>154.25200000000001</v>
      </c>
      <c r="CQ18" s="526">
        <f>[4]Dataset!CO19/1000</f>
        <v>159.184</v>
      </c>
      <c r="CR18" s="526">
        <f>[4]Dataset!CP19/1000</f>
        <v>184.11799999999999</v>
      </c>
      <c r="CS18" s="526">
        <v>194.30800000000002</v>
      </c>
      <c r="CT18" s="526">
        <v>213.70400000000001</v>
      </c>
      <c r="CU18" s="526">
        <v>219.37899999999999</v>
      </c>
      <c r="CV18" s="526">
        <v>202.75</v>
      </c>
      <c r="CW18" s="526">
        <v>200.45500000000001</v>
      </c>
      <c r="CX18" s="526">
        <v>209.77</v>
      </c>
      <c r="CY18" s="526">
        <v>195.88300000000001</v>
      </c>
      <c r="CZ18" s="526">
        <v>177.095</v>
      </c>
      <c r="DA18" s="526">
        <v>183.875</v>
      </c>
    </row>
    <row r="19" spans="1:105" ht="16.5" customHeight="1">
      <c r="A19" s="1044"/>
      <c r="B19" s="523"/>
      <c r="C19" s="533" t="s">
        <v>453</v>
      </c>
      <c r="D19" s="527">
        <v>770.85900000000004</v>
      </c>
      <c r="E19" s="527">
        <v>705.50199999999995</v>
      </c>
      <c r="F19" s="527">
        <v>671.03</v>
      </c>
      <c r="G19" s="527">
        <v>643.20799999999997</v>
      </c>
      <c r="H19" s="527">
        <v>630.23900000000003</v>
      </c>
      <c r="I19" s="527">
        <v>657.77</v>
      </c>
      <c r="J19" s="527">
        <v>630.91499999999996</v>
      </c>
      <c r="K19" s="527">
        <v>693.28800000000001</v>
      </c>
      <c r="L19" s="527">
        <v>703.11099999999999</v>
      </c>
      <c r="M19" s="527">
        <v>676.30200000000002</v>
      </c>
      <c r="N19" s="527">
        <v>700.89599999999996</v>
      </c>
      <c r="O19" s="527">
        <v>732.726</v>
      </c>
      <c r="P19" s="527">
        <v>737.40300000000002</v>
      </c>
      <c r="Q19" s="527">
        <v>729.34199999999998</v>
      </c>
      <c r="R19" s="527">
        <v>698.32299999999998</v>
      </c>
      <c r="S19" s="527">
        <v>623.21699999999998</v>
      </c>
      <c r="T19" s="527">
        <v>597.06399999999996</v>
      </c>
      <c r="U19" s="527">
        <v>612.80899999999997</v>
      </c>
      <c r="V19" s="527">
        <v>678.57299999999998</v>
      </c>
      <c r="W19" s="527">
        <v>658.56299999999999</v>
      </c>
      <c r="X19" s="527">
        <v>667.54100000000005</v>
      </c>
      <c r="Y19" s="527">
        <v>665.49099999999999</v>
      </c>
      <c r="Z19" s="527">
        <v>698.58299999999997</v>
      </c>
      <c r="AA19" s="527">
        <v>717.81899999999996</v>
      </c>
      <c r="AB19" s="527">
        <v>764.13099999999997</v>
      </c>
      <c r="AC19" s="527">
        <v>697.25</v>
      </c>
      <c r="AD19" s="527">
        <v>675.39400000000001</v>
      </c>
      <c r="AE19" s="527">
        <v>705.04700000000003</v>
      </c>
      <c r="AF19" s="527">
        <v>719.34199999999998</v>
      </c>
      <c r="AG19" s="527">
        <v>685.86800000000005</v>
      </c>
      <c r="AH19" s="527">
        <v>685.55399999999997</v>
      </c>
      <c r="AI19" s="527">
        <v>726.42</v>
      </c>
      <c r="AJ19" s="527">
        <v>777.84400000000005</v>
      </c>
      <c r="AK19" s="527">
        <v>770.50699999999995</v>
      </c>
      <c r="AL19" s="527">
        <v>827.822</v>
      </c>
      <c r="AM19" s="527">
        <v>797.64200000000005</v>
      </c>
      <c r="AN19" s="527">
        <v>826.245</v>
      </c>
      <c r="AO19" s="527">
        <v>796.11500000000001</v>
      </c>
      <c r="AP19" s="527">
        <v>989.27800000000002</v>
      </c>
      <c r="AQ19" s="527">
        <v>1042.183</v>
      </c>
      <c r="AR19" s="527">
        <v>909.577</v>
      </c>
      <c r="AS19" s="527">
        <v>851.44399999999996</v>
      </c>
      <c r="AT19" s="527">
        <v>764.94200000000001</v>
      </c>
      <c r="AU19" s="527">
        <v>733.66700000000003</v>
      </c>
      <c r="AV19" s="527">
        <v>812.31399999999996</v>
      </c>
      <c r="AW19" s="527">
        <v>820.48900000000003</v>
      </c>
      <c r="AX19" s="527">
        <v>857.67600000000004</v>
      </c>
      <c r="AY19" s="527">
        <v>837.69500000000005</v>
      </c>
      <c r="AZ19" s="527">
        <v>844.51199999999994</v>
      </c>
      <c r="BA19" s="527">
        <v>814.05700000000002</v>
      </c>
      <c r="BB19" s="527">
        <v>808.89700000000005</v>
      </c>
      <c r="BC19" s="527">
        <v>837.09199999999998</v>
      </c>
      <c r="BD19" s="527">
        <v>730.82100000000003</v>
      </c>
      <c r="BE19" s="527">
        <v>739.17</v>
      </c>
      <c r="BF19" s="527">
        <v>659.447</v>
      </c>
      <c r="BG19" s="527">
        <v>648.83000000000004</v>
      </c>
      <c r="BH19" s="527">
        <v>702.03800000000001</v>
      </c>
      <c r="BI19" s="527">
        <v>713.71199999999999</v>
      </c>
      <c r="BJ19" s="527">
        <v>733.78599999999994</v>
      </c>
      <c r="BK19" s="527">
        <v>739.02599999999995</v>
      </c>
      <c r="BL19" s="527">
        <v>778.82299999999998</v>
      </c>
      <c r="BM19" s="527">
        <v>725.26199999999994</v>
      </c>
      <c r="BN19" s="527">
        <v>691.50800000000004</v>
      </c>
      <c r="BO19" s="527">
        <v>664.23</v>
      </c>
      <c r="BP19" s="527">
        <v>646.83799999999997</v>
      </c>
      <c r="BQ19" s="527">
        <v>631.54600000000005</v>
      </c>
      <c r="BR19" s="527">
        <v>619.82000000000005</v>
      </c>
      <c r="BS19" s="527">
        <v>636.92999999999995</v>
      </c>
      <c r="BT19" s="527">
        <v>658.98699999999997</v>
      </c>
      <c r="BU19" s="527">
        <v>628.98800000000006</v>
      </c>
      <c r="BV19" s="527">
        <v>670.47299999999996</v>
      </c>
      <c r="BW19" s="527">
        <v>672.54200000000003</v>
      </c>
      <c r="BX19" s="527">
        <v>728.18600000000004</v>
      </c>
      <c r="BY19" s="527">
        <v>661.71900000000005</v>
      </c>
      <c r="BZ19" s="527">
        <v>679.38199999999995</v>
      </c>
      <c r="CA19" s="527">
        <v>677.995</v>
      </c>
      <c r="CB19" s="527">
        <v>686.03599999999994</v>
      </c>
      <c r="CC19" s="527">
        <v>660.697</v>
      </c>
      <c r="CD19" s="527">
        <v>645.87800000000004</v>
      </c>
      <c r="CE19" s="527">
        <v>691.09</v>
      </c>
      <c r="CF19" s="527">
        <v>704.91700000000003</v>
      </c>
      <c r="CG19" s="527">
        <v>713.62900000000002</v>
      </c>
      <c r="CH19" s="527">
        <v>775.29100000000005</v>
      </c>
      <c r="CI19" s="527">
        <v>781.83100000000002</v>
      </c>
      <c r="CJ19" s="527">
        <v>825.72299999999996</v>
      </c>
      <c r="CK19" s="527">
        <v>763.35299999999995</v>
      </c>
      <c r="CL19" s="527">
        <v>796.02</v>
      </c>
      <c r="CM19" s="527">
        <v>756.38</v>
      </c>
      <c r="CN19" s="527">
        <v>752.85299999999995</v>
      </c>
      <c r="CO19" s="527">
        <v>732.57600000000002</v>
      </c>
      <c r="CP19" s="527">
        <f>[4]Dataset!CN20/1000</f>
        <v>719.05200000000002</v>
      </c>
      <c r="CQ19" s="527">
        <f>[4]Dataset!CO20/1000</f>
        <v>767.63400000000001</v>
      </c>
      <c r="CR19" s="527">
        <f>[4]Dataset!CP20/1000</f>
        <v>762.96199999999999</v>
      </c>
      <c r="CS19" s="527">
        <v>772.99800000000005</v>
      </c>
      <c r="CT19" s="527">
        <v>776.94299999999998</v>
      </c>
      <c r="CU19" s="527">
        <v>777.89599999999996</v>
      </c>
      <c r="CV19" s="527">
        <v>634.02</v>
      </c>
      <c r="CW19" s="527">
        <v>596.84100000000001</v>
      </c>
      <c r="CX19" s="527">
        <v>620.93399999999997</v>
      </c>
      <c r="CY19" s="527">
        <v>752.70399999999995</v>
      </c>
      <c r="CZ19" s="527">
        <v>723.68899999999996</v>
      </c>
      <c r="DA19" s="527">
        <v>762.67499999999995</v>
      </c>
    </row>
    <row r="20" spans="1:105" s="152" customFormat="1" ht="16.5" customHeight="1">
      <c r="A20" s="1044"/>
      <c r="B20" s="725"/>
      <c r="C20" s="152" t="s">
        <v>454</v>
      </c>
      <c r="D20" s="537"/>
      <c r="E20" s="537"/>
      <c r="F20" s="537"/>
      <c r="G20" s="539"/>
      <c r="H20" s="539" t="s">
        <v>462</v>
      </c>
      <c r="I20" s="539"/>
      <c r="J20" s="539"/>
      <c r="K20" s="539"/>
      <c r="L20" s="539"/>
      <c r="M20" s="539"/>
      <c r="N20" s="539"/>
      <c r="O20" s="539"/>
      <c r="P20" s="539"/>
      <c r="Q20" s="539"/>
      <c r="R20" s="539"/>
      <c r="S20" s="539"/>
      <c r="T20" s="539"/>
      <c r="U20" s="528">
        <v>8724.7364394361812</v>
      </c>
      <c r="V20" s="528">
        <v>7980.1640233589687</v>
      </c>
      <c r="W20" s="528">
        <v>7420.6626877958433</v>
      </c>
      <c r="X20" s="528">
        <v>8551.4917465832623</v>
      </c>
      <c r="Y20" s="528">
        <v>9460.7227602493203</v>
      </c>
      <c r="Z20" s="528">
        <v>9822.9104028863494</v>
      </c>
      <c r="AA20" s="528">
        <v>9600.8126978425353</v>
      </c>
      <c r="AB20" s="528">
        <v>10246.295510527971</v>
      </c>
      <c r="AC20" s="528">
        <v>10215.859072898267</v>
      </c>
      <c r="AD20" s="528">
        <v>9707.8989778323739</v>
      </c>
      <c r="AE20" s="528">
        <v>9457.0320175610959</v>
      </c>
      <c r="AF20" s="528">
        <v>9567.8628754872734</v>
      </c>
      <c r="AG20" s="528">
        <v>8211.9338596680973</v>
      </c>
      <c r="AH20" s="528">
        <v>7571.8291700241734</v>
      </c>
      <c r="AI20" s="528">
        <v>7431.4660231303824</v>
      </c>
      <c r="AJ20" s="528">
        <v>8721.0056483081808</v>
      </c>
      <c r="AK20" s="528">
        <v>9463.8112901356199</v>
      </c>
      <c r="AL20" s="528">
        <v>10119.395131771596</v>
      </c>
      <c r="AM20" s="528">
        <v>9750.6219335222177</v>
      </c>
      <c r="AN20" s="528">
        <v>10182.028101513997</v>
      </c>
      <c r="AO20" s="528">
        <v>10543.7167818609</v>
      </c>
      <c r="AP20" s="528">
        <v>12792.528290356726</v>
      </c>
      <c r="AQ20" s="528">
        <v>12584.971279191759</v>
      </c>
      <c r="AR20" s="528">
        <v>10489.016192202022</v>
      </c>
      <c r="AS20" s="528">
        <v>9150.628628086215</v>
      </c>
      <c r="AT20" s="528">
        <v>7837.6454517541924</v>
      </c>
      <c r="AU20" s="528">
        <v>7403.0069809319421</v>
      </c>
      <c r="AV20" s="528">
        <v>8657.4581701673196</v>
      </c>
      <c r="AW20" s="528">
        <v>9976.5991685664485</v>
      </c>
      <c r="AX20" s="528">
        <v>10928.446943540168</v>
      </c>
      <c r="AY20" s="528">
        <v>10780.27224479826</v>
      </c>
      <c r="AZ20" s="528">
        <v>10851.060409529828</v>
      </c>
      <c r="BA20" s="528">
        <v>10420.920455802632</v>
      </c>
      <c r="BB20" s="528">
        <v>10417.467437453524</v>
      </c>
      <c r="BC20" s="528">
        <v>10074.403604925563</v>
      </c>
      <c r="BD20" s="528">
        <v>9251.849763934888</v>
      </c>
      <c r="BE20" s="528">
        <v>8200.6725478207718</v>
      </c>
      <c r="BF20" s="528">
        <v>7654.112319418311</v>
      </c>
      <c r="BG20" s="528">
        <v>6968.9966808796289</v>
      </c>
      <c r="BH20" s="528">
        <v>7969.3640397211066</v>
      </c>
      <c r="BI20" s="528">
        <v>8830.5170521740056</v>
      </c>
      <c r="BJ20" s="528">
        <v>9348.0770032084674</v>
      </c>
      <c r="BK20" s="528">
        <v>9271.1302288540519</v>
      </c>
      <c r="BL20" s="528">
        <v>9808.1027451838181</v>
      </c>
      <c r="BM20" s="528">
        <v>9711.2493900516893</v>
      </c>
      <c r="BN20" s="528">
        <v>9313.865787959623</v>
      </c>
      <c r="BO20" s="528">
        <v>8587.1387836745125</v>
      </c>
      <c r="BP20" s="528">
        <v>8390.1180000000004</v>
      </c>
      <c r="BQ20" s="528">
        <v>7394.875</v>
      </c>
      <c r="BR20" s="528">
        <v>6943.5360000000001</v>
      </c>
      <c r="BS20" s="528">
        <v>6711.509</v>
      </c>
      <c r="BT20" s="528">
        <v>7914.88</v>
      </c>
      <c r="BU20" s="528">
        <v>8383.5550000000003</v>
      </c>
      <c r="BV20" s="528">
        <v>8893.8389999999999</v>
      </c>
      <c r="BW20" s="528">
        <v>8891.5380000000005</v>
      </c>
      <c r="BX20" s="528">
        <v>9209.0229999999992</v>
      </c>
      <c r="BY20" s="528">
        <v>9248.3449999999993</v>
      </c>
      <c r="BZ20" s="528">
        <v>8714.4179999999997</v>
      </c>
      <c r="CA20" s="597">
        <v>8351.3819999999996</v>
      </c>
      <c r="CB20" s="597">
        <v>8384.3619999999992</v>
      </c>
      <c r="CC20" s="528">
        <v>7480.0290000000005</v>
      </c>
      <c r="CD20" s="528">
        <v>6861.13</v>
      </c>
      <c r="CE20" s="528">
        <v>6742.7929999999997</v>
      </c>
      <c r="CF20" s="528">
        <v>7678.0630000000001</v>
      </c>
      <c r="CG20" s="527">
        <v>8274.1350000000002</v>
      </c>
      <c r="CH20" s="527">
        <v>8936.9500000000007</v>
      </c>
      <c r="CI20" s="528">
        <v>8781.0709999999999</v>
      </c>
      <c r="CJ20" s="528">
        <v>9120.6360000000004</v>
      </c>
      <c r="CK20" s="528">
        <v>9260.8770000000004</v>
      </c>
      <c r="CL20" s="528">
        <v>8793.4629999999997</v>
      </c>
      <c r="CM20" s="528">
        <v>8377.5</v>
      </c>
      <c r="CN20" s="528">
        <v>8243.491</v>
      </c>
      <c r="CO20" s="528">
        <v>7607.6930000000002</v>
      </c>
      <c r="CP20" s="527">
        <f>[4]Dataset!CN21/1000</f>
        <v>7074.192</v>
      </c>
      <c r="CQ20" s="527">
        <f>[4]Dataset!CO21/1000</f>
        <v>6827.0990000000002</v>
      </c>
      <c r="CR20" s="527">
        <f>[4]Dataset!CP21/1000</f>
        <v>7735.1310000000003</v>
      </c>
      <c r="CS20" s="527">
        <v>8390.5300000000007</v>
      </c>
      <c r="CT20" s="527">
        <v>8722.5910000000003</v>
      </c>
      <c r="CU20" s="527">
        <v>8618.7129999999997</v>
      </c>
      <c r="CV20" s="889">
        <v>8986.1329999999998</v>
      </c>
      <c r="CW20" s="889">
        <v>9052.0229999999992</v>
      </c>
      <c r="CX20" s="889">
        <v>8600.9779999999992</v>
      </c>
      <c r="CY20" s="889">
        <v>8124.9769999999999</v>
      </c>
      <c r="CZ20" s="889">
        <v>8088.4539999999997</v>
      </c>
      <c r="DA20" s="889">
        <v>7242.71</v>
      </c>
    </row>
    <row r="21" spans="1:105" ht="16.5" customHeight="1">
      <c r="A21" s="1044"/>
      <c r="B21" s="535"/>
      <c r="C21" s="524" t="s">
        <v>336</v>
      </c>
      <c r="D21" s="525">
        <v>4946.0940000000001</v>
      </c>
      <c r="E21" s="525">
        <v>6016.0550000000003</v>
      </c>
      <c r="F21" s="525">
        <v>5128.9920000000002</v>
      </c>
      <c r="G21" s="525">
        <v>4718.4709999999995</v>
      </c>
      <c r="H21" s="525">
        <v>4423.3829999999998</v>
      </c>
      <c r="I21" s="525">
        <v>4043.3649999999998</v>
      </c>
      <c r="J21" s="525">
        <v>3025.6480000000001</v>
      </c>
      <c r="K21" s="525">
        <v>2977.8040000000001</v>
      </c>
      <c r="L21" s="525">
        <v>4364.7629999999999</v>
      </c>
      <c r="M21" s="525">
        <v>4679.7439999999997</v>
      </c>
      <c r="N21" s="525">
        <v>5218.1270000000004</v>
      </c>
      <c r="O21" s="525">
        <v>4673.098</v>
      </c>
      <c r="P21" s="525">
        <v>5244.2730000000001</v>
      </c>
      <c r="Q21" s="525">
        <v>6804.2269999999999</v>
      </c>
      <c r="R21" s="525">
        <v>4915.1989999999996</v>
      </c>
      <c r="S21" s="525">
        <v>4801.5540000000001</v>
      </c>
      <c r="T21" s="525">
        <v>4569.6409999999996</v>
      </c>
      <c r="U21" s="525">
        <v>3283.2190000000001</v>
      </c>
      <c r="V21" s="525">
        <v>3062.3870000000002</v>
      </c>
      <c r="W21" s="525">
        <v>3190.346</v>
      </c>
      <c r="X21" s="525">
        <v>4551.8919999999998</v>
      </c>
      <c r="Y21" s="525">
        <v>4733.567</v>
      </c>
      <c r="Z21" s="525">
        <v>4788.4279999999999</v>
      </c>
      <c r="AA21" s="525">
        <v>4478.8040000000001</v>
      </c>
      <c r="AB21" s="525">
        <v>4838.1360000000004</v>
      </c>
      <c r="AC21" s="525">
        <v>6237.7690000000002</v>
      </c>
      <c r="AD21" s="525">
        <v>4695.72</v>
      </c>
      <c r="AE21" s="525">
        <v>4572.6490000000003</v>
      </c>
      <c r="AF21" s="525">
        <v>4407.8</v>
      </c>
      <c r="AG21" s="525">
        <v>3598.3589999999999</v>
      </c>
      <c r="AH21" s="525">
        <v>2787.2710000000002</v>
      </c>
      <c r="AI21" s="525">
        <v>2529.1779999999999</v>
      </c>
      <c r="AJ21" s="525">
        <v>3957.26</v>
      </c>
      <c r="AK21" s="525">
        <v>4662.0810000000001</v>
      </c>
      <c r="AL21" s="525">
        <v>4815.665</v>
      </c>
      <c r="AM21" s="525">
        <v>4445.2889999999998</v>
      </c>
      <c r="AN21" s="525">
        <v>4979.7209999999995</v>
      </c>
      <c r="AO21" s="525">
        <v>6658.8389999999999</v>
      </c>
      <c r="AP21" s="525">
        <v>5803.6009999999997</v>
      </c>
      <c r="AQ21" s="525">
        <v>5481.6769999999997</v>
      </c>
      <c r="AR21" s="525">
        <v>4789.5469999999996</v>
      </c>
      <c r="AS21" s="525">
        <v>4544.2560000000003</v>
      </c>
      <c r="AT21" s="525">
        <v>3100.0880000000002</v>
      </c>
      <c r="AU21" s="525">
        <v>2840.57</v>
      </c>
      <c r="AV21" s="525">
        <v>3940.1970000000001</v>
      </c>
      <c r="AW21" s="525">
        <v>4902.2820000000002</v>
      </c>
      <c r="AX21" s="525">
        <v>5219.3500000000004</v>
      </c>
      <c r="AY21" s="525">
        <v>4754.0730000000003</v>
      </c>
      <c r="AZ21" s="525">
        <v>5164.9049999999997</v>
      </c>
      <c r="BA21" s="525">
        <v>5104.4930000000004</v>
      </c>
      <c r="BB21" s="525">
        <v>6214.6490000000003</v>
      </c>
      <c r="BC21" s="525">
        <v>4735.8090000000002</v>
      </c>
      <c r="BD21" s="525">
        <v>4485.8</v>
      </c>
      <c r="BE21" s="525">
        <v>4943.75</v>
      </c>
      <c r="BF21" s="525">
        <v>3939.739</v>
      </c>
      <c r="BG21" s="525">
        <v>2651.8380000000002</v>
      </c>
      <c r="BH21" s="525">
        <v>4062.252</v>
      </c>
      <c r="BI21" s="525">
        <v>4611.0370000000003</v>
      </c>
      <c r="BJ21" s="525">
        <v>4990.8310000000001</v>
      </c>
      <c r="BK21" s="525">
        <v>4448.3280000000004</v>
      </c>
      <c r="BL21" s="525">
        <v>4828.4350000000004</v>
      </c>
      <c r="BM21" s="525">
        <v>6422.4070000000002</v>
      </c>
      <c r="BN21" s="525">
        <v>4608.9059999999999</v>
      </c>
      <c r="BO21" s="525">
        <v>4341.0460000000003</v>
      </c>
      <c r="BP21" s="525">
        <v>4301.018</v>
      </c>
      <c r="BQ21" s="525">
        <v>3394.97</v>
      </c>
      <c r="BR21" s="525">
        <v>2499.9110000000001</v>
      </c>
      <c r="BS21" s="525">
        <v>2513.7440000000001</v>
      </c>
      <c r="BT21" s="525">
        <v>3693.1579999999999</v>
      </c>
      <c r="BU21" s="525">
        <v>4205.7780000000002</v>
      </c>
      <c r="BV21" s="525">
        <v>4506.058</v>
      </c>
      <c r="BW21" s="525">
        <v>4479.1350000000002</v>
      </c>
      <c r="BX21" s="525">
        <v>4464.3530000000001</v>
      </c>
      <c r="BY21" s="525">
        <v>6215.9809999999998</v>
      </c>
      <c r="BZ21" s="525">
        <v>4307.6360000000004</v>
      </c>
      <c r="CA21" s="536">
        <v>3734.1840000000002</v>
      </c>
      <c r="CB21" s="536">
        <v>3938.252</v>
      </c>
      <c r="CC21" s="525">
        <v>2955.5720000000001</v>
      </c>
      <c r="CD21" s="525">
        <v>2510.1109999999999</v>
      </c>
      <c r="CE21" s="525">
        <v>2415.9760000000001</v>
      </c>
      <c r="CF21" s="525">
        <v>3519.5360000000001</v>
      </c>
      <c r="CG21" s="525">
        <v>4282.0150000000003</v>
      </c>
      <c r="CH21" s="525">
        <v>4294.3190000000004</v>
      </c>
      <c r="CI21" s="536">
        <v>3952.752</v>
      </c>
      <c r="CJ21" s="536">
        <v>4525.7280000000001</v>
      </c>
      <c r="CK21" s="536">
        <v>6358.3649999999998</v>
      </c>
      <c r="CL21" s="536">
        <v>4762.2430000000004</v>
      </c>
      <c r="CM21" s="536">
        <v>4348.3739999999998</v>
      </c>
      <c r="CN21" s="536">
        <v>4094.7350000000001</v>
      </c>
      <c r="CO21" s="536">
        <v>4198.0110000000004</v>
      </c>
      <c r="CP21" s="536">
        <f>[4]Dataset!CN43/1000</f>
        <v>2818.4070000000002</v>
      </c>
      <c r="CQ21" s="536">
        <f>[4]Dataset!CO43/1000</f>
        <v>1997.115</v>
      </c>
      <c r="CR21" s="536">
        <f>[4]Dataset!CP43/1000</f>
        <v>3866.931</v>
      </c>
      <c r="CS21" s="525">
        <v>4424.1480000000001</v>
      </c>
      <c r="CT21" s="525">
        <v>4569.2929999999997</v>
      </c>
      <c r="CU21" s="525">
        <v>4393.0929999999998</v>
      </c>
      <c r="CV21" s="525">
        <v>5076.2979999999998</v>
      </c>
      <c r="CW21" s="525">
        <v>6649.1109999999999</v>
      </c>
      <c r="CX21" s="525">
        <v>4967.5959999999995</v>
      </c>
      <c r="CY21" s="525">
        <v>4235.5659999999998</v>
      </c>
      <c r="CZ21" s="525">
        <v>4247.0889999999999</v>
      </c>
      <c r="DA21" s="525">
        <v>3633.8629999999998</v>
      </c>
    </row>
    <row r="22" spans="1:105" ht="16.5" customHeight="1">
      <c r="A22" s="1044"/>
      <c r="B22" s="523"/>
      <c r="C22" s="532" t="s">
        <v>337</v>
      </c>
      <c r="D22" s="526">
        <v>1962.3040000000001</v>
      </c>
      <c r="E22" s="526">
        <v>1713.452</v>
      </c>
      <c r="F22" s="526">
        <v>1737.2670000000001</v>
      </c>
      <c r="G22" s="526">
        <v>1492.8150000000001</v>
      </c>
      <c r="H22" s="526">
        <v>1555.0519999999999</v>
      </c>
      <c r="I22" s="526">
        <v>1438.5809999999999</v>
      </c>
      <c r="J22" s="526">
        <v>1376.5989999999999</v>
      </c>
      <c r="K22" s="526">
        <v>1383.568</v>
      </c>
      <c r="L22" s="526">
        <v>1577.5840000000001</v>
      </c>
      <c r="M22" s="526">
        <v>1546.482</v>
      </c>
      <c r="N22" s="526">
        <v>1509.549</v>
      </c>
      <c r="O22" s="526">
        <v>1760.998</v>
      </c>
      <c r="P22" s="526">
        <v>1601.09</v>
      </c>
      <c r="Q22" s="526">
        <v>1290.0250000000001</v>
      </c>
      <c r="R22" s="526">
        <v>1693.9680000000001</v>
      </c>
      <c r="S22" s="526">
        <v>1497.713</v>
      </c>
      <c r="T22" s="526">
        <v>1486.6179999999999</v>
      </c>
      <c r="U22" s="526">
        <v>1358.0250000000001</v>
      </c>
      <c r="V22" s="526">
        <v>1238.4190000000001</v>
      </c>
      <c r="W22" s="526">
        <v>1254.3579999999999</v>
      </c>
      <c r="X22" s="526">
        <v>1683.181</v>
      </c>
      <c r="Y22" s="526">
        <v>1572.249</v>
      </c>
      <c r="Z22" s="526">
        <v>1517.633</v>
      </c>
      <c r="AA22" s="526">
        <v>1521.7809999999999</v>
      </c>
      <c r="AB22" s="526">
        <v>1635.6379999999999</v>
      </c>
      <c r="AC22" s="526">
        <v>1463.9860000000001</v>
      </c>
      <c r="AD22" s="526">
        <v>1611.1890000000001</v>
      </c>
      <c r="AE22" s="526">
        <v>1426.58</v>
      </c>
      <c r="AF22" s="526">
        <v>1489.595</v>
      </c>
      <c r="AG22" s="526">
        <v>1305.2349999999999</v>
      </c>
      <c r="AH22" s="526">
        <v>1167.8630000000001</v>
      </c>
      <c r="AI22" s="526">
        <v>1175.077</v>
      </c>
      <c r="AJ22" s="526">
        <v>1315.2149999999999</v>
      </c>
      <c r="AK22" s="526">
        <v>1475.442</v>
      </c>
      <c r="AL22" s="526">
        <v>1520.721</v>
      </c>
      <c r="AM22" s="526">
        <v>1354.962</v>
      </c>
      <c r="AN22" s="526">
        <v>1453.721</v>
      </c>
      <c r="AO22" s="526">
        <v>1484.664</v>
      </c>
      <c r="AP22" s="526">
        <v>2010.9639999999999</v>
      </c>
      <c r="AQ22" s="526">
        <v>1890.671</v>
      </c>
      <c r="AR22" s="526">
        <v>1574.5160000000001</v>
      </c>
      <c r="AS22" s="526">
        <v>1283.0709999999999</v>
      </c>
      <c r="AT22" s="526">
        <v>1102.654</v>
      </c>
      <c r="AU22" s="526">
        <v>1095.098</v>
      </c>
      <c r="AV22" s="526">
        <v>1353.202</v>
      </c>
      <c r="AW22" s="526">
        <v>1461.796</v>
      </c>
      <c r="AX22" s="526">
        <v>1520.336</v>
      </c>
      <c r="AY22" s="526">
        <v>1495.952</v>
      </c>
      <c r="AZ22" s="526">
        <v>1564.865</v>
      </c>
      <c r="BA22" s="526">
        <v>1413.037</v>
      </c>
      <c r="BB22" s="526">
        <v>1348.9839999999999</v>
      </c>
      <c r="BC22" s="526">
        <v>1279.154</v>
      </c>
      <c r="BD22" s="526">
        <v>1248.883</v>
      </c>
      <c r="BE22" s="526">
        <v>1189.085</v>
      </c>
      <c r="BF22" s="526">
        <v>1194.616</v>
      </c>
      <c r="BG22" s="526">
        <v>1269.692</v>
      </c>
      <c r="BH22" s="526">
        <v>1157.904</v>
      </c>
      <c r="BI22" s="526">
        <v>1094.4590000000001</v>
      </c>
      <c r="BJ22" s="526">
        <v>1085.0129999999999</v>
      </c>
      <c r="BK22" s="526">
        <v>1097.1659999999999</v>
      </c>
      <c r="BL22" s="526">
        <v>1174.3800000000001</v>
      </c>
      <c r="BM22" s="526">
        <v>1068.328</v>
      </c>
      <c r="BN22" s="526">
        <v>1250.1659999999999</v>
      </c>
      <c r="BO22" s="526">
        <v>1092.6780000000001</v>
      </c>
      <c r="BP22" s="526">
        <v>996.50599999999997</v>
      </c>
      <c r="BQ22" s="526">
        <v>959.85699999999997</v>
      </c>
      <c r="BR22" s="526">
        <v>1006.752</v>
      </c>
      <c r="BS22" s="526">
        <v>992.13800000000003</v>
      </c>
      <c r="BT22" s="526">
        <v>959.59400000000005</v>
      </c>
      <c r="BU22" s="526">
        <v>976.178</v>
      </c>
      <c r="BV22" s="526">
        <v>944.86099999999999</v>
      </c>
      <c r="BW22" s="526">
        <v>975.94399999999996</v>
      </c>
      <c r="BX22" s="526">
        <v>1038.856</v>
      </c>
      <c r="BY22" s="526">
        <v>923.84699999999998</v>
      </c>
      <c r="BZ22" s="526">
        <v>1018.732</v>
      </c>
      <c r="CA22" s="526">
        <v>1061.1969999999999</v>
      </c>
      <c r="CB22" s="526">
        <v>965.553</v>
      </c>
      <c r="CC22" s="526">
        <v>968.15700000000004</v>
      </c>
      <c r="CD22" s="526">
        <v>884.49199999999996</v>
      </c>
      <c r="CE22" s="526">
        <v>1078.615</v>
      </c>
      <c r="CF22" s="526">
        <v>981.61</v>
      </c>
      <c r="CG22" s="526">
        <v>818.01199999999994</v>
      </c>
      <c r="CH22" s="526">
        <v>921.57100000000003</v>
      </c>
      <c r="CI22" s="526">
        <v>881.25099999999998</v>
      </c>
      <c r="CJ22" s="526">
        <v>847.30799999999999</v>
      </c>
      <c r="CK22" s="526">
        <v>767.40200000000004</v>
      </c>
      <c r="CL22" s="526">
        <v>818.65499999999997</v>
      </c>
      <c r="CM22" s="526">
        <v>1081.163</v>
      </c>
      <c r="CN22" s="526">
        <v>1003.095</v>
      </c>
      <c r="CO22" s="526">
        <v>1094.0329999999999</v>
      </c>
      <c r="CP22" s="526">
        <f>[4]Dataset!CN44/1000</f>
        <v>1372.971</v>
      </c>
      <c r="CQ22" s="526">
        <f>[4]Dataset!CO44/1000</f>
        <v>1534.472</v>
      </c>
      <c r="CR22" s="526">
        <f>[4]Dataset!CP44/1000</f>
        <v>784.51599999999996</v>
      </c>
      <c r="CS22" s="526">
        <v>716.14300000000003</v>
      </c>
      <c r="CT22" s="526">
        <v>1038.289</v>
      </c>
      <c r="CU22" s="526">
        <v>868.53399999999999</v>
      </c>
      <c r="CV22" s="526">
        <v>802.11699999999996</v>
      </c>
      <c r="CW22" s="526">
        <v>821.25900000000001</v>
      </c>
      <c r="CX22" s="526">
        <v>906.149</v>
      </c>
      <c r="CY22" s="526">
        <v>834.35</v>
      </c>
      <c r="CZ22" s="526">
        <v>895.13699999999994</v>
      </c>
      <c r="DA22" s="526">
        <v>890.77099999999996</v>
      </c>
    </row>
    <row r="23" spans="1:105" ht="16.5" customHeight="1">
      <c r="A23" s="1044"/>
      <c r="B23" s="523"/>
      <c r="C23" s="532" t="s">
        <v>338</v>
      </c>
      <c r="D23" s="526">
        <v>1879.962</v>
      </c>
      <c r="E23" s="526">
        <v>1788.662</v>
      </c>
      <c r="F23" s="526">
        <v>1814.75</v>
      </c>
      <c r="G23" s="526">
        <v>1681.8810000000001</v>
      </c>
      <c r="H23" s="526">
        <v>1558.0160000000001</v>
      </c>
      <c r="I23" s="526">
        <v>1401.4880000000001</v>
      </c>
      <c r="J23" s="526">
        <v>1113.9280000000001</v>
      </c>
      <c r="K23" s="526">
        <v>875.32500000000005</v>
      </c>
      <c r="L23" s="526">
        <v>1244.5350000000001</v>
      </c>
      <c r="M23" s="526">
        <v>1386.0640000000001</v>
      </c>
      <c r="N23" s="526">
        <v>1493.7329999999999</v>
      </c>
      <c r="O23" s="526">
        <v>1478.731</v>
      </c>
      <c r="P23" s="526">
        <v>1539.752</v>
      </c>
      <c r="Q23" s="526">
        <v>1405.586</v>
      </c>
      <c r="R23" s="526">
        <v>1564.085</v>
      </c>
      <c r="S23" s="526">
        <v>1383.0619999999999</v>
      </c>
      <c r="T23" s="526">
        <v>1440.3040000000001</v>
      </c>
      <c r="U23" s="526">
        <v>1243.8440000000001</v>
      </c>
      <c r="V23" s="526">
        <v>1009.268</v>
      </c>
      <c r="W23" s="526">
        <v>871.76800000000003</v>
      </c>
      <c r="X23" s="526">
        <v>1251.2080000000001</v>
      </c>
      <c r="Y23" s="526">
        <v>1461.6790000000001</v>
      </c>
      <c r="Z23" s="526">
        <v>1582.421</v>
      </c>
      <c r="AA23" s="526">
        <v>1498.431</v>
      </c>
      <c r="AB23" s="526">
        <v>1571.261</v>
      </c>
      <c r="AC23" s="526">
        <v>1428.3150000000001</v>
      </c>
      <c r="AD23" s="526">
        <v>1470.615</v>
      </c>
      <c r="AE23" s="526">
        <v>1474.4659999999999</v>
      </c>
      <c r="AF23" s="526">
        <v>1321.29</v>
      </c>
      <c r="AG23" s="526">
        <v>1220.5709999999999</v>
      </c>
      <c r="AH23" s="526">
        <v>1070.02</v>
      </c>
      <c r="AI23" s="526">
        <v>861.53599999999994</v>
      </c>
      <c r="AJ23" s="526">
        <v>1169.2380000000001</v>
      </c>
      <c r="AK23" s="526">
        <v>1392.0219999999999</v>
      </c>
      <c r="AL23" s="526">
        <v>1460.0160000000001</v>
      </c>
      <c r="AM23" s="526">
        <v>1407.1679999999999</v>
      </c>
      <c r="AN23" s="526">
        <v>1414.8679999999999</v>
      </c>
      <c r="AO23" s="526">
        <v>1307.489</v>
      </c>
      <c r="AP23" s="526">
        <v>1399.75</v>
      </c>
      <c r="AQ23" s="526">
        <v>1511.9380000000001</v>
      </c>
      <c r="AR23" s="526">
        <v>1269.9690000000001</v>
      </c>
      <c r="AS23" s="526">
        <v>1036.489</v>
      </c>
      <c r="AT23" s="526">
        <v>968.42600000000004</v>
      </c>
      <c r="AU23" s="526">
        <v>917.60299999999995</v>
      </c>
      <c r="AV23" s="526">
        <v>1236.4949999999999</v>
      </c>
      <c r="AW23" s="526">
        <v>1645.9159999999999</v>
      </c>
      <c r="AX23" s="526">
        <v>1826.81</v>
      </c>
      <c r="AY23" s="526">
        <v>1720.566</v>
      </c>
      <c r="AZ23" s="526">
        <v>1753.425</v>
      </c>
      <c r="BA23" s="526">
        <v>1743.184</v>
      </c>
      <c r="BB23" s="526">
        <v>1709.6790000000001</v>
      </c>
      <c r="BC23" s="526">
        <v>1854.809</v>
      </c>
      <c r="BD23" s="526">
        <v>1879.4960000000001</v>
      </c>
      <c r="BE23" s="526">
        <v>1269.6510000000001</v>
      </c>
      <c r="BF23" s="526">
        <v>1104.8779999999999</v>
      </c>
      <c r="BG23" s="526">
        <v>811.03300000000002</v>
      </c>
      <c r="BH23" s="526">
        <v>1249.2570000000001</v>
      </c>
      <c r="BI23" s="526">
        <v>1513.778</v>
      </c>
      <c r="BJ23" s="526">
        <v>1619.28</v>
      </c>
      <c r="BK23" s="526">
        <v>1555.932</v>
      </c>
      <c r="BL23" s="526">
        <v>1514.3409999999999</v>
      </c>
      <c r="BM23" s="526">
        <v>1661.5440000000001</v>
      </c>
      <c r="BN23" s="526">
        <v>1554.35</v>
      </c>
      <c r="BO23" s="526">
        <v>1399.289</v>
      </c>
      <c r="BP23" s="526">
        <v>1311.04</v>
      </c>
      <c r="BQ23" s="526">
        <v>1072.7170000000001</v>
      </c>
      <c r="BR23" s="526">
        <v>885.51700000000005</v>
      </c>
      <c r="BS23" s="526">
        <v>750.23900000000003</v>
      </c>
      <c r="BT23" s="526">
        <v>980.44600000000003</v>
      </c>
      <c r="BU23" s="526">
        <v>1380.9949999999999</v>
      </c>
      <c r="BV23" s="526">
        <v>1526.24</v>
      </c>
      <c r="BW23" s="526">
        <v>1440.585</v>
      </c>
      <c r="BX23" s="526">
        <v>1417.904</v>
      </c>
      <c r="BY23" s="526">
        <v>1424.7729999999999</v>
      </c>
      <c r="BZ23" s="526">
        <v>1491.49</v>
      </c>
      <c r="CA23" s="526">
        <v>1407.5719999999999</v>
      </c>
      <c r="CB23" s="526">
        <v>1477.963</v>
      </c>
      <c r="CC23" s="526">
        <v>1146.7829999999999</v>
      </c>
      <c r="CD23" s="526">
        <v>917.62400000000002</v>
      </c>
      <c r="CE23" s="526">
        <v>716.447</v>
      </c>
      <c r="CF23" s="526">
        <v>1003.506</v>
      </c>
      <c r="CG23" s="526">
        <v>1163.981</v>
      </c>
      <c r="CH23" s="526">
        <v>1167.9659999999999</v>
      </c>
      <c r="CI23" s="526">
        <v>1147.8050000000001</v>
      </c>
      <c r="CJ23" s="526">
        <v>1194.1320000000001</v>
      </c>
      <c r="CK23" s="526">
        <v>1146.877</v>
      </c>
      <c r="CL23" s="526">
        <v>1091.9780000000001</v>
      </c>
      <c r="CM23" s="526">
        <v>1132.4760000000001</v>
      </c>
      <c r="CN23" s="526">
        <v>1136.1479999999999</v>
      </c>
      <c r="CO23" s="526">
        <v>1117.9949999999999</v>
      </c>
      <c r="CP23" s="526">
        <f>[4]Dataset!CN45/1000</f>
        <v>848.98800000000006</v>
      </c>
      <c r="CQ23" s="526">
        <f>[4]Dataset!CO45/1000</f>
        <v>654.59699999999998</v>
      </c>
      <c r="CR23" s="526">
        <f>[4]Dataset!CP45/1000</f>
        <v>931.33299999999997</v>
      </c>
      <c r="CS23" s="526">
        <v>1049.2180000000001</v>
      </c>
      <c r="CT23" s="526">
        <v>1089.8909999999998</v>
      </c>
      <c r="CU23" s="526">
        <v>1083.7650000000001</v>
      </c>
      <c r="CV23" s="526">
        <v>1132.1110000000001</v>
      </c>
      <c r="CW23" s="526">
        <v>1094.0309999999999</v>
      </c>
      <c r="CX23" s="526">
        <v>1091.0309999999999</v>
      </c>
      <c r="CY23" s="526">
        <v>1056.338</v>
      </c>
      <c r="CZ23" s="526">
        <v>1055.501</v>
      </c>
      <c r="DA23" s="526">
        <v>981.20699999999999</v>
      </c>
    </row>
    <row r="24" spans="1:105" ht="16.5" customHeight="1">
      <c r="A24" s="1044"/>
      <c r="B24" s="523"/>
      <c r="C24" s="533" t="s">
        <v>450</v>
      </c>
      <c r="D24" s="527">
        <v>10516.393</v>
      </c>
      <c r="E24" s="527">
        <v>11234.475</v>
      </c>
      <c r="F24" s="527">
        <v>10379.902</v>
      </c>
      <c r="G24" s="527">
        <v>9602.018</v>
      </c>
      <c r="H24" s="527">
        <v>9113.5280000000002</v>
      </c>
      <c r="I24" s="527">
        <v>8525.0840000000007</v>
      </c>
      <c r="J24" s="527">
        <v>6922.9769999999999</v>
      </c>
      <c r="K24" s="527">
        <v>6572.1059999999998</v>
      </c>
      <c r="L24" s="527">
        <v>8716.2160000000003</v>
      </c>
      <c r="M24" s="527">
        <v>9333.6020000000008</v>
      </c>
      <c r="N24" s="527">
        <v>9886.6849999999995</v>
      </c>
      <c r="O24" s="527">
        <v>9623.1859999999997</v>
      </c>
      <c r="P24" s="527">
        <v>10129.771000000001</v>
      </c>
      <c r="Q24" s="527">
        <v>11026.829</v>
      </c>
      <c r="R24" s="527">
        <v>9685.6180000000004</v>
      </c>
      <c r="S24" s="527">
        <v>9216.5300000000007</v>
      </c>
      <c r="T24" s="527">
        <v>9049.9529999999995</v>
      </c>
      <c r="U24" s="527">
        <v>7327.9459999999999</v>
      </c>
      <c r="V24" s="527">
        <v>6545.6189999999997</v>
      </c>
      <c r="W24" s="527">
        <v>6605.6750000000002</v>
      </c>
      <c r="X24" s="527">
        <v>8890.6419999999998</v>
      </c>
      <c r="Y24" s="527">
        <v>9254.0519999999997</v>
      </c>
      <c r="Z24" s="527">
        <v>9473.5349999999999</v>
      </c>
      <c r="AA24" s="527">
        <v>9119.24</v>
      </c>
      <c r="AB24" s="527">
        <v>9651.5830000000005</v>
      </c>
      <c r="AC24" s="527">
        <v>10645.523999999999</v>
      </c>
      <c r="AD24" s="527">
        <v>9258.9380000000001</v>
      </c>
      <c r="AE24" s="527">
        <v>8935.0570000000007</v>
      </c>
      <c r="AF24" s="527">
        <v>8611.384</v>
      </c>
      <c r="AG24" s="527">
        <v>7524.3090000000002</v>
      </c>
      <c r="AH24" s="527">
        <v>6291.5060000000003</v>
      </c>
      <c r="AI24" s="527">
        <v>5828.4949999999999</v>
      </c>
      <c r="AJ24" s="527">
        <v>7922.03</v>
      </c>
      <c r="AK24" s="527">
        <v>9026.4779999999992</v>
      </c>
      <c r="AL24" s="527">
        <v>9273.42</v>
      </c>
      <c r="AM24" s="527">
        <v>8702.2150000000001</v>
      </c>
      <c r="AN24" s="527">
        <v>9406.8330000000005</v>
      </c>
      <c r="AO24" s="527">
        <v>10951.514999999999</v>
      </c>
      <c r="AP24" s="527">
        <v>10980.173000000001</v>
      </c>
      <c r="AQ24" s="527">
        <v>10792.825000000001</v>
      </c>
      <c r="AR24" s="527">
        <v>9262.0159999999996</v>
      </c>
      <c r="AS24" s="527">
        <v>8331.4680000000008</v>
      </c>
      <c r="AT24" s="527">
        <v>6546.7659999999996</v>
      </c>
      <c r="AU24" s="527">
        <v>6006.3879999999999</v>
      </c>
      <c r="AV24" s="527">
        <v>7964.6540000000005</v>
      </c>
      <c r="AW24" s="527">
        <v>9485.9330000000009</v>
      </c>
      <c r="AX24" s="527">
        <v>10118.847</v>
      </c>
      <c r="AY24" s="527">
        <v>9563.8439999999991</v>
      </c>
      <c r="AZ24" s="527">
        <v>10137.916999999999</v>
      </c>
      <c r="BA24" s="527">
        <v>9832.5450000000001</v>
      </c>
      <c r="BB24" s="527">
        <v>10832.876</v>
      </c>
      <c r="BC24" s="527">
        <v>9499.3410000000003</v>
      </c>
      <c r="BD24" s="527">
        <v>9128.9719999999998</v>
      </c>
      <c r="BE24" s="527">
        <v>8847.2099999999991</v>
      </c>
      <c r="BF24" s="527">
        <v>7553.83</v>
      </c>
      <c r="BG24" s="527">
        <v>5962.08</v>
      </c>
      <c r="BH24" s="527">
        <v>7830.116</v>
      </c>
      <c r="BI24" s="527">
        <v>8470.4740000000002</v>
      </c>
      <c r="BJ24" s="527">
        <v>8808.2780000000002</v>
      </c>
      <c r="BK24" s="527">
        <v>8272.9539999999997</v>
      </c>
      <c r="BL24" s="527">
        <v>8812.52</v>
      </c>
      <c r="BM24" s="527">
        <v>10318.727999999999</v>
      </c>
      <c r="BN24" s="527">
        <v>8552.9480000000003</v>
      </c>
      <c r="BO24" s="527">
        <v>7976.9009999999998</v>
      </c>
      <c r="BP24" s="527">
        <v>7780.5140000000001</v>
      </c>
      <c r="BQ24" s="527">
        <v>6563.799</v>
      </c>
      <c r="BR24" s="527">
        <v>5562.2550000000001</v>
      </c>
      <c r="BS24" s="527">
        <v>5387.598</v>
      </c>
      <c r="BT24" s="527">
        <v>6797.1869999999999</v>
      </c>
      <c r="BU24" s="527">
        <v>7757.7539999999999</v>
      </c>
      <c r="BV24" s="527">
        <v>8278.77</v>
      </c>
      <c r="BW24" s="527">
        <v>8107.5129999999999</v>
      </c>
      <c r="BX24" s="527">
        <v>8156.9870000000001</v>
      </c>
      <c r="BY24" s="527">
        <v>9637.1610000000001</v>
      </c>
      <c r="BZ24" s="527">
        <v>7883.2330000000002</v>
      </c>
      <c r="CA24" s="527">
        <v>7311.5569999999998</v>
      </c>
      <c r="CB24" s="527">
        <v>7618.2460000000001</v>
      </c>
      <c r="CC24" s="527">
        <v>6250.4440000000004</v>
      </c>
      <c r="CD24" s="527">
        <v>5338.7110000000002</v>
      </c>
      <c r="CE24" s="527">
        <v>5301.5910000000003</v>
      </c>
      <c r="CF24" s="527">
        <v>6627.5240000000003</v>
      </c>
      <c r="CG24" s="527">
        <v>7393.0789999999997</v>
      </c>
      <c r="CH24" s="527">
        <v>7514.3360000000002</v>
      </c>
      <c r="CI24" s="527">
        <v>7152.27</v>
      </c>
      <c r="CJ24" s="527">
        <v>7722.6239999999998</v>
      </c>
      <c r="CK24" s="527">
        <v>9316.3539999999994</v>
      </c>
      <c r="CL24" s="527">
        <v>7796.6019999999999</v>
      </c>
      <c r="CM24" s="527">
        <v>7623.9470000000001</v>
      </c>
      <c r="CN24" s="527">
        <v>7308.4589999999998</v>
      </c>
      <c r="CO24" s="527">
        <v>7534.4290000000001</v>
      </c>
      <c r="CP24" s="527">
        <f>[4]Dataset!CN46/1000</f>
        <v>6238.473</v>
      </c>
      <c r="CQ24" s="527">
        <f>[4]Dataset!CO46/1000</f>
        <v>5347.7039999999997</v>
      </c>
      <c r="CR24" s="527">
        <f>[4]Dataset!CP46/1000</f>
        <v>6486.77</v>
      </c>
      <c r="CS24" s="527">
        <v>7119.6480000000001</v>
      </c>
      <c r="CT24" s="527">
        <v>7667.634</v>
      </c>
      <c r="CU24" s="527">
        <v>7366.5619999999999</v>
      </c>
      <c r="CV24" s="527">
        <v>7955.8419999999996</v>
      </c>
      <c r="CW24" s="527">
        <v>9418.2720000000008</v>
      </c>
      <c r="CX24" s="527">
        <v>7885.8249999999998</v>
      </c>
      <c r="CY24" s="527">
        <v>7040.0749999999998</v>
      </c>
      <c r="CZ24" s="527">
        <v>7070.6379999999999</v>
      </c>
      <c r="DA24" s="527">
        <v>6410.7169999999996</v>
      </c>
    </row>
    <row r="25" spans="1:105" ht="16.5" customHeight="1">
      <c r="A25" s="1044"/>
      <c r="B25" s="521" t="s">
        <v>457</v>
      </c>
      <c r="C25" s="532" t="s">
        <v>339</v>
      </c>
      <c r="D25" s="526">
        <v>4278.6009999999997</v>
      </c>
      <c r="E25" s="526">
        <v>3896.8040000000001</v>
      </c>
      <c r="F25" s="526">
        <v>4018.5880000000002</v>
      </c>
      <c r="G25" s="526">
        <v>4166.1869999999999</v>
      </c>
      <c r="H25" s="526">
        <v>4123.3559999999998</v>
      </c>
      <c r="I25" s="526">
        <v>2769.52</v>
      </c>
      <c r="J25" s="526">
        <v>2370.5349999999999</v>
      </c>
      <c r="K25" s="526">
        <v>2111.81</v>
      </c>
      <c r="L25" s="526">
        <v>3356.4209999999998</v>
      </c>
      <c r="M25" s="526">
        <v>4235.433</v>
      </c>
      <c r="N25" s="526">
        <v>4389.1239999999998</v>
      </c>
      <c r="O25" s="526">
        <v>3971.152</v>
      </c>
      <c r="P25" s="526">
        <v>4364.8909999999996</v>
      </c>
      <c r="Q25" s="526">
        <v>4211.4639999999999</v>
      </c>
      <c r="R25" s="526">
        <v>4400.2150000000001</v>
      </c>
      <c r="S25" s="526">
        <v>4372.8519999999999</v>
      </c>
      <c r="T25" s="526">
        <v>3888.1219999999998</v>
      </c>
      <c r="U25" s="526">
        <v>3265.5819999999999</v>
      </c>
      <c r="V25" s="526">
        <v>3790.5120000000002</v>
      </c>
      <c r="W25" s="526">
        <v>1885.0150000000001</v>
      </c>
      <c r="X25" s="526">
        <v>2746.07</v>
      </c>
      <c r="Y25" s="526">
        <v>3721.2620000000002</v>
      </c>
      <c r="Z25" s="526">
        <v>4049.7530000000002</v>
      </c>
      <c r="AA25" s="526">
        <v>3563.2829999999999</v>
      </c>
      <c r="AB25" s="526">
        <v>3952.1280000000002</v>
      </c>
      <c r="AC25" s="526">
        <v>3849.1439999999998</v>
      </c>
      <c r="AD25" s="526">
        <v>4087.8670000000002</v>
      </c>
      <c r="AE25" s="526">
        <v>3778.1680000000001</v>
      </c>
      <c r="AF25" s="526">
        <v>3839.2330000000002</v>
      </c>
      <c r="AG25" s="526">
        <v>2936.9349999999999</v>
      </c>
      <c r="AH25" s="526">
        <v>2509.1979999999999</v>
      </c>
      <c r="AI25" s="526">
        <v>1980.096</v>
      </c>
      <c r="AJ25" s="526">
        <v>3154.4090000000001</v>
      </c>
      <c r="AK25" s="526">
        <v>3687.8130000000001</v>
      </c>
      <c r="AL25" s="526">
        <v>3874.6880000000001</v>
      </c>
      <c r="AM25" s="526">
        <v>3515.52</v>
      </c>
      <c r="AN25" s="526">
        <v>3932.3980000000001</v>
      </c>
      <c r="AO25" s="526">
        <v>3870.6849999999999</v>
      </c>
      <c r="AP25" s="526">
        <v>4756.835</v>
      </c>
      <c r="AQ25" s="526">
        <v>4631.0619999999999</v>
      </c>
      <c r="AR25" s="526">
        <v>4060.857</v>
      </c>
      <c r="AS25" s="526">
        <v>3317.8560000000002</v>
      </c>
      <c r="AT25" s="526">
        <v>2494.4839999999999</v>
      </c>
      <c r="AU25" s="526">
        <v>2446.0120000000002</v>
      </c>
      <c r="AV25" s="526">
        <v>3145.991</v>
      </c>
      <c r="AW25" s="526">
        <v>4026.944</v>
      </c>
      <c r="AX25" s="526">
        <v>4255.95</v>
      </c>
      <c r="AY25" s="526">
        <v>3871.9540000000002</v>
      </c>
      <c r="AZ25" s="526">
        <v>4041.2959999999998</v>
      </c>
      <c r="BA25" s="526">
        <v>3877.491</v>
      </c>
      <c r="BB25" s="526">
        <v>4000.8009999999999</v>
      </c>
      <c r="BC25" s="526">
        <v>4193.3519999999999</v>
      </c>
      <c r="BD25" s="526">
        <v>3587.45</v>
      </c>
      <c r="BE25" s="526">
        <v>2488.3879999999999</v>
      </c>
      <c r="BF25" s="526">
        <v>2192.7350000000001</v>
      </c>
      <c r="BG25" s="526">
        <v>1836.0640000000001</v>
      </c>
      <c r="BH25" s="526">
        <v>2987.8560000000002</v>
      </c>
      <c r="BI25" s="526">
        <v>3564.7080000000001</v>
      </c>
      <c r="BJ25" s="526">
        <v>3778.8020000000001</v>
      </c>
      <c r="BK25" s="526">
        <v>3444.721</v>
      </c>
      <c r="BL25" s="526">
        <v>3952.7919999999999</v>
      </c>
      <c r="BM25" s="526">
        <v>3718.8359999999998</v>
      </c>
      <c r="BN25" s="526">
        <v>3838.027</v>
      </c>
      <c r="BO25" s="526">
        <v>3477.777</v>
      </c>
      <c r="BP25" s="526">
        <v>3300.5650000000001</v>
      </c>
      <c r="BQ25" s="526">
        <v>2390.3960000000002</v>
      </c>
      <c r="BR25" s="526">
        <v>2001.89</v>
      </c>
      <c r="BS25" s="526">
        <v>1836.248</v>
      </c>
      <c r="BT25" s="526">
        <v>2963.9050000000002</v>
      </c>
      <c r="BU25" s="526">
        <v>3415.9430000000002</v>
      </c>
      <c r="BV25" s="526">
        <v>3282.3589999999999</v>
      </c>
      <c r="BW25" s="526">
        <v>3194.5120000000002</v>
      </c>
      <c r="BX25" s="526">
        <v>3548.58</v>
      </c>
      <c r="BY25" s="526">
        <v>3408.1309999999999</v>
      </c>
      <c r="BZ25" s="526">
        <v>3580.3620000000001</v>
      </c>
      <c r="CA25" s="526">
        <v>3773.3270000000002</v>
      </c>
      <c r="CB25" s="526">
        <v>3309.8110000000001</v>
      </c>
      <c r="CC25" s="526">
        <v>2561.8130000000001</v>
      </c>
      <c r="CD25" s="526">
        <v>2138.4299999999998</v>
      </c>
      <c r="CE25" s="526">
        <v>1937.57</v>
      </c>
      <c r="CF25" s="526">
        <v>2681.4810000000002</v>
      </c>
      <c r="CG25" s="526">
        <v>2959.9389999999999</v>
      </c>
      <c r="CH25" s="526">
        <v>3255.4369999999999</v>
      </c>
      <c r="CI25" s="526">
        <v>3172.6109999999999</v>
      </c>
      <c r="CJ25" s="526">
        <v>3533.3939999999998</v>
      </c>
      <c r="CK25" s="526">
        <v>3129.047</v>
      </c>
      <c r="CL25" s="526">
        <v>3237.8519999999999</v>
      </c>
      <c r="CM25" s="526">
        <v>3338.846</v>
      </c>
      <c r="CN25" s="526">
        <v>3159.9580000000001</v>
      </c>
      <c r="CO25" s="526">
        <v>2359.6819999999998</v>
      </c>
      <c r="CP25" s="526">
        <f>[4]Dataset!CN47/1000</f>
        <v>2234.498</v>
      </c>
      <c r="CQ25" s="526">
        <f>[4]Dataset!CO47/1000</f>
        <v>1878.9670000000001</v>
      </c>
      <c r="CR25" s="526">
        <f>[4]Dataset!CP47/1000</f>
        <v>2668.03</v>
      </c>
      <c r="CS25" s="526">
        <v>2947.7910000000002</v>
      </c>
      <c r="CT25" s="526">
        <v>2897.279</v>
      </c>
      <c r="CU25" s="526">
        <v>2912.24</v>
      </c>
      <c r="CV25" s="526">
        <v>3182.8020000000001</v>
      </c>
      <c r="CW25" s="526">
        <v>2801.1750000000002</v>
      </c>
      <c r="CX25" s="526">
        <v>2822.7939999999999</v>
      </c>
      <c r="CY25" s="526">
        <v>2777.8150000000001</v>
      </c>
      <c r="CZ25" s="526">
        <v>2599.4589999999998</v>
      </c>
      <c r="DA25" s="526">
        <v>2149.221</v>
      </c>
    </row>
    <row r="26" spans="1:105" ht="16.5" customHeight="1">
      <c r="A26" s="1044"/>
      <c r="B26" s="888" t="s">
        <v>824</v>
      </c>
      <c r="C26" s="532" t="s">
        <v>340</v>
      </c>
      <c r="D26" s="526">
        <v>1353.693</v>
      </c>
      <c r="E26" s="526">
        <v>1423.6949999999999</v>
      </c>
      <c r="F26" s="526">
        <v>1441.5530000000001</v>
      </c>
      <c r="G26" s="526">
        <v>1319.268</v>
      </c>
      <c r="H26" s="526">
        <v>1240.8309999999999</v>
      </c>
      <c r="I26" s="526">
        <v>1038.0139999999999</v>
      </c>
      <c r="J26" s="526">
        <v>1035.771</v>
      </c>
      <c r="K26" s="526">
        <v>933.83600000000001</v>
      </c>
      <c r="L26" s="526">
        <v>1201.277</v>
      </c>
      <c r="M26" s="526">
        <v>1404.2550000000001</v>
      </c>
      <c r="N26" s="526">
        <v>1403.1179999999999</v>
      </c>
      <c r="O26" s="526">
        <v>1434.7080000000001</v>
      </c>
      <c r="P26" s="526">
        <v>1340.675</v>
      </c>
      <c r="Q26" s="526">
        <v>1411.396</v>
      </c>
      <c r="R26" s="526">
        <v>1561.6590000000001</v>
      </c>
      <c r="S26" s="526">
        <v>1307.7639999999999</v>
      </c>
      <c r="T26" s="526">
        <v>1258.604</v>
      </c>
      <c r="U26" s="526">
        <v>2504.027</v>
      </c>
      <c r="V26" s="526">
        <v>911.51700000000005</v>
      </c>
      <c r="W26" s="526">
        <v>898.85400000000004</v>
      </c>
      <c r="X26" s="526">
        <v>1093.8589999999999</v>
      </c>
      <c r="Y26" s="526">
        <v>1259.203</v>
      </c>
      <c r="Z26" s="526">
        <v>1308.6949999999999</v>
      </c>
      <c r="AA26" s="526">
        <v>1221.191</v>
      </c>
      <c r="AB26" s="526">
        <v>1283.8109999999999</v>
      </c>
      <c r="AC26" s="526">
        <v>1259.827</v>
      </c>
      <c r="AD26" s="526">
        <v>1329.3040000000001</v>
      </c>
      <c r="AE26" s="526">
        <v>1269.23</v>
      </c>
      <c r="AF26" s="526">
        <v>1194.7090000000001</v>
      </c>
      <c r="AG26" s="526">
        <v>994.96299999999997</v>
      </c>
      <c r="AH26" s="526">
        <v>946.322</v>
      </c>
      <c r="AI26" s="526">
        <v>989.57</v>
      </c>
      <c r="AJ26" s="526">
        <v>1228.548</v>
      </c>
      <c r="AK26" s="526">
        <v>1438.702</v>
      </c>
      <c r="AL26" s="526">
        <v>1557.992</v>
      </c>
      <c r="AM26" s="526">
        <v>1477.2329999999999</v>
      </c>
      <c r="AN26" s="526">
        <v>1385.145</v>
      </c>
      <c r="AO26" s="526">
        <v>1217.3330000000001</v>
      </c>
      <c r="AP26" s="526">
        <v>1826.24</v>
      </c>
      <c r="AQ26" s="526">
        <v>1845.991</v>
      </c>
      <c r="AR26" s="526">
        <v>1340.74</v>
      </c>
      <c r="AS26" s="526">
        <v>1097.431</v>
      </c>
      <c r="AT26" s="526">
        <v>1020.944</v>
      </c>
      <c r="AU26" s="526">
        <v>969.79700000000003</v>
      </c>
      <c r="AV26" s="526">
        <v>1145.6610000000001</v>
      </c>
      <c r="AW26" s="526">
        <v>1315.8510000000001</v>
      </c>
      <c r="AX26" s="526">
        <v>1442.299</v>
      </c>
      <c r="AY26" s="526">
        <v>1408.0609999999999</v>
      </c>
      <c r="AZ26" s="526">
        <v>1379.83</v>
      </c>
      <c r="BA26" s="526">
        <v>1396.3989999999999</v>
      </c>
      <c r="BB26" s="526">
        <v>1384.87</v>
      </c>
      <c r="BC26" s="526">
        <v>1340.954</v>
      </c>
      <c r="BD26" s="526">
        <v>1199.6479999999999</v>
      </c>
      <c r="BE26" s="526">
        <v>949.31899999999996</v>
      </c>
      <c r="BF26" s="526">
        <v>984.11199999999997</v>
      </c>
      <c r="BG26" s="526">
        <v>915.56299999999999</v>
      </c>
      <c r="BH26" s="526">
        <v>1007.883</v>
      </c>
      <c r="BI26" s="526">
        <v>1114.6020000000001</v>
      </c>
      <c r="BJ26" s="526">
        <v>1163.268</v>
      </c>
      <c r="BK26" s="526">
        <v>1189.32</v>
      </c>
      <c r="BL26" s="526">
        <v>1299.4849999999999</v>
      </c>
      <c r="BM26" s="526">
        <v>1203.8240000000001</v>
      </c>
      <c r="BN26" s="526">
        <v>1288.1590000000001</v>
      </c>
      <c r="BO26" s="526">
        <v>1233.9269999999999</v>
      </c>
      <c r="BP26" s="526">
        <v>1211.44</v>
      </c>
      <c r="BQ26" s="526">
        <v>1075.633</v>
      </c>
      <c r="BR26" s="526">
        <v>1064.8499999999999</v>
      </c>
      <c r="BS26" s="526">
        <v>872.19200000000001</v>
      </c>
      <c r="BT26" s="526">
        <v>1047.579</v>
      </c>
      <c r="BU26" s="526">
        <v>1098.1500000000001</v>
      </c>
      <c r="BV26" s="526">
        <v>1136.78</v>
      </c>
      <c r="BW26" s="526">
        <v>1152.3969999999999</v>
      </c>
      <c r="BX26" s="526">
        <v>1279.299</v>
      </c>
      <c r="BY26" s="526">
        <v>1169.5150000000001</v>
      </c>
      <c r="BZ26" s="526">
        <v>1183.6559999999999</v>
      </c>
      <c r="CA26" s="526">
        <v>1174.479</v>
      </c>
      <c r="CB26" s="526">
        <v>1114.2750000000001</v>
      </c>
      <c r="CC26" s="526">
        <v>1017.349</v>
      </c>
      <c r="CD26" s="526">
        <v>1053.9110000000001</v>
      </c>
      <c r="CE26" s="526">
        <v>873.51700000000005</v>
      </c>
      <c r="CF26" s="526">
        <v>1161.954</v>
      </c>
      <c r="CG26" s="526">
        <v>1203.903</v>
      </c>
      <c r="CH26" s="526">
        <v>1222.7360000000001</v>
      </c>
      <c r="CI26" s="526">
        <v>1243.067</v>
      </c>
      <c r="CJ26" s="526">
        <v>1299.8689999999999</v>
      </c>
      <c r="CK26" s="526">
        <v>1202.5550000000001</v>
      </c>
      <c r="CL26" s="526">
        <v>1249.5250000000001</v>
      </c>
      <c r="CM26" s="526">
        <v>1189.626</v>
      </c>
      <c r="CN26" s="526">
        <v>1185.826</v>
      </c>
      <c r="CO26" s="526">
        <v>1054.1769999999999</v>
      </c>
      <c r="CP26" s="526">
        <f>[4]Dataset!CN48/1000</f>
        <v>921.63699999999994</v>
      </c>
      <c r="CQ26" s="526">
        <f>[4]Dataset!CO48/1000</f>
        <v>890.40200000000004</v>
      </c>
      <c r="CR26" s="526">
        <f>[4]Dataset!CP48/1000</f>
        <v>1089.8779999999999</v>
      </c>
      <c r="CS26" s="526">
        <v>1294.7649999999999</v>
      </c>
      <c r="CT26" s="526">
        <v>1233.183</v>
      </c>
      <c r="CU26" s="526">
        <v>1315.068</v>
      </c>
      <c r="CV26" s="526">
        <v>1301.357</v>
      </c>
      <c r="CW26" s="526">
        <v>1259.434</v>
      </c>
      <c r="CX26" s="526">
        <v>1287.327</v>
      </c>
      <c r="CY26" s="526">
        <v>1230.999</v>
      </c>
      <c r="CZ26" s="526">
        <v>1176.23</v>
      </c>
      <c r="DA26" s="526">
        <v>1036.94</v>
      </c>
    </row>
    <row r="27" spans="1:105" ht="16.5" customHeight="1">
      <c r="A27" s="1044"/>
      <c r="B27" s="521" t="s">
        <v>459</v>
      </c>
      <c r="C27" s="532" t="s">
        <v>341</v>
      </c>
      <c r="D27" s="526">
        <v>1145.5809999999999</v>
      </c>
      <c r="E27" s="526">
        <v>1044.9359999999999</v>
      </c>
      <c r="F27" s="526">
        <v>1162.1030000000001</v>
      </c>
      <c r="G27" s="526">
        <v>1054.1600000000001</v>
      </c>
      <c r="H27" s="526">
        <v>984.173</v>
      </c>
      <c r="I27" s="526">
        <v>958.71400000000006</v>
      </c>
      <c r="J27" s="526">
        <v>888.625</v>
      </c>
      <c r="K27" s="526">
        <v>751.625</v>
      </c>
      <c r="L27" s="526">
        <v>997.01400000000001</v>
      </c>
      <c r="M27" s="526">
        <v>967.79300000000001</v>
      </c>
      <c r="N27" s="526">
        <v>1009.497</v>
      </c>
      <c r="O27" s="526">
        <v>910.43799999999999</v>
      </c>
      <c r="P27" s="526">
        <v>968.20299999999997</v>
      </c>
      <c r="Q27" s="526">
        <v>988.20899999999995</v>
      </c>
      <c r="R27" s="526">
        <v>1055.6010000000001</v>
      </c>
      <c r="S27" s="526">
        <v>898.68799999999999</v>
      </c>
      <c r="T27" s="526">
        <v>948.70100000000002</v>
      </c>
      <c r="U27" s="526">
        <v>916.48599999999999</v>
      </c>
      <c r="V27" s="526">
        <v>891.74099999999999</v>
      </c>
      <c r="W27" s="526">
        <v>729.06</v>
      </c>
      <c r="X27" s="526">
        <v>1032.7570000000001</v>
      </c>
      <c r="Y27" s="526">
        <v>1071.473</v>
      </c>
      <c r="Z27" s="526">
        <v>1043.1690000000001</v>
      </c>
      <c r="AA27" s="526">
        <v>992.202</v>
      </c>
      <c r="AB27" s="526">
        <v>1126.635</v>
      </c>
      <c r="AC27" s="526">
        <v>1058.643</v>
      </c>
      <c r="AD27" s="526">
        <v>1101.136</v>
      </c>
      <c r="AE27" s="526">
        <v>996.98699999999997</v>
      </c>
      <c r="AF27" s="526">
        <v>1063.6279999999999</v>
      </c>
      <c r="AG27" s="526">
        <v>981.41800000000001</v>
      </c>
      <c r="AH27" s="526">
        <v>918.29</v>
      </c>
      <c r="AI27" s="526">
        <v>850.94399999999996</v>
      </c>
      <c r="AJ27" s="526">
        <v>1189.7950000000001</v>
      </c>
      <c r="AK27" s="526">
        <v>1207.115</v>
      </c>
      <c r="AL27" s="526">
        <v>1197.3810000000001</v>
      </c>
      <c r="AM27" s="526">
        <v>1143.29</v>
      </c>
      <c r="AN27" s="526">
        <v>1146.55</v>
      </c>
      <c r="AO27" s="526">
        <v>1086.146</v>
      </c>
      <c r="AP27" s="526">
        <v>1503.046</v>
      </c>
      <c r="AQ27" s="526">
        <v>1458.386</v>
      </c>
      <c r="AR27" s="526">
        <v>1380.607</v>
      </c>
      <c r="AS27" s="526">
        <v>1147.539</v>
      </c>
      <c r="AT27" s="526">
        <v>964.46100000000001</v>
      </c>
      <c r="AU27" s="526">
        <v>868.69399999999996</v>
      </c>
      <c r="AV27" s="526">
        <v>1126.6500000000001</v>
      </c>
      <c r="AW27" s="526">
        <v>1211.932</v>
      </c>
      <c r="AX27" s="526">
        <v>1258.883</v>
      </c>
      <c r="AY27" s="526">
        <v>1164.1420000000001</v>
      </c>
      <c r="AZ27" s="526">
        <v>1310.4179999999999</v>
      </c>
      <c r="BA27" s="526">
        <v>1250.6210000000001</v>
      </c>
      <c r="BB27" s="526">
        <v>1133.0719999999999</v>
      </c>
      <c r="BC27" s="526">
        <v>1207.847</v>
      </c>
      <c r="BD27" s="526">
        <v>1136.7070000000001</v>
      </c>
      <c r="BE27" s="526">
        <v>1042.8409999999999</v>
      </c>
      <c r="BF27" s="526">
        <v>941.72500000000002</v>
      </c>
      <c r="BG27" s="526">
        <v>816.10900000000004</v>
      </c>
      <c r="BH27" s="526">
        <v>973.95</v>
      </c>
      <c r="BI27" s="526">
        <v>990.81799999999998</v>
      </c>
      <c r="BJ27" s="526">
        <v>930.42</v>
      </c>
      <c r="BK27" s="526">
        <v>901.26800000000003</v>
      </c>
      <c r="BL27" s="526">
        <v>1037.7660000000001</v>
      </c>
      <c r="BM27" s="526">
        <v>982.447</v>
      </c>
      <c r="BN27" s="526">
        <v>1118.0999999999999</v>
      </c>
      <c r="BO27" s="526">
        <v>1006.457</v>
      </c>
      <c r="BP27" s="526">
        <v>949.57100000000003</v>
      </c>
      <c r="BQ27" s="526">
        <v>862.73500000000001</v>
      </c>
      <c r="BR27" s="526">
        <v>845.39200000000005</v>
      </c>
      <c r="BS27" s="526">
        <v>801.67700000000002</v>
      </c>
      <c r="BT27" s="526">
        <v>973.42200000000003</v>
      </c>
      <c r="BU27" s="526">
        <v>989.375</v>
      </c>
      <c r="BV27" s="526">
        <v>1008.448</v>
      </c>
      <c r="BW27" s="526">
        <v>850.74900000000002</v>
      </c>
      <c r="BX27" s="526">
        <v>872.62</v>
      </c>
      <c r="BY27" s="526">
        <v>822.51300000000003</v>
      </c>
      <c r="BZ27" s="526">
        <v>839.52599999999995</v>
      </c>
      <c r="CA27" s="526">
        <v>786.39300000000003</v>
      </c>
      <c r="CB27" s="526">
        <v>828.46900000000005</v>
      </c>
      <c r="CC27" s="526">
        <v>912.98500000000001</v>
      </c>
      <c r="CD27" s="526">
        <v>726.28099999999995</v>
      </c>
      <c r="CE27" s="526">
        <v>672.14</v>
      </c>
      <c r="CF27" s="526">
        <v>958.88400000000001</v>
      </c>
      <c r="CG27" s="526">
        <v>947.20500000000004</v>
      </c>
      <c r="CH27" s="526">
        <v>948.33799999999997</v>
      </c>
      <c r="CI27" s="526">
        <v>852.73699999999997</v>
      </c>
      <c r="CJ27" s="526">
        <v>852.46900000000005</v>
      </c>
      <c r="CK27" s="526">
        <v>742.16099999999994</v>
      </c>
      <c r="CL27" s="526">
        <v>842.00599999999997</v>
      </c>
      <c r="CM27" s="526">
        <v>866.57600000000002</v>
      </c>
      <c r="CN27" s="526">
        <v>832.84100000000001</v>
      </c>
      <c r="CO27" s="526">
        <v>830.79700000000003</v>
      </c>
      <c r="CP27" s="526">
        <f>[4]Dataset!CN49/1000</f>
        <v>689.74300000000005</v>
      </c>
      <c r="CQ27" s="526">
        <f>[4]Dataset!CO49/1000</f>
        <v>597.43799999999999</v>
      </c>
      <c r="CR27" s="526">
        <f>[4]Dataset!CP49/1000</f>
        <v>908.04899999999998</v>
      </c>
      <c r="CS27" s="526">
        <v>941.88300000000004</v>
      </c>
      <c r="CT27" s="526">
        <v>950.13499999999999</v>
      </c>
      <c r="CU27" s="526">
        <v>890.97299999999996</v>
      </c>
      <c r="CV27" s="526">
        <v>959.83100000000002</v>
      </c>
      <c r="CW27" s="526">
        <v>909.73400000000004</v>
      </c>
      <c r="CX27" s="526">
        <v>982.80200000000002</v>
      </c>
      <c r="CY27" s="526">
        <v>934.78599999999994</v>
      </c>
      <c r="CZ27" s="526">
        <v>929.13300000000004</v>
      </c>
      <c r="DA27" s="526">
        <v>965.399</v>
      </c>
    </row>
    <row r="28" spans="1:105" ht="16.5" customHeight="1">
      <c r="A28" s="1044"/>
      <c r="B28" s="522" t="s">
        <v>823</v>
      </c>
      <c r="C28" s="533" t="s">
        <v>451</v>
      </c>
      <c r="D28" s="527">
        <v>8442.0660000000007</v>
      </c>
      <c r="E28" s="527">
        <v>8290.491</v>
      </c>
      <c r="F28" s="527">
        <v>8424.9920000000002</v>
      </c>
      <c r="G28" s="527">
        <v>8319.51</v>
      </c>
      <c r="H28" s="527">
        <v>8009.8440000000001</v>
      </c>
      <c r="I28" s="527">
        <v>6083.6</v>
      </c>
      <c r="J28" s="527">
        <v>5561.01</v>
      </c>
      <c r="K28" s="527">
        <v>5148.665</v>
      </c>
      <c r="L28" s="527">
        <v>7383.7160000000003</v>
      </c>
      <c r="M28" s="527">
        <v>8417.9480000000003</v>
      </c>
      <c r="N28" s="527">
        <v>8670.4860000000008</v>
      </c>
      <c r="O28" s="527">
        <v>7906.2650000000003</v>
      </c>
      <c r="P28" s="527">
        <v>8247.2080000000005</v>
      </c>
      <c r="Q28" s="527">
        <v>8399.0519999999997</v>
      </c>
      <c r="R28" s="527">
        <v>8696.5889999999999</v>
      </c>
      <c r="S28" s="527">
        <v>8704.0689999999995</v>
      </c>
      <c r="T28" s="527">
        <v>7884.4170000000004</v>
      </c>
      <c r="U28" s="527">
        <v>8173.2370000000001</v>
      </c>
      <c r="V28" s="527">
        <v>6958.7569999999996</v>
      </c>
      <c r="W28" s="527">
        <v>4860.1000000000004</v>
      </c>
      <c r="X28" s="527">
        <v>6378.2929999999997</v>
      </c>
      <c r="Y28" s="527">
        <v>7657.5150000000003</v>
      </c>
      <c r="Z28" s="527">
        <v>8013.4040000000005</v>
      </c>
      <c r="AA28" s="527">
        <v>7265.9160000000002</v>
      </c>
      <c r="AB28" s="527">
        <v>8043.5029999999997</v>
      </c>
      <c r="AC28" s="527">
        <v>7838.1530000000002</v>
      </c>
      <c r="AD28" s="527">
        <v>8313.8389999999999</v>
      </c>
      <c r="AE28" s="527">
        <v>7805.33</v>
      </c>
      <c r="AF28" s="527">
        <v>7918.2039999999997</v>
      </c>
      <c r="AG28" s="527">
        <v>6459.5050000000001</v>
      </c>
      <c r="AH28" s="527">
        <v>5844.973</v>
      </c>
      <c r="AI28" s="527">
        <v>5336.2640000000001</v>
      </c>
      <c r="AJ28" s="527">
        <v>7279.9629999999997</v>
      </c>
      <c r="AK28" s="527">
        <v>8198.0589999999993</v>
      </c>
      <c r="AL28" s="527">
        <v>8540.8410000000003</v>
      </c>
      <c r="AM28" s="527">
        <v>8140.3059999999996</v>
      </c>
      <c r="AN28" s="527">
        <v>8430.4259999999995</v>
      </c>
      <c r="AO28" s="527">
        <v>8083.5659999999998</v>
      </c>
      <c r="AP28" s="527">
        <v>10445.819</v>
      </c>
      <c r="AQ28" s="527">
        <v>10525.849</v>
      </c>
      <c r="AR28" s="527">
        <v>9325.2379999999994</v>
      </c>
      <c r="AS28" s="527">
        <v>7700.6509999999998</v>
      </c>
      <c r="AT28" s="527">
        <v>6259.3680000000004</v>
      </c>
      <c r="AU28" s="527">
        <v>5928.817</v>
      </c>
      <c r="AV28" s="527">
        <v>7417.2430000000004</v>
      </c>
      <c r="AW28" s="527">
        <v>8714.58</v>
      </c>
      <c r="AX28" s="527">
        <v>9363.0460000000003</v>
      </c>
      <c r="AY28" s="527">
        <v>8877.482</v>
      </c>
      <c r="AZ28" s="527">
        <v>9037.5519999999997</v>
      </c>
      <c r="BA28" s="527">
        <v>8849.4770000000008</v>
      </c>
      <c r="BB28" s="527">
        <v>8567.8430000000008</v>
      </c>
      <c r="BC28" s="527">
        <v>8841.0570000000007</v>
      </c>
      <c r="BD28" s="527">
        <v>7976.59</v>
      </c>
      <c r="BE28" s="527">
        <v>6111.1670000000004</v>
      </c>
      <c r="BF28" s="527">
        <v>5731.5280000000002</v>
      </c>
      <c r="BG28" s="527">
        <v>5173.3680000000004</v>
      </c>
      <c r="BH28" s="527">
        <v>6824.6360000000004</v>
      </c>
      <c r="BI28" s="527">
        <v>7793.9620000000004</v>
      </c>
      <c r="BJ28" s="527">
        <v>8023.7030000000004</v>
      </c>
      <c r="BK28" s="527">
        <v>7746.2359999999999</v>
      </c>
      <c r="BL28" s="527">
        <v>8627.2819999999992</v>
      </c>
      <c r="BM28" s="527">
        <v>8119.0320000000002</v>
      </c>
      <c r="BN28" s="527">
        <v>8462.0990000000002</v>
      </c>
      <c r="BO28" s="527">
        <v>7897.6750000000002</v>
      </c>
      <c r="BP28" s="527">
        <v>7549.5659999999998</v>
      </c>
      <c r="BQ28" s="527">
        <v>6210.3149999999996</v>
      </c>
      <c r="BR28" s="527">
        <v>5583.759</v>
      </c>
      <c r="BS28" s="527">
        <v>5177.74</v>
      </c>
      <c r="BT28" s="527">
        <v>7043.0839999999998</v>
      </c>
      <c r="BU28" s="527">
        <v>7652.2529999999997</v>
      </c>
      <c r="BV28" s="527">
        <v>7641.491</v>
      </c>
      <c r="BW28" s="527">
        <v>7506.3689999999997</v>
      </c>
      <c r="BX28" s="527">
        <v>8031.39</v>
      </c>
      <c r="BY28" s="527">
        <v>7594.0550000000003</v>
      </c>
      <c r="BZ28" s="527">
        <v>7875.7479999999996</v>
      </c>
      <c r="CA28" s="527">
        <v>7871.9030000000002</v>
      </c>
      <c r="CB28" s="527">
        <v>7296.3649999999998</v>
      </c>
      <c r="CC28" s="527">
        <v>6513.8090000000002</v>
      </c>
      <c r="CD28" s="527">
        <v>5634.009</v>
      </c>
      <c r="CE28" s="527">
        <v>5287.4250000000002</v>
      </c>
      <c r="CF28" s="527">
        <v>6937.5879999999997</v>
      </c>
      <c r="CG28" s="527">
        <v>7354.4629999999997</v>
      </c>
      <c r="CH28" s="527">
        <v>7673.0110000000004</v>
      </c>
      <c r="CI28" s="527">
        <v>7484.1059999999998</v>
      </c>
      <c r="CJ28" s="527">
        <v>7873.61</v>
      </c>
      <c r="CK28" s="527">
        <v>7100.12</v>
      </c>
      <c r="CL28" s="527">
        <v>7401.7139999999999</v>
      </c>
      <c r="CM28" s="527">
        <v>7362.48</v>
      </c>
      <c r="CN28" s="527">
        <v>7185.2370000000001</v>
      </c>
      <c r="CO28" s="527">
        <v>5886.8239999999996</v>
      </c>
      <c r="CP28" s="527">
        <f>[4]Dataset!CN50/1000</f>
        <v>5304.598</v>
      </c>
      <c r="CQ28" s="527">
        <f>[4]Dataset!CO50/1000</f>
        <v>4947.085</v>
      </c>
      <c r="CR28" s="527">
        <f>[4]Dataset!CP50/1000</f>
        <v>6586.5959999999995</v>
      </c>
      <c r="CS28" s="527">
        <v>7213.2179999999998</v>
      </c>
      <c r="CT28" s="527">
        <v>7257.5159999999996</v>
      </c>
      <c r="CU28" s="527">
        <v>7195.33</v>
      </c>
      <c r="CV28" s="527">
        <v>7505.4340000000002</v>
      </c>
      <c r="CW28" s="527">
        <v>6870.8159999999998</v>
      </c>
      <c r="CX28" s="527">
        <v>7045.1059999999998</v>
      </c>
      <c r="CY28" s="527">
        <v>6867.09</v>
      </c>
      <c r="CZ28" s="527">
        <v>6532.7569999999996</v>
      </c>
      <c r="DA28" s="527">
        <v>5797.6750000000002</v>
      </c>
    </row>
    <row r="29" spans="1:105" ht="16.5" customHeight="1">
      <c r="A29" s="1044"/>
      <c r="B29" s="523"/>
      <c r="C29" s="532" t="s">
        <v>342</v>
      </c>
      <c r="D29" s="526">
        <v>997.24</v>
      </c>
      <c r="E29" s="526">
        <v>929.322</v>
      </c>
      <c r="F29" s="526">
        <v>881.06500000000005</v>
      </c>
      <c r="G29" s="526">
        <v>826.39800000000002</v>
      </c>
      <c r="H29" s="526">
        <v>842.44</v>
      </c>
      <c r="I29" s="526">
        <v>777.06299999999999</v>
      </c>
      <c r="J29" s="526">
        <v>616.17600000000004</v>
      </c>
      <c r="K29" s="526">
        <v>569.88300000000004</v>
      </c>
      <c r="L29" s="526">
        <v>784.15899999999999</v>
      </c>
      <c r="M29" s="526">
        <v>884.06</v>
      </c>
      <c r="N29" s="526">
        <v>1103.1379999999999</v>
      </c>
      <c r="O29" s="526">
        <v>1002.279</v>
      </c>
      <c r="P29" s="526">
        <v>1125.4449999999999</v>
      </c>
      <c r="Q29" s="526">
        <v>1190.171</v>
      </c>
      <c r="R29" s="526">
        <v>1391.08</v>
      </c>
      <c r="S29" s="526">
        <v>1234.837</v>
      </c>
      <c r="T29" s="526">
        <v>1477.722</v>
      </c>
      <c r="U29" s="526">
        <v>1209.979</v>
      </c>
      <c r="V29" s="526">
        <v>761.81700000000001</v>
      </c>
      <c r="W29" s="526">
        <v>743.08399999999995</v>
      </c>
      <c r="X29" s="526">
        <v>992.38599999999997</v>
      </c>
      <c r="Y29" s="526">
        <v>1278.739</v>
      </c>
      <c r="Z29" s="526">
        <v>1277.846</v>
      </c>
      <c r="AA29" s="526">
        <v>1045.816</v>
      </c>
      <c r="AB29" s="526">
        <v>1244.42</v>
      </c>
      <c r="AC29" s="526">
        <v>1285.269</v>
      </c>
      <c r="AD29" s="526">
        <v>1236.0309999999999</v>
      </c>
      <c r="AE29" s="526">
        <v>1168.2650000000001</v>
      </c>
      <c r="AF29" s="526">
        <v>1281.9570000000001</v>
      </c>
      <c r="AG29" s="526">
        <v>1043.175</v>
      </c>
      <c r="AH29" s="526">
        <v>786.51800000000003</v>
      </c>
      <c r="AI29" s="526">
        <v>913.89200000000005</v>
      </c>
      <c r="AJ29" s="526">
        <v>1130.856</v>
      </c>
      <c r="AK29" s="526">
        <v>1119.1410000000001</v>
      </c>
      <c r="AL29" s="526">
        <v>1157.049</v>
      </c>
      <c r="AM29" s="526">
        <v>992.44399999999996</v>
      </c>
      <c r="AN29" s="526">
        <v>1086.492</v>
      </c>
      <c r="AO29" s="526">
        <v>1135.306</v>
      </c>
      <c r="AP29" s="526">
        <v>1670.8030000000001</v>
      </c>
      <c r="AQ29" s="526">
        <v>1650.1780000000001</v>
      </c>
      <c r="AR29" s="526">
        <v>1560.2049999999999</v>
      </c>
      <c r="AS29" s="526">
        <v>1194.653</v>
      </c>
      <c r="AT29" s="526">
        <v>710.28099999999995</v>
      </c>
      <c r="AU29" s="526">
        <v>668.59900000000005</v>
      </c>
      <c r="AV29" s="526">
        <v>1017.269</v>
      </c>
      <c r="AW29" s="526">
        <v>1265.0450000000001</v>
      </c>
      <c r="AX29" s="526">
        <v>1399.682</v>
      </c>
      <c r="AY29" s="526">
        <v>1181.2860000000001</v>
      </c>
      <c r="AZ29" s="526">
        <v>1365.8309999999999</v>
      </c>
      <c r="BA29" s="526">
        <v>1529.6859999999999</v>
      </c>
      <c r="BB29" s="526">
        <v>1296.337</v>
      </c>
      <c r="BC29" s="526">
        <v>1279.8340000000001</v>
      </c>
      <c r="BD29" s="526">
        <v>1189.511</v>
      </c>
      <c r="BE29" s="526">
        <v>818.74599999999998</v>
      </c>
      <c r="BF29" s="526">
        <v>671.03399999999999</v>
      </c>
      <c r="BG29" s="526">
        <v>553.72900000000004</v>
      </c>
      <c r="BH29" s="526">
        <v>806.00599999999997</v>
      </c>
      <c r="BI29" s="526">
        <v>1086.4280000000001</v>
      </c>
      <c r="BJ29" s="526">
        <v>1005.404</v>
      </c>
      <c r="BK29" s="526">
        <v>926.27599999999995</v>
      </c>
      <c r="BL29" s="526">
        <v>1134.172</v>
      </c>
      <c r="BM29" s="526">
        <v>1052.134</v>
      </c>
      <c r="BN29" s="526">
        <v>1247.4369999999999</v>
      </c>
      <c r="BO29" s="526">
        <v>1074.5160000000001</v>
      </c>
      <c r="BP29" s="526">
        <v>958.15899999999999</v>
      </c>
      <c r="BQ29" s="526">
        <v>834.12900000000002</v>
      </c>
      <c r="BR29" s="526">
        <v>717.47299999999996</v>
      </c>
      <c r="BS29" s="526">
        <v>656.923</v>
      </c>
      <c r="BT29" s="526">
        <v>1032.0070000000001</v>
      </c>
      <c r="BU29" s="526">
        <v>1093.441</v>
      </c>
      <c r="BV29" s="526">
        <v>1012.088</v>
      </c>
      <c r="BW29" s="526">
        <v>826.07799999999997</v>
      </c>
      <c r="BX29" s="526">
        <v>868.61099999999999</v>
      </c>
      <c r="BY29" s="526">
        <v>916.56500000000005</v>
      </c>
      <c r="BZ29" s="526">
        <v>1000.171</v>
      </c>
      <c r="CA29" s="526">
        <v>907.09900000000005</v>
      </c>
      <c r="CB29" s="526">
        <v>893.02099999999996</v>
      </c>
      <c r="CC29" s="526">
        <v>880.05</v>
      </c>
      <c r="CD29" s="526">
        <v>725.28200000000004</v>
      </c>
      <c r="CE29" s="526">
        <v>634.98800000000006</v>
      </c>
      <c r="CF29" s="526">
        <v>885.09400000000005</v>
      </c>
      <c r="CG29" s="526">
        <v>1134.3710000000001</v>
      </c>
      <c r="CH29" s="526">
        <v>1123.1880000000001</v>
      </c>
      <c r="CI29" s="526">
        <v>1053.461</v>
      </c>
      <c r="CJ29" s="526">
        <v>1081.172</v>
      </c>
      <c r="CK29" s="526">
        <v>1073.8219999999999</v>
      </c>
      <c r="CL29" s="526">
        <v>1111.999</v>
      </c>
      <c r="CM29" s="526">
        <v>1127.355</v>
      </c>
      <c r="CN29" s="526">
        <v>1124.519</v>
      </c>
      <c r="CO29" s="526">
        <v>966.55100000000004</v>
      </c>
      <c r="CP29" s="526">
        <f>[4]Dataset!CN51/1000</f>
        <v>770.61099999999999</v>
      </c>
      <c r="CQ29" s="526">
        <f>[4]Dataset!CO51/1000</f>
        <v>579.06700000000001</v>
      </c>
      <c r="CR29" s="526">
        <f>[4]Dataset!CP51/1000</f>
        <v>1087.154</v>
      </c>
      <c r="CS29" s="526">
        <v>1219.9390000000001</v>
      </c>
      <c r="CT29" s="526">
        <v>1245.1959999999999</v>
      </c>
      <c r="CU29" s="526">
        <v>1040.127</v>
      </c>
      <c r="CV29" s="526">
        <v>1187.9110000000001</v>
      </c>
      <c r="CW29" s="526">
        <v>1140.3599999999999</v>
      </c>
      <c r="CX29" s="526">
        <v>1245.4939999999999</v>
      </c>
      <c r="CY29" s="526">
        <v>1227.5039999999999</v>
      </c>
      <c r="CZ29" s="526">
        <v>1149.5119999999999</v>
      </c>
      <c r="DA29" s="526">
        <v>954.34699999999998</v>
      </c>
    </row>
    <row r="30" spans="1:105" s="152" customFormat="1" ht="16.5" customHeight="1">
      <c r="A30" s="1044"/>
      <c r="B30" s="674"/>
      <c r="C30" s="533" t="s">
        <v>452</v>
      </c>
      <c r="D30" s="527">
        <v>1116.9590000000001</v>
      </c>
      <c r="E30" s="527">
        <v>1050.8420000000001</v>
      </c>
      <c r="F30" s="527">
        <v>992.51700000000005</v>
      </c>
      <c r="G30" s="527">
        <v>917.97</v>
      </c>
      <c r="H30" s="527">
        <v>934.678</v>
      </c>
      <c r="I30" s="527">
        <v>873.95500000000004</v>
      </c>
      <c r="J30" s="527">
        <v>717.68</v>
      </c>
      <c r="K30" s="527">
        <v>662.38599999999997</v>
      </c>
      <c r="L30" s="527">
        <v>887.77700000000004</v>
      </c>
      <c r="M30" s="527">
        <v>973.04399999999998</v>
      </c>
      <c r="N30" s="527">
        <v>1199.5809999999999</v>
      </c>
      <c r="O30" s="527">
        <v>1092.471</v>
      </c>
      <c r="P30" s="527">
        <v>1227.643</v>
      </c>
      <c r="Q30" s="527">
        <v>1290.2090000000001</v>
      </c>
      <c r="R30" s="527">
        <v>1487.1579999999999</v>
      </c>
      <c r="S30" s="527">
        <v>1322.8430000000001</v>
      </c>
      <c r="T30" s="527">
        <v>1572.124</v>
      </c>
      <c r="U30" s="527">
        <v>1303.367</v>
      </c>
      <c r="V30" s="527">
        <v>853.13499999999999</v>
      </c>
      <c r="W30" s="527">
        <v>834.80200000000002</v>
      </c>
      <c r="X30" s="527">
        <v>1093.653</v>
      </c>
      <c r="Y30" s="527">
        <v>1383.8009999999999</v>
      </c>
      <c r="Z30" s="527">
        <v>1378.797</v>
      </c>
      <c r="AA30" s="527">
        <v>1139.9390000000001</v>
      </c>
      <c r="AB30" s="527">
        <v>1357.59</v>
      </c>
      <c r="AC30" s="527">
        <v>1385.5239999999999</v>
      </c>
      <c r="AD30" s="527">
        <v>1329.31</v>
      </c>
      <c r="AE30" s="527">
        <v>1255.2829999999999</v>
      </c>
      <c r="AF30" s="527">
        <v>1364.7840000000001</v>
      </c>
      <c r="AG30" s="527">
        <v>1123.6759999999999</v>
      </c>
      <c r="AH30" s="527">
        <v>860.65800000000002</v>
      </c>
      <c r="AI30" s="527">
        <v>994.67600000000004</v>
      </c>
      <c r="AJ30" s="527">
        <v>1211.347</v>
      </c>
      <c r="AK30" s="527">
        <v>1119.1410000000001</v>
      </c>
      <c r="AL30" s="527">
        <v>1251.877</v>
      </c>
      <c r="AM30" s="527">
        <v>1073.184</v>
      </c>
      <c r="AN30" s="527">
        <v>1170.056</v>
      </c>
      <c r="AO30" s="527">
        <v>1222.278</v>
      </c>
      <c r="AP30" s="527">
        <v>1759.9590000000001</v>
      </c>
      <c r="AQ30" s="527">
        <v>1768.221</v>
      </c>
      <c r="AR30" s="527">
        <v>1664.4690000000001</v>
      </c>
      <c r="AS30" s="527">
        <v>1290.1990000000001</v>
      </c>
      <c r="AT30" s="527">
        <v>792.24300000000005</v>
      </c>
      <c r="AU30" s="527">
        <v>742.26800000000003</v>
      </c>
      <c r="AV30" s="527">
        <v>1097.4870000000001</v>
      </c>
      <c r="AW30" s="527">
        <v>1350.6289999999999</v>
      </c>
      <c r="AX30" s="527">
        <v>1488.239</v>
      </c>
      <c r="AY30" s="527">
        <v>1181.2860000000001</v>
      </c>
      <c r="AZ30" s="527">
        <v>1440.316</v>
      </c>
      <c r="BA30" s="527">
        <v>1608.9110000000001</v>
      </c>
      <c r="BB30" s="527">
        <v>1374.7070000000001</v>
      </c>
      <c r="BC30" s="527">
        <v>1368.7950000000001</v>
      </c>
      <c r="BD30" s="527">
        <v>1273.211</v>
      </c>
      <c r="BE30" s="527">
        <v>900.65800000000002</v>
      </c>
      <c r="BF30" s="527">
        <v>748.1</v>
      </c>
      <c r="BG30" s="527">
        <v>638.15800000000002</v>
      </c>
      <c r="BH30" s="527">
        <v>890.66200000000003</v>
      </c>
      <c r="BI30" s="527">
        <v>1175.8679999999999</v>
      </c>
      <c r="BJ30" s="527">
        <v>1101.9079999999999</v>
      </c>
      <c r="BK30" s="527">
        <v>1006.2910000000001</v>
      </c>
      <c r="BL30" s="527">
        <v>1224.4069999999999</v>
      </c>
      <c r="BM30" s="527">
        <v>1125.2729999999999</v>
      </c>
      <c r="BN30" s="527">
        <v>1327.9880000000001</v>
      </c>
      <c r="BO30" s="527">
        <v>1146.798</v>
      </c>
      <c r="BP30" s="527">
        <v>1026.4829999999999</v>
      </c>
      <c r="BQ30" s="527">
        <v>904.05899999999997</v>
      </c>
      <c r="BR30" s="527">
        <v>781.97400000000005</v>
      </c>
      <c r="BS30" s="527">
        <v>722.399</v>
      </c>
      <c r="BT30" s="527">
        <v>1108.8620000000001</v>
      </c>
      <c r="BU30" s="527">
        <v>1164.248</v>
      </c>
      <c r="BV30" s="527">
        <v>1096.6679999999999</v>
      </c>
      <c r="BW30" s="527">
        <v>899.69399999999996</v>
      </c>
      <c r="BX30" s="527">
        <v>953.26499999999999</v>
      </c>
      <c r="BY30" s="527">
        <v>997.59199999999998</v>
      </c>
      <c r="BZ30" s="527">
        <v>1099.2909999999999</v>
      </c>
      <c r="CA30" s="527">
        <v>999.35</v>
      </c>
      <c r="CB30" s="527">
        <v>992.17100000000005</v>
      </c>
      <c r="CC30" s="527">
        <v>990.28800000000001</v>
      </c>
      <c r="CD30" s="527">
        <v>828.23800000000006</v>
      </c>
      <c r="CE30" s="527">
        <v>727.702</v>
      </c>
      <c r="CF30" s="527">
        <v>984.029</v>
      </c>
      <c r="CG30" s="527">
        <v>1239.3520000000001</v>
      </c>
      <c r="CH30" s="527">
        <v>1222.703</v>
      </c>
      <c r="CI30" s="527">
        <v>1144.328</v>
      </c>
      <c r="CJ30" s="527">
        <v>1174.067</v>
      </c>
      <c r="CK30" s="527">
        <v>1174.105</v>
      </c>
      <c r="CL30" s="527">
        <v>1220.577</v>
      </c>
      <c r="CM30" s="527">
        <v>1230.029</v>
      </c>
      <c r="CN30" s="527">
        <v>1219.7629999999999</v>
      </c>
      <c r="CO30" s="527">
        <v>1056.0129999999999</v>
      </c>
      <c r="CP30" s="526">
        <f>[4]Dataset!CN52/1000</f>
        <v>856.80399999999997</v>
      </c>
      <c r="CQ30" s="526">
        <f>[4]Dataset!CO52/1000</f>
        <v>680.12599999999998</v>
      </c>
      <c r="CR30" s="526">
        <f>[4]Dataset!CP52/1000</f>
        <v>1184.049</v>
      </c>
      <c r="CS30" s="526">
        <v>1302.2159999999999</v>
      </c>
      <c r="CT30" s="526">
        <v>1316.6559999999999</v>
      </c>
      <c r="CU30" s="526">
        <v>1117.5309999999999</v>
      </c>
      <c r="CV30" s="526">
        <v>1264.0730000000001</v>
      </c>
      <c r="CW30" s="526">
        <v>1210.8399999999999</v>
      </c>
      <c r="CX30" s="526">
        <v>1320.424</v>
      </c>
      <c r="CY30" s="526">
        <v>1315.154</v>
      </c>
      <c r="CZ30" s="526">
        <v>1224.204</v>
      </c>
      <c r="DA30" s="526">
        <v>1021.08</v>
      </c>
    </row>
    <row r="31" spans="1:105" ht="16.5" customHeight="1">
      <c r="A31" s="1044"/>
      <c r="B31" s="523"/>
      <c r="C31" s="532" t="s">
        <v>343</v>
      </c>
      <c r="D31" s="526">
        <v>404.68599999999998</v>
      </c>
      <c r="E31" s="526">
        <v>386.053</v>
      </c>
      <c r="F31" s="526">
        <v>530.38300000000004</v>
      </c>
      <c r="G31" s="526">
        <v>492.74900000000002</v>
      </c>
      <c r="H31" s="526">
        <v>399.548</v>
      </c>
      <c r="I31" s="526">
        <v>295.89400000000001</v>
      </c>
      <c r="J31" s="526">
        <v>399.89699999999999</v>
      </c>
      <c r="K31" s="526">
        <v>426.44299999999998</v>
      </c>
      <c r="L31" s="526">
        <v>620.13499999999999</v>
      </c>
      <c r="M31" s="526">
        <v>626.85599999999999</v>
      </c>
      <c r="N31" s="526">
        <v>600.03700000000003</v>
      </c>
      <c r="O31" s="526">
        <v>546.84299999999996</v>
      </c>
      <c r="P31" s="526">
        <v>507.089</v>
      </c>
      <c r="Q31" s="526">
        <v>504.67200000000003</v>
      </c>
      <c r="R31" s="526">
        <v>574.16700000000003</v>
      </c>
      <c r="S31" s="526">
        <v>631.11800000000005</v>
      </c>
      <c r="T31" s="526">
        <v>550.69299999999998</v>
      </c>
      <c r="U31" s="526">
        <v>489.26299999999998</v>
      </c>
      <c r="V31" s="526">
        <v>519.99900000000002</v>
      </c>
      <c r="W31" s="526">
        <v>501.68</v>
      </c>
      <c r="X31" s="526">
        <v>576.76900000000001</v>
      </c>
      <c r="Y31" s="526">
        <v>631.63699999999994</v>
      </c>
      <c r="Z31" s="526">
        <v>537.61099999999999</v>
      </c>
      <c r="AA31" s="526">
        <v>535.10699999999997</v>
      </c>
      <c r="AB31" s="526">
        <v>630.00199999999995</v>
      </c>
      <c r="AC31" s="526">
        <v>600.12199999999996</v>
      </c>
      <c r="AD31" s="526">
        <v>700.95600000000002</v>
      </c>
      <c r="AE31" s="526">
        <v>639.42499999999995</v>
      </c>
      <c r="AF31" s="526">
        <v>556.16099999999994</v>
      </c>
      <c r="AG31" s="526">
        <v>475.12599999999998</v>
      </c>
      <c r="AH31" s="526">
        <v>446.92099999999999</v>
      </c>
      <c r="AI31" s="526">
        <v>480.70499999999998</v>
      </c>
      <c r="AJ31" s="526">
        <v>519.25199999999995</v>
      </c>
      <c r="AK31" s="526">
        <v>559.63499999999999</v>
      </c>
      <c r="AL31" s="526">
        <v>612.64400000000001</v>
      </c>
      <c r="AM31" s="526">
        <v>515.23199999999997</v>
      </c>
      <c r="AN31" s="526">
        <v>592.39800000000002</v>
      </c>
      <c r="AO31" s="526">
        <v>634.73400000000004</v>
      </c>
      <c r="AP31" s="526">
        <v>609.05799999999999</v>
      </c>
      <c r="AQ31" s="526">
        <v>646.86599999999999</v>
      </c>
      <c r="AR31" s="526">
        <v>587.36800000000005</v>
      </c>
      <c r="AS31" s="526">
        <v>485.42599999999999</v>
      </c>
      <c r="AT31" s="526">
        <v>421.85500000000002</v>
      </c>
      <c r="AU31" s="526">
        <v>662.47299999999996</v>
      </c>
      <c r="AV31" s="526">
        <v>42.14</v>
      </c>
      <c r="AW31" s="526">
        <v>554.10199999999998</v>
      </c>
      <c r="AX31" s="526">
        <v>599.52300000000002</v>
      </c>
      <c r="AY31" s="526">
        <v>517.62900000000002</v>
      </c>
      <c r="AZ31" s="526">
        <v>509.81599999999997</v>
      </c>
      <c r="BA31" s="526">
        <v>598.90800000000002</v>
      </c>
      <c r="BB31" s="526">
        <v>570.91200000000003</v>
      </c>
      <c r="BC31" s="526">
        <v>537.32500000000005</v>
      </c>
      <c r="BD31" s="526">
        <v>453.88600000000002</v>
      </c>
      <c r="BE31" s="526">
        <v>393.64499999999998</v>
      </c>
      <c r="BF31" s="526">
        <v>410.39600000000002</v>
      </c>
      <c r="BG31" s="526">
        <v>415.18200000000002</v>
      </c>
      <c r="BH31" s="526">
        <v>389.471</v>
      </c>
      <c r="BI31" s="526">
        <v>413.90499999999997</v>
      </c>
      <c r="BJ31" s="526">
        <v>396.24700000000001</v>
      </c>
      <c r="BK31" s="526">
        <v>382.73099999999999</v>
      </c>
      <c r="BL31" s="526">
        <v>387.738</v>
      </c>
      <c r="BM31" s="526">
        <v>383.005</v>
      </c>
      <c r="BN31" s="526">
        <v>521.30600000000004</v>
      </c>
      <c r="BO31" s="526">
        <v>407.26600000000002</v>
      </c>
      <c r="BP31" s="526">
        <v>522.50900000000001</v>
      </c>
      <c r="BQ31" s="526">
        <v>414.45800000000003</v>
      </c>
      <c r="BR31" s="526">
        <v>383.14699999999999</v>
      </c>
      <c r="BS31" s="526">
        <v>409.279</v>
      </c>
      <c r="BT31" s="526">
        <v>458.16399999999999</v>
      </c>
      <c r="BU31" s="526">
        <v>481.13499999999999</v>
      </c>
      <c r="BV31" s="526">
        <v>465.55099999999999</v>
      </c>
      <c r="BW31" s="526">
        <v>488.27300000000002</v>
      </c>
      <c r="BX31" s="526">
        <v>507.029</v>
      </c>
      <c r="BY31" s="526">
        <v>496.33800000000002</v>
      </c>
      <c r="BZ31" s="526">
        <v>469.84500000000003</v>
      </c>
      <c r="CA31" s="526">
        <v>515.98800000000006</v>
      </c>
      <c r="CB31" s="526">
        <v>644.16399999999999</v>
      </c>
      <c r="CC31" s="526">
        <v>571.80100000000004</v>
      </c>
      <c r="CD31" s="526">
        <v>372.721</v>
      </c>
      <c r="CE31" s="526">
        <v>375.17599999999999</v>
      </c>
      <c r="CF31" s="526">
        <v>442.81900000000002</v>
      </c>
      <c r="CG31" s="526">
        <v>534.78899999999999</v>
      </c>
      <c r="CH31" s="526">
        <v>528.32100000000003</v>
      </c>
      <c r="CI31" s="526">
        <v>462.71199999999999</v>
      </c>
      <c r="CJ31" s="526">
        <v>473.20699999999999</v>
      </c>
      <c r="CK31" s="526">
        <v>486.60599999999999</v>
      </c>
      <c r="CL31" s="526">
        <v>554.86</v>
      </c>
      <c r="CM31" s="526">
        <v>486.08199999999999</v>
      </c>
      <c r="CN31" s="526">
        <v>478.21300000000002</v>
      </c>
      <c r="CO31" s="526">
        <v>370.64299999999997</v>
      </c>
      <c r="CP31" s="526">
        <f>[4]Dataset!CN53/1000</f>
        <v>369.67899999999997</v>
      </c>
      <c r="CQ31" s="526">
        <f>[4]Dataset!CO53/1000</f>
        <v>411.81099999999998</v>
      </c>
      <c r="CR31" s="526">
        <f>[4]Dataset!CP53/1000</f>
        <v>428.31400000000002</v>
      </c>
      <c r="CS31" s="526">
        <v>481.565</v>
      </c>
      <c r="CT31" s="526">
        <v>503.33300000000003</v>
      </c>
      <c r="CU31" s="526">
        <v>474.76100000000002</v>
      </c>
      <c r="CV31" s="526">
        <v>505.22399999999999</v>
      </c>
      <c r="CW31" s="526">
        <v>421.25900000000001</v>
      </c>
      <c r="CX31" s="526">
        <v>452.57900000000001</v>
      </c>
      <c r="CY31" s="526">
        <v>591.05999999999995</v>
      </c>
      <c r="CZ31" s="526">
        <v>887.495</v>
      </c>
      <c r="DA31" s="526">
        <v>428.363</v>
      </c>
    </row>
    <row r="32" spans="1:105" ht="16.5" customHeight="1">
      <c r="A32" s="1044"/>
      <c r="B32" s="523"/>
      <c r="C32" s="533" t="s">
        <v>455</v>
      </c>
      <c r="D32" s="527">
        <v>2029.08</v>
      </c>
      <c r="E32" s="527">
        <v>1987.7860000000001</v>
      </c>
      <c r="F32" s="527">
        <v>1998.672</v>
      </c>
      <c r="G32" s="527">
        <v>1936.4449999999999</v>
      </c>
      <c r="H32" s="527">
        <v>1675.9639999999999</v>
      </c>
      <c r="I32" s="527">
        <v>1371.6010000000001</v>
      </c>
      <c r="J32" s="527">
        <v>1427.2829999999999</v>
      </c>
      <c r="K32" s="527">
        <v>1450.2090000000001</v>
      </c>
      <c r="L32" s="527">
        <v>2048.2750000000001</v>
      </c>
      <c r="M32" s="527">
        <v>2138.0149999999999</v>
      </c>
      <c r="N32" s="527">
        <v>2069.8670000000002</v>
      </c>
      <c r="O32" s="527">
        <v>2006.2729999999999</v>
      </c>
      <c r="P32" s="527">
        <v>1835.076</v>
      </c>
      <c r="Q32" s="527">
        <v>1932.3979999999999</v>
      </c>
      <c r="R32" s="527">
        <v>1879.6690000000001</v>
      </c>
      <c r="S32" s="527">
        <v>2008.7950000000001</v>
      </c>
      <c r="T32" s="527">
        <v>1576.0650000000001</v>
      </c>
      <c r="U32" s="527">
        <v>1245.223</v>
      </c>
      <c r="V32" s="527">
        <v>1295.047</v>
      </c>
      <c r="W32" s="527">
        <v>1461.0319999999999</v>
      </c>
      <c r="X32" s="527">
        <v>1845.058</v>
      </c>
      <c r="Y32" s="527">
        <v>2042.422</v>
      </c>
      <c r="Z32" s="527">
        <v>1928.62</v>
      </c>
      <c r="AA32" s="527">
        <v>2028.2539999999999</v>
      </c>
      <c r="AB32" s="527">
        <v>1820.3989999999999</v>
      </c>
      <c r="AC32" s="527">
        <v>2060.3809999999999</v>
      </c>
      <c r="AD32" s="527">
        <v>2143.3710000000001</v>
      </c>
      <c r="AE32" s="527">
        <v>2187.2379999999998</v>
      </c>
      <c r="AF32" s="527">
        <v>1935.492</v>
      </c>
      <c r="AG32" s="527">
        <v>1401.1690000000001</v>
      </c>
      <c r="AH32" s="527">
        <v>1271.183</v>
      </c>
      <c r="AI32" s="527">
        <v>1456.145</v>
      </c>
      <c r="AJ32" s="527">
        <v>1756.672</v>
      </c>
      <c r="AK32" s="527">
        <v>1200.7260000000001</v>
      </c>
      <c r="AL32" s="527">
        <v>1889.327</v>
      </c>
      <c r="AM32" s="527">
        <v>1800</v>
      </c>
      <c r="AN32" s="527">
        <v>1781.193</v>
      </c>
      <c r="AO32" s="527">
        <v>2018.2719999999999</v>
      </c>
      <c r="AP32" s="527">
        <v>1821.982</v>
      </c>
      <c r="AQ32" s="527">
        <v>1783.6220000000001</v>
      </c>
      <c r="AR32" s="527">
        <v>1539.394</v>
      </c>
      <c r="AS32" s="527">
        <v>1409.3030000000001</v>
      </c>
      <c r="AT32" s="527">
        <v>1569.548</v>
      </c>
      <c r="AU32" s="527">
        <v>1691.3889999999999</v>
      </c>
      <c r="AV32" s="527">
        <v>1518.0650000000001</v>
      </c>
      <c r="AW32" s="527">
        <v>1800.153</v>
      </c>
      <c r="AX32" s="527">
        <v>1875.635</v>
      </c>
      <c r="AY32" s="527">
        <v>1926.3219999999999</v>
      </c>
      <c r="AZ32" s="527">
        <v>1784.3720000000001</v>
      </c>
      <c r="BA32" s="527">
        <v>1888.075</v>
      </c>
      <c r="BB32" s="527">
        <v>1766.223</v>
      </c>
      <c r="BC32" s="527">
        <v>1736.5920000000001</v>
      </c>
      <c r="BD32" s="527">
        <v>1642.018</v>
      </c>
      <c r="BE32" s="527">
        <v>1466.633</v>
      </c>
      <c r="BF32" s="527">
        <v>1246.2619999999999</v>
      </c>
      <c r="BG32" s="527">
        <v>1170.819</v>
      </c>
      <c r="BH32" s="527">
        <v>1354.4349999999999</v>
      </c>
      <c r="BI32" s="527">
        <v>1473.6559999999999</v>
      </c>
      <c r="BJ32" s="527">
        <v>1489.152</v>
      </c>
      <c r="BK32" s="527">
        <v>1470.2739999999999</v>
      </c>
      <c r="BL32" s="527">
        <v>1371.971</v>
      </c>
      <c r="BM32" s="527">
        <v>1336.873</v>
      </c>
      <c r="BN32" s="527">
        <v>1507.7470000000001</v>
      </c>
      <c r="BO32" s="527">
        <v>1410.35</v>
      </c>
      <c r="BP32" s="527">
        <v>1546.2570000000001</v>
      </c>
      <c r="BQ32" s="527">
        <v>1210.019</v>
      </c>
      <c r="BR32" s="527">
        <v>1178.817</v>
      </c>
      <c r="BS32" s="527">
        <v>1192.3989999999999</v>
      </c>
      <c r="BT32" s="527">
        <v>1499.7470000000001</v>
      </c>
      <c r="BU32" s="527">
        <v>1589.6559999999999</v>
      </c>
      <c r="BV32" s="527">
        <v>1383.047</v>
      </c>
      <c r="BW32" s="527">
        <v>1369.7270000000001</v>
      </c>
      <c r="BX32" s="527">
        <v>1493.2750000000001</v>
      </c>
      <c r="BY32" s="527">
        <v>1464.625</v>
      </c>
      <c r="BZ32" s="527">
        <v>1440.7819999999999</v>
      </c>
      <c r="CA32" s="527">
        <v>1511.337</v>
      </c>
      <c r="CB32" s="527">
        <v>1635.662</v>
      </c>
      <c r="CC32" s="527">
        <v>1447.5419999999999</v>
      </c>
      <c r="CD32" s="527">
        <v>1110.9480000000001</v>
      </c>
      <c r="CE32" s="527">
        <v>1209.855</v>
      </c>
      <c r="CF32" s="527">
        <v>1432.9960000000001</v>
      </c>
      <c r="CG32" s="527">
        <v>1584.3810000000001</v>
      </c>
      <c r="CH32" s="527">
        <v>1577.104</v>
      </c>
      <c r="CI32" s="527">
        <v>1426.98</v>
      </c>
      <c r="CJ32" s="527">
        <v>1395.117</v>
      </c>
      <c r="CK32" s="527">
        <v>1451.2080000000001</v>
      </c>
      <c r="CL32" s="527">
        <v>1599.8</v>
      </c>
      <c r="CM32" s="527">
        <v>1521.0139999999999</v>
      </c>
      <c r="CN32" s="527">
        <v>1445.2750000000001</v>
      </c>
      <c r="CO32" s="527">
        <v>1381.3340000000001</v>
      </c>
      <c r="CP32" s="527">
        <f>[4]Dataset!CN54/1000</f>
        <v>1167.6510000000001</v>
      </c>
      <c r="CQ32" s="527">
        <f>[4]Dataset!CO54/1000</f>
        <v>1153.8430000000001</v>
      </c>
      <c r="CR32" s="527">
        <f>[4]Dataset!CP54/1000</f>
        <v>1467.806</v>
      </c>
      <c r="CS32" s="527">
        <v>1592.8779999999999</v>
      </c>
      <c r="CT32" s="527">
        <v>1620.6110000000001</v>
      </c>
      <c r="CU32" s="527">
        <v>1117.5309999999999</v>
      </c>
      <c r="CV32" s="527">
        <v>1538.4349999999999</v>
      </c>
      <c r="CW32" s="527">
        <v>1352.2149999999999</v>
      </c>
      <c r="CX32" s="527">
        <v>1320.424</v>
      </c>
      <c r="CY32" s="527">
        <v>1527.518</v>
      </c>
      <c r="CZ32" s="527">
        <v>1862.1320000000001</v>
      </c>
      <c r="DA32" s="527">
        <v>1128.7650000000001</v>
      </c>
    </row>
    <row r="33" spans="1:105" ht="16.5" customHeight="1">
      <c r="A33" s="1044"/>
      <c r="B33" s="523"/>
      <c r="C33" s="532" t="s">
        <v>344</v>
      </c>
      <c r="D33" s="526">
        <v>376.59300000000002</v>
      </c>
      <c r="E33" s="526">
        <v>360.91500000000002</v>
      </c>
      <c r="F33" s="526">
        <v>468.39800000000002</v>
      </c>
      <c r="G33" s="526">
        <v>432.11099999999999</v>
      </c>
      <c r="H33" s="526">
        <v>425.38799999999998</v>
      </c>
      <c r="I33" s="526">
        <v>328.303</v>
      </c>
      <c r="J33" s="526">
        <v>254.423</v>
      </c>
      <c r="K33" s="526">
        <v>265.58100000000002</v>
      </c>
      <c r="L33" s="526">
        <v>365.36700000000002</v>
      </c>
      <c r="M33" s="526">
        <v>386.23099999999999</v>
      </c>
      <c r="N33" s="526">
        <v>409.863</v>
      </c>
      <c r="O33" s="526">
        <v>357.447</v>
      </c>
      <c r="P33" s="526">
        <v>366.12200000000001</v>
      </c>
      <c r="Q33" s="526">
        <v>386.75799999999998</v>
      </c>
      <c r="R33" s="526">
        <v>407.42200000000003</v>
      </c>
      <c r="S33" s="526">
        <v>389.74799999999999</v>
      </c>
      <c r="T33" s="526">
        <v>322.67700000000002</v>
      </c>
      <c r="U33" s="526">
        <v>266.14600000000002</v>
      </c>
      <c r="V33" s="526">
        <v>260.25299999999999</v>
      </c>
      <c r="W33" s="526">
        <v>273.74099999999999</v>
      </c>
      <c r="X33" s="526">
        <v>298.38299999999998</v>
      </c>
      <c r="Y33" s="526">
        <v>372.536</v>
      </c>
      <c r="Z33" s="526">
        <v>395.95299999999997</v>
      </c>
      <c r="AA33" s="526">
        <v>334.52499999999998</v>
      </c>
      <c r="AB33" s="526">
        <v>361.14400000000001</v>
      </c>
      <c r="AC33" s="526">
        <v>372.48700000000002</v>
      </c>
      <c r="AD33" s="526">
        <v>423.99700000000001</v>
      </c>
      <c r="AE33" s="526">
        <v>414.51400000000001</v>
      </c>
      <c r="AF33" s="526">
        <v>429.04300000000001</v>
      </c>
      <c r="AG33" s="526">
        <v>294.89100000000002</v>
      </c>
      <c r="AH33" s="526">
        <v>274.95400000000001</v>
      </c>
      <c r="AI33" s="526">
        <v>294.59500000000003</v>
      </c>
      <c r="AJ33" s="526">
        <v>376.63600000000002</v>
      </c>
      <c r="AK33" s="526">
        <v>435.68</v>
      </c>
      <c r="AL33" s="526">
        <v>521.89400000000001</v>
      </c>
      <c r="AM33" s="526">
        <v>418.50099999999998</v>
      </c>
      <c r="AN33" s="526">
        <v>389.06400000000002</v>
      </c>
      <c r="AO33" s="526">
        <v>336.05799999999999</v>
      </c>
      <c r="AP33" s="526">
        <v>427.601</v>
      </c>
      <c r="AQ33" s="526">
        <v>411.86900000000003</v>
      </c>
      <c r="AR33" s="526">
        <v>430.61599999999999</v>
      </c>
      <c r="AS33" s="526">
        <v>405.916</v>
      </c>
      <c r="AT33" s="526">
        <v>305.27300000000002</v>
      </c>
      <c r="AU33" s="526">
        <v>290.65100000000001</v>
      </c>
      <c r="AV33" s="526">
        <v>455.04199999999997</v>
      </c>
      <c r="AW33" s="526">
        <v>537.61099999999999</v>
      </c>
      <c r="AX33" s="526">
        <v>611.03599999999994</v>
      </c>
      <c r="AY33" s="526">
        <v>496.399</v>
      </c>
      <c r="AZ33" s="526">
        <v>427.31200000000001</v>
      </c>
      <c r="BA33" s="526">
        <v>495.755</v>
      </c>
      <c r="BB33" s="526">
        <v>487.31700000000001</v>
      </c>
      <c r="BC33" s="526">
        <v>519.42399999999998</v>
      </c>
      <c r="BD33" s="526">
        <v>466.96</v>
      </c>
      <c r="BE33" s="526">
        <v>346.5</v>
      </c>
      <c r="BF33" s="526">
        <v>273.28100000000001</v>
      </c>
      <c r="BG33" s="526">
        <v>300.69099999999997</v>
      </c>
      <c r="BH33" s="526">
        <v>392.44600000000003</v>
      </c>
      <c r="BI33" s="526">
        <v>430.72899999999998</v>
      </c>
      <c r="BJ33" s="526">
        <v>449.20800000000003</v>
      </c>
      <c r="BK33" s="526">
        <v>407.53899999999999</v>
      </c>
      <c r="BL33" s="526">
        <v>357.76100000000002</v>
      </c>
      <c r="BM33" s="526">
        <v>374.80500000000001</v>
      </c>
      <c r="BN33" s="526">
        <v>424.04899999999998</v>
      </c>
      <c r="BO33" s="526">
        <v>384.26299999999998</v>
      </c>
      <c r="BP33" s="526">
        <v>355.71699999999998</v>
      </c>
      <c r="BQ33" s="526">
        <v>279.69799999999998</v>
      </c>
      <c r="BR33" s="526">
        <v>289.649</v>
      </c>
      <c r="BS33" s="526">
        <v>295.87200000000001</v>
      </c>
      <c r="BT33" s="526">
        <v>408.95299999999997</v>
      </c>
      <c r="BU33" s="526">
        <v>519.89099999999996</v>
      </c>
      <c r="BV33" s="526">
        <v>530.14</v>
      </c>
      <c r="BW33" s="526">
        <v>380.38200000000001</v>
      </c>
      <c r="BX33" s="526">
        <v>404.01900000000001</v>
      </c>
      <c r="BY33" s="526">
        <v>370.91399999999999</v>
      </c>
      <c r="BZ33" s="526">
        <v>496.03399999999999</v>
      </c>
      <c r="CA33" s="526">
        <v>460.11399999999998</v>
      </c>
      <c r="CB33" s="526">
        <v>412.88799999999998</v>
      </c>
      <c r="CC33" s="526">
        <v>311.267</v>
      </c>
      <c r="CD33" s="526">
        <v>288.80900000000003</v>
      </c>
      <c r="CE33" s="526">
        <v>332.90600000000001</v>
      </c>
      <c r="CF33" s="526">
        <v>423.904</v>
      </c>
      <c r="CG33" s="526">
        <v>657.54</v>
      </c>
      <c r="CH33" s="526">
        <v>822.50099999999998</v>
      </c>
      <c r="CI33" s="526">
        <v>613.87599999999998</v>
      </c>
      <c r="CJ33" s="526">
        <v>640.51800000000003</v>
      </c>
      <c r="CK33" s="526">
        <v>743.12400000000002</v>
      </c>
      <c r="CL33" s="526">
        <v>786.38900000000001</v>
      </c>
      <c r="CM33" s="526">
        <v>649.26300000000003</v>
      </c>
      <c r="CN33" s="526">
        <v>620.90099999999995</v>
      </c>
      <c r="CO33" s="526">
        <v>369.37400000000002</v>
      </c>
      <c r="CP33" s="526">
        <f>[4]Dataset!CN55/1000</f>
        <v>412.803</v>
      </c>
      <c r="CQ33" s="526">
        <f>[4]Dataset!CO55/1000</f>
        <v>380.17200000000003</v>
      </c>
      <c r="CR33" s="526">
        <f>[4]Dataset!CP55/1000</f>
        <v>566.96299999999997</v>
      </c>
      <c r="CS33" s="526">
        <v>709.18600000000004</v>
      </c>
      <c r="CT33" s="526">
        <v>775.60300000000007</v>
      </c>
      <c r="CU33" s="526">
        <v>721.65800000000002</v>
      </c>
      <c r="CV33" s="526">
        <v>586.13400000000001</v>
      </c>
      <c r="CW33" s="526">
        <v>691.63800000000003</v>
      </c>
      <c r="CX33" s="526">
        <v>722.71199999999999</v>
      </c>
      <c r="CY33" s="526">
        <v>700.69500000000005</v>
      </c>
      <c r="CZ33" s="526">
        <v>580.97199999999998</v>
      </c>
      <c r="DA33" s="526">
        <v>431.20299999999997</v>
      </c>
    </row>
    <row r="34" spans="1:105" ht="16.5" customHeight="1">
      <c r="A34" s="1044"/>
      <c r="B34" s="523"/>
      <c r="C34" s="533" t="s">
        <v>453</v>
      </c>
      <c r="D34" s="527">
        <v>1500.3979999999999</v>
      </c>
      <c r="E34" s="527">
        <v>1408.182</v>
      </c>
      <c r="F34" s="527">
        <v>1439.337</v>
      </c>
      <c r="G34" s="527">
        <v>1361.7539999999999</v>
      </c>
      <c r="H34" s="527">
        <v>1351.307</v>
      </c>
      <c r="I34" s="527">
        <v>1250.779</v>
      </c>
      <c r="J34" s="527">
        <v>1149.877</v>
      </c>
      <c r="K34" s="527">
        <v>1181.924</v>
      </c>
      <c r="L34" s="527">
        <v>1448.3710000000001</v>
      </c>
      <c r="M34" s="527">
        <v>1417.1389999999999</v>
      </c>
      <c r="N34" s="527">
        <v>1423.6310000000001</v>
      </c>
      <c r="O34" s="527">
        <v>1323.885</v>
      </c>
      <c r="P34" s="527">
        <v>1361.817</v>
      </c>
      <c r="Q34" s="527">
        <v>1414.0730000000001</v>
      </c>
      <c r="R34" s="527">
        <v>1372.1020000000001</v>
      </c>
      <c r="S34" s="527">
        <v>1251.3489999999999</v>
      </c>
      <c r="T34" s="527">
        <v>1149.066</v>
      </c>
      <c r="U34" s="527">
        <v>1091.5450000000001</v>
      </c>
      <c r="V34" s="527">
        <v>1164.8399999999999</v>
      </c>
      <c r="W34" s="527">
        <v>1135.771</v>
      </c>
      <c r="X34" s="527">
        <v>1298.8779999999999</v>
      </c>
      <c r="Y34" s="527">
        <v>1377.6890000000001</v>
      </c>
      <c r="Z34" s="527">
        <v>1480.211</v>
      </c>
      <c r="AA34" s="527">
        <v>1398.4829999999999</v>
      </c>
      <c r="AB34" s="527">
        <v>1410.35</v>
      </c>
      <c r="AC34" s="527">
        <v>1344.4290000000001</v>
      </c>
      <c r="AD34" s="527">
        <v>1412.7159999999999</v>
      </c>
      <c r="AE34" s="527">
        <v>1471.8869999999999</v>
      </c>
      <c r="AF34" s="527">
        <v>1525.0550000000001</v>
      </c>
      <c r="AG34" s="527">
        <v>1298.193</v>
      </c>
      <c r="AH34" s="527">
        <v>1187.6990000000001</v>
      </c>
      <c r="AI34" s="527">
        <v>1215.3579999999999</v>
      </c>
      <c r="AJ34" s="527">
        <v>1582.06</v>
      </c>
      <c r="AK34" s="527">
        <v>1583.2249999999999</v>
      </c>
      <c r="AL34" s="527">
        <v>1747.171</v>
      </c>
      <c r="AM34" s="527">
        <v>1522.0360000000001</v>
      </c>
      <c r="AN34" s="527">
        <v>1516.394</v>
      </c>
      <c r="AO34" s="527">
        <v>1458.0609999999999</v>
      </c>
      <c r="AP34" s="527">
        <v>1668.277</v>
      </c>
      <c r="AQ34" s="527">
        <v>1652.298</v>
      </c>
      <c r="AR34" s="527">
        <v>1658.17</v>
      </c>
      <c r="AS34" s="527">
        <v>1590.7170000000001</v>
      </c>
      <c r="AT34" s="527">
        <v>1338.856</v>
      </c>
      <c r="AU34" s="527">
        <v>1211.5650000000001</v>
      </c>
      <c r="AV34" s="527">
        <v>1683.354</v>
      </c>
      <c r="AW34" s="527">
        <v>1739.155</v>
      </c>
      <c r="AX34" s="527">
        <v>1839.9880000000001</v>
      </c>
      <c r="AY34" s="527">
        <v>1570.213</v>
      </c>
      <c r="AZ34" s="527">
        <v>1492.5730000000001</v>
      </c>
      <c r="BA34" s="527">
        <v>1573.394</v>
      </c>
      <c r="BB34" s="527">
        <v>1589.4939999999999</v>
      </c>
      <c r="BC34" s="527">
        <v>1749.8710000000001</v>
      </c>
      <c r="BD34" s="527">
        <v>1538.95</v>
      </c>
      <c r="BE34" s="527">
        <v>1327.838</v>
      </c>
      <c r="BF34" s="527">
        <v>1121.2719999999999</v>
      </c>
      <c r="BG34" s="527">
        <v>1091.1679999999999</v>
      </c>
      <c r="BH34" s="527">
        <v>1388.547</v>
      </c>
      <c r="BI34" s="527">
        <v>1536.319</v>
      </c>
      <c r="BJ34" s="527">
        <v>1510.86</v>
      </c>
      <c r="BK34" s="527">
        <v>1387.299</v>
      </c>
      <c r="BL34" s="527">
        <v>1403.002</v>
      </c>
      <c r="BM34" s="527">
        <v>1367.0809999999999</v>
      </c>
      <c r="BN34" s="527">
        <v>1413.5709999999999</v>
      </c>
      <c r="BO34" s="527">
        <v>1354.5820000000001</v>
      </c>
      <c r="BP34" s="527">
        <v>1277.624</v>
      </c>
      <c r="BQ34" s="527">
        <v>1140.0350000000001</v>
      </c>
      <c r="BR34" s="527">
        <v>1068.67</v>
      </c>
      <c r="BS34" s="527">
        <v>1153.221</v>
      </c>
      <c r="BT34" s="527">
        <v>1417.6949999999999</v>
      </c>
      <c r="BU34" s="527">
        <v>1483.799</v>
      </c>
      <c r="BV34" s="527">
        <v>1549.2840000000001</v>
      </c>
      <c r="BW34" s="527">
        <v>1299.097</v>
      </c>
      <c r="BX34" s="527">
        <v>1398.73</v>
      </c>
      <c r="BY34" s="527">
        <v>1284.0989999999999</v>
      </c>
      <c r="BZ34" s="527">
        <v>1494.3219999999999</v>
      </c>
      <c r="CA34" s="528">
        <v>1434.9839999999999</v>
      </c>
      <c r="CB34" s="528">
        <v>1415.1579999999999</v>
      </c>
      <c r="CC34" s="527">
        <v>1356.318</v>
      </c>
      <c r="CD34" s="527">
        <v>1164.578</v>
      </c>
      <c r="CE34" s="527">
        <v>1248.7</v>
      </c>
      <c r="CF34" s="527">
        <v>1457.873</v>
      </c>
      <c r="CG34" s="527">
        <v>1638.6210000000001</v>
      </c>
      <c r="CH34" s="527">
        <v>1917.297</v>
      </c>
      <c r="CI34" s="527">
        <v>1712.069</v>
      </c>
      <c r="CJ34" s="527">
        <v>1779.335</v>
      </c>
      <c r="CK34" s="527">
        <v>1771.961</v>
      </c>
      <c r="CL34" s="527">
        <v>1889.9949999999999</v>
      </c>
      <c r="CM34" s="527">
        <v>1766.8789999999999</v>
      </c>
      <c r="CN34" s="527">
        <v>1740.768</v>
      </c>
      <c r="CO34" s="527">
        <v>1517.201</v>
      </c>
      <c r="CP34" s="527">
        <f>[4]Dataset!CN56/1000</f>
        <v>1457.202</v>
      </c>
      <c r="CQ34" s="527">
        <f>[4]Dataset!CO56/1000</f>
        <v>1452.366</v>
      </c>
      <c r="CR34" s="527">
        <f>[4]Dataset!CP56/1000</f>
        <v>1759.509</v>
      </c>
      <c r="CS34" s="527">
        <v>1983.644</v>
      </c>
      <c r="CT34" s="527">
        <v>1929.16</v>
      </c>
      <c r="CU34" s="527">
        <v>1767.6189999999999</v>
      </c>
      <c r="CV34" s="527">
        <v>1417.585</v>
      </c>
      <c r="CW34" s="527">
        <v>1510.002</v>
      </c>
      <c r="CX34" s="527">
        <v>1667.403</v>
      </c>
      <c r="CY34" s="527">
        <v>1853.97</v>
      </c>
      <c r="CZ34" s="527">
        <v>1732.6769999999999</v>
      </c>
      <c r="DA34" s="527">
        <v>1627.5119999999999</v>
      </c>
    </row>
    <row r="35" spans="1:105" ht="16.5" customHeight="1">
      <c r="A35" s="1045"/>
      <c r="B35" s="529"/>
      <c r="C35" s="530" t="s">
        <v>454</v>
      </c>
      <c r="D35" s="537"/>
      <c r="E35" s="538"/>
      <c r="F35" s="538"/>
      <c r="G35" s="539"/>
      <c r="H35" s="539" t="s">
        <v>462</v>
      </c>
      <c r="I35" s="539"/>
      <c r="J35" s="539"/>
      <c r="K35" s="539"/>
      <c r="L35" s="539"/>
      <c r="M35" s="539"/>
      <c r="N35" s="539"/>
      <c r="O35" s="539"/>
      <c r="P35" s="539"/>
      <c r="Q35" s="539"/>
      <c r="R35" s="539"/>
      <c r="S35" s="539"/>
      <c r="T35" s="539"/>
      <c r="U35" s="531">
        <v>20518.494316932338</v>
      </c>
      <c r="V35" s="531">
        <v>18085.168536646437</v>
      </c>
      <c r="W35" s="531">
        <v>16144.079834852635</v>
      </c>
      <c r="X35" s="531">
        <v>20792.868556439171</v>
      </c>
      <c r="Y35" s="531">
        <v>22846.342941481198</v>
      </c>
      <c r="Z35" s="531">
        <v>23381.091006143517</v>
      </c>
      <c r="AA35" s="531">
        <v>22137.29647557707</v>
      </c>
      <c r="AB35" s="531">
        <v>23422.942870131839</v>
      </c>
      <c r="AC35" s="531">
        <v>24304.204198285206</v>
      </c>
      <c r="AD35" s="531">
        <v>23506.618909868328</v>
      </c>
      <c r="AE35" s="531">
        <v>22671.569486079763</v>
      </c>
      <c r="AF35" s="531">
        <v>22421.294277579706</v>
      </c>
      <c r="AG35" s="531">
        <v>18898.313494681835</v>
      </c>
      <c r="AH35" s="531">
        <v>16515.140492319435</v>
      </c>
      <c r="AI35" s="531">
        <v>15902.76548952198</v>
      </c>
      <c r="AJ35" s="531">
        <v>20858.747925267056</v>
      </c>
      <c r="AK35" s="531">
        <v>22929.618972709806</v>
      </c>
      <c r="AL35" s="531">
        <v>23703.672291164479</v>
      </c>
      <c r="AM35" s="531">
        <v>22312.151616499443</v>
      </c>
      <c r="AN35" s="531">
        <v>23326.4846980976</v>
      </c>
      <c r="AO35" s="531">
        <v>24721.871410014792</v>
      </c>
      <c r="AP35" s="531">
        <v>27807.369566061927</v>
      </c>
      <c r="AQ35" s="531">
        <v>27787.589034076351</v>
      </c>
      <c r="AR35" s="531">
        <v>24691.593357971997</v>
      </c>
      <c r="AS35" s="531">
        <v>21486.671262509808</v>
      </c>
      <c r="AT35" s="531">
        <v>17637.78922372753</v>
      </c>
      <c r="AU35" s="531">
        <v>16547.403069846037</v>
      </c>
      <c r="AV35" s="531">
        <v>20594.709232133508</v>
      </c>
      <c r="AW35" s="531">
        <v>24026.56571033426</v>
      </c>
      <c r="AX35" s="531">
        <v>25600.002978643126</v>
      </c>
      <c r="AY35" s="531">
        <v>24278.851000360028</v>
      </c>
      <c r="AZ35" s="531">
        <v>24868.023394546792</v>
      </c>
      <c r="BA35" s="531">
        <v>24671.845355113564</v>
      </c>
      <c r="BB35" s="531">
        <v>25056.290849004901</v>
      </c>
      <c r="BC35" s="531">
        <v>24143.637226970561</v>
      </c>
      <c r="BD35" s="531">
        <v>22569.120214364015</v>
      </c>
      <c r="BE35" s="531">
        <v>19493.40191024384</v>
      </c>
      <c r="BF35" s="531">
        <v>17162.128582927937</v>
      </c>
      <c r="BG35" s="531">
        <v>14844.012144383223</v>
      </c>
      <c r="BH35" s="531">
        <v>19216.700332841472</v>
      </c>
      <c r="BI35" s="531">
        <v>21341.648422227117</v>
      </c>
      <c r="BJ35" s="531">
        <v>21726.450667161189</v>
      </c>
      <c r="BK35" s="531">
        <v>20770.355172527907</v>
      </c>
      <c r="BL35" s="531">
        <v>22146.748702315617</v>
      </c>
      <c r="BM35" s="531">
        <v>22788.980779759677</v>
      </c>
      <c r="BN35" s="531">
        <v>21760.361732599522</v>
      </c>
      <c r="BO35" s="531">
        <v>20455.5461757624</v>
      </c>
      <c r="BP35" s="531">
        <v>20119.159</v>
      </c>
      <c r="BQ35" s="531">
        <v>16755.024000000001</v>
      </c>
      <c r="BR35" s="531">
        <v>14942.197</v>
      </c>
      <c r="BS35" s="531">
        <v>14447.429</v>
      </c>
      <c r="BT35" s="531">
        <v>18638.026999999998</v>
      </c>
      <c r="BU35" s="531">
        <v>20389.503000000001</v>
      </c>
      <c r="BV35" s="531">
        <v>20663.766</v>
      </c>
      <c r="BW35" s="531">
        <v>19876.830999999998</v>
      </c>
      <c r="BX35" s="531">
        <v>20820.808000000001</v>
      </c>
      <c r="BY35" s="531">
        <v>21688.977999999999</v>
      </c>
      <c r="BZ35" s="531">
        <v>20542.948</v>
      </c>
      <c r="CA35" s="531">
        <v>19937.393</v>
      </c>
      <c r="CB35" s="531">
        <v>19741.022000000001</v>
      </c>
      <c r="CC35" s="531">
        <v>17341.241999999998</v>
      </c>
      <c r="CD35" s="531">
        <v>14828.308000000001</v>
      </c>
      <c r="CE35" s="531">
        <v>14571.682000000001</v>
      </c>
      <c r="CF35" s="531">
        <v>18270.816999999999</v>
      </c>
      <c r="CG35" s="531">
        <v>20001.923999999999</v>
      </c>
      <c r="CH35" s="531">
        <v>20618.287</v>
      </c>
      <c r="CI35" s="531">
        <v>19654.365000000002</v>
      </c>
      <c r="CJ35" s="759">
        <v>20716.652999999998</v>
      </c>
      <c r="CK35" s="759">
        <v>21532.794000000002</v>
      </c>
      <c r="CL35" s="759">
        <v>20624.080999999998</v>
      </c>
      <c r="CM35" s="759">
        <v>20208.123</v>
      </c>
      <c r="CN35" s="759">
        <v>19611.565999999999</v>
      </c>
      <c r="CO35" s="759">
        <v>18029.786</v>
      </c>
      <c r="CP35" s="527">
        <f>[4]Dataset!CN57/1000</f>
        <v>15637.184999999999</v>
      </c>
      <c r="CQ35" s="531">
        <f>[4]Dataset!CO57/1000</f>
        <v>14307.326999999999</v>
      </c>
      <c r="CR35" s="531">
        <f>[4]Dataset!CP57/1000</f>
        <v>18320.838</v>
      </c>
      <c r="CS35" s="531">
        <v>19952.448</v>
      </c>
      <c r="CT35" s="531">
        <v>20478.584999999999</v>
      </c>
      <c r="CU35" s="531">
        <v>19638.933000000001</v>
      </c>
      <c r="CV35" s="531">
        <v>20566.761999999999</v>
      </c>
      <c r="CW35" s="531">
        <v>21261.764999999999</v>
      </c>
      <c r="CX35" s="531">
        <v>20177.791000000001</v>
      </c>
      <c r="CY35" s="531">
        <v>19334.866000000002</v>
      </c>
      <c r="CZ35" s="531">
        <v>19228.905999999999</v>
      </c>
      <c r="DA35" s="531">
        <v>16645.044999999998</v>
      </c>
    </row>
    <row r="36" spans="1:105" ht="16.5" customHeight="1"/>
    <row r="37" spans="1:105" ht="16.5" customHeight="1">
      <c r="A37" s="1043" t="s">
        <v>825</v>
      </c>
      <c r="B37" s="1048" t="s">
        <v>826</v>
      </c>
      <c r="C37" s="524" t="s">
        <v>223</v>
      </c>
      <c r="D37" s="536">
        <v>4146.4709999999995</v>
      </c>
      <c r="E37" s="536">
        <v>3785.7020000000002</v>
      </c>
      <c r="F37" s="536">
        <v>3448.232</v>
      </c>
      <c r="G37" s="536">
        <v>3447.002</v>
      </c>
      <c r="H37" s="536">
        <v>3340.9690000000001</v>
      </c>
      <c r="I37" s="536">
        <v>3109.768</v>
      </c>
      <c r="J37" s="536">
        <v>3020.1979999999999</v>
      </c>
      <c r="K37" s="536">
        <v>3194.587</v>
      </c>
      <c r="L37" s="536">
        <v>3470.0210000000002</v>
      </c>
      <c r="M37" s="536">
        <v>3376.5410000000002</v>
      </c>
      <c r="N37" s="536">
        <v>3589.3290000000002</v>
      </c>
      <c r="O37" s="536">
        <v>3686.489</v>
      </c>
      <c r="P37" s="536">
        <v>3837.6210000000001</v>
      </c>
      <c r="Q37" s="536">
        <v>4007.9090000000001</v>
      </c>
      <c r="R37" s="536">
        <v>4032.1210000000001</v>
      </c>
      <c r="S37" s="536">
        <v>3669.607</v>
      </c>
      <c r="T37" s="536">
        <v>3609.922</v>
      </c>
      <c r="U37" s="536">
        <v>3258.7869999999998</v>
      </c>
      <c r="V37" s="536">
        <v>3118.46</v>
      </c>
      <c r="W37" s="536">
        <v>3256.308</v>
      </c>
      <c r="X37" s="536">
        <v>3326.7310000000002</v>
      </c>
      <c r="Y37" s="536">
        <v>3294.7339999999999</v>
      </c>
      <c r="Z37" s="536">
        <v>3449.6010000000001</v>
      </c>
      <c r="AA37" s="536">
        <v>3495.527</v>
      </c>
      <c r="AB37" s="536">
        <v>3725.5039999999999</v>
      </c>
      <c r="AC37" s="536">
        <v>3673.1019999999999</v>
      </c>
      <c r="AD37" s="536">
        <v>3429.63</v>
      </c>
      <c r="AE37" s="536">
        <v>3221.364</v>
      </c>
      <c r="AF37" s="536">
        <v>3279.0259999999998</v>
      </c>
      <c r="AG37" s="536">
        <v>3081.3270000000002</v>
      </c>
      <c r="AH37" s="536">
        <v>2940.1680000000001</v>
      </c>
      <c r="AI37" s="536">
        <v>2993.7649999999999</v>
      </c>
      <c r="AJ37" s="536">
        <v>3133.471</v>
      </c>
      <c r="AK37" s="536">
        <v>3105.0790000000002</v>
      </c>
      <c r="AL37" s="536">
        <v>3478.6909999999998</v>
      </c>
      <c r="AM37" s="536">
        <v>3361.444</v>
      </c>
      <c r="AN37" s="536">
        <v>3531.3560000000002</v>
      </c>
      <c r="AO37" s="536">
        <v>3890.7139999999999</v>
      </c>
      <c r="AP37" s="536">
        <v>5395.4870000000001</v>
      </c>
      <c r="AQ37" s="536">
        <v>5327.38</v>
      </c>
      <c r="AR37" s="536">
        <v>4551.0079999999998</v>
      </c>
      <c r="AS37" s="536">
        <v>3580.2730000000001</v>
      </c>
      <c r="AT37" s="536">
        <v>3143.6669999999999</v>
      </c>
      <c r="AU37" s="536">
        <v>3304.9409999999998</v>
      </c>
      <c r="AV37" s="536">
        <v>3310.1469999999999</v>
      </c>
      <c r="AW37" s="536">
        <v>3828.8229999999999</v>
      </c>
      <c r="AX37" s="536">
        <v>4373.9409999999998</v>
      </c>
      <c r="AY37" s="536">
        <v>4274.5619999999999</v>
      </c>
      <c r="AZ37" s="536">
        <v>4480.1989999999996</v>
      </c>
      <c r="BA37" s="536">
        <v>4129.723</v>
      </c>
      <c r="BB37" s="536">
        <v>4317.4960000000001</v>
      </c>
      <c r="BC37" s="536">
        <v>4043.1309999999999</v>
      </c>
      <c r="BD37" s="536">
        <v>3708.0740000000001</v>
      </c>
      <c r="BE37" s="536">
        <v>3485.6480000000001</v>
      </c>
      <c r="BF37" s="536">
        <v>3206.587</v>
      </c>
      <c r="BG37" s="536">
        <v>2912.3110000000001</v>
      </c>
      <c r="BH37" s="536">
        <v>3240.1480000000001</v>
      </c>
      <c r="BI37" s="536">
        <v>3502.8240000000001</v>
      </c>
      <c r="BJ37" s="536">
        <v>3543.1030000000001</v>
      </c>
      <c r="BK37" s="536">
        <v>3580.1970000000001</v>
      </c>
      <c r="BL37" s="536">
        <v>3960.8519999999999</v>
      </c>
      <c r="BM37" s="536">
        <v>3944.9070000000002</v>
      </c>
      <c r="BN37" s="536">
        <v>3755.3539999999998</v>
      </c>
      <c r="BO37" s="536">
        <v>3525.529</v>
      </c>
      <c r="BP37" s="536">
        <v>3321.5859999999998</v>
      </c>
      <c r="BQ37" s="536">
        <v>2977.1260000000002</v>
      </c>
      <c r="BR37" s="536">
        <v>2970.0369999999998</v>
      </c>
      <c r="BS37" s="536">
        <v>2849.123</v>
      </c>
      <c r="BT37" s="536">
        <v>3273.326</v>
      </c>
      <c r="BU37" s="536">
        <v>3290.4769999999999</v>
      </c>
      <c r="BV37" s="536">
        <v>3434.3939999999998</v>
      </c>
      <c r="BW37" s="536">
        <v>3462.25</v>
      </c>
      <c r="BX37" s="536">
        <v>3731.4920000000002</v>
      </c>
      <c r="BY37" s="536">
        <v>3728.5549999999998</v>
      </c>
      <c r="BZ37" s="536">
        <v>3296.8760000000002</v>
      </c>
      <c r="CA37" s="536">
        <v>3258.422</v>
      </c>
      <c r="CB37" s="536">
        <v>3250.614</v>
      </c>
      <c r="CC37" s="525">
        <v>3038.2179999999998</v>
      </c>
      <c r="CD37" s="525">
        <v>2902.453</v>
      </c>
      <c r="CE37" s="525">
        <v>2859.0729999999999</v>
      </c>
      <c r="CF37" s="525">
        <v>3021.21</v>
      </c>
      <c r="CG37" s="525">
        <v>3170.2429999999999</v>
      </c>
      <c r="CH37" s="525">
        <v>3299.82</v>
      </c>
      <c r="CI37" s="536">
        <v>3262.2020000000002</v>
      </c>
      <c r="CJ37" s="536">
        <v>3335.2190000000001</v>
      </c>
      <c r="CK37" s="536">
        <v>3373.3629999999998</v>
      </c>
      <c r="CL37" s="536">
        <v>3295.56</v>
      </c>
      <c r="CM37" s="536">
        <v>3182.5520000000001</v>
      </c>
      <c r="CN37" s="536">
        <v>3028.9389999999999</v>
      </c>
      <c r="CO37" s="536">
        <v>2937.0940000000001</v>
      </c>
      <c r="CP37" s="536">
        <v>2750.1289999999999</v>
      </c>
      <c r="CQ37" s="536">
        <v>2603.029</v>
      </c>
      <c r="CR37" s="536">
        <v>3083.6590000000001</v>
      </c>
      <c r="CS37" s="525">
        <v>3135.8519999999999</v>
      </c>
      <c r="CT37" s="525">
        <v>3090.654</v>
      </c>
      <c r="CU37" s="525">
        <v>3255.2330000000002</v>
      </c>
      <c r="CV37" s="525">
        <v>3386.2829999999999</v>
      </c>
      <c r="CW37" s="525">
        <v>3456.6460000000002</v>
      </c>
      <c r="CX37" s="525">
        <v>3374.7849999999999</v>
      </c>
      <c r="CY37" s="525">
        <v>3248.931</v>
      </c>
      <c r="CZ37" s="525">
        <v>3111.6680000000001</v>
      </c>
      <c r="DA37" s="525">
        <v>2979.9409999999998</v>
      </c>
    </row>
    <row r="38" spans="1:105" ht="16.5" customHeight="1">
      <c r="A38" s="1046"/>
      <c r="B38" s="1049"/>
      <c r="C38" s="532" t="s">
        <v>224</v>
      </c>
      <c r="D38" s="526">
        <v>2678.08</v>
      </c>
      <c r="E38" s="526">
        <v>2355.1179999999999</v>
      </c>
      <c r="F38" s="526">
        <v>2211.4340000000002</v>
      </c>
      <c r="G38" s="526">
        <v>2185.0520000000001</v>
      </c>
      <c r="H38" s="526">
        <v>2129.9769999999999</v>
      </c>
      <c r="I38" s="526">
        <v>2110.0569999999998</v>
      </c>
      <c r="J38" s="526">
        <v>1972.8989999999999</v>
      </c>
      <c r="K38" s="526">
        <v>1873.6389999999999</v>
      </c>
      <c r="L38" s="526">
        <v>2133.4389999999999</v>
      </c>
      <c r="M38" s="526">
        <v>1998.049</v>
      </c>
      <c r="N38" s="526">
        <v>2192.915</v>
      </c>
      <c r="O38" s="526">
        <v>2112.837</v>
      </c>
      <c r="P38" s="526">
        <v>2288.0360000000001</v>
      </c>
      <c r="Q38" s="526">
        <v>2364.2339999999999</v>
      </c>
      <c r="R38" s="526">
        <v>2362.777</v>
      </c>
      <c r="S38" s="526">
        <v>2231.587</v>
      </c>
      <c r="T38" s="526">
        <v>2237.9670000000001</v>
      </c>
      <c r="U38" s="526">
        <v>2010.789</v>
      </c>
      <c r="V38" s="526">
        <v>1874.874</v>
      </c>
      <c r="W38" s="526">
        <v>1861.607</v>
      </c>
      <c r="X38" s="526">
        <v>2022.6569999999999</v>
      </c>
      <c r="Y38" s="526">
        <v>2149.9110000000001</v>
      </c>
      <c r="Z38" s="526">
        <v>2283.788</v>
      </c>
      <c r="AA38" s="526">
        <v>2202.2179999999998</v>
      </c>
      <c r="AB38" s="526">
        <v>2340.5100000000002</v>
      </c>
      <c r="AC38" s="526">
        <v>2191.991</v>
      </c>
      <c r="AD38" s="526">
        <v>2148.85</v>
      </c>
      <c r="AE38" s="526">
        <v>2080.8130000000001</v>
      </c>
      <c r="AF38" s="526">
        <v>2113.9389999999999</v>
      </c>
      <c r="AG38" s="526">
        <v>1774.03</v>
      </c>
      <c r="AH38" s="526">
        <v>1726.8820000000001</v>
      </c>
      <c r="AI38" s="526">
        <v>1804.8989999999999</v>
      </c>
      <c r="AJ38" s="526">
        <v>1871.3420000000001</v>
      </c>
      <c r="AK38" s="526">
        <v>1844.61</v>
      </c>
      <c r="AL38" s="526">
        <v>1998.354</v>
      </c>
      <c r="AM38" s="526">
        <v>1908.8810000000001</v>
      </c>
      <c r="AN38" s="526">
        <v>2074.7170000000001</v>
      </c>
      <c r="AO38" s="526">
        <v>2264.7080000000001</v>
      </c>
      <c r="AP38" s="526">
        <v>3242.623</v>
      </c>
      <c r="AQ38" s="526">
        <v>3041.5720000000001</v>
      </c>
      <c r="AR38" s="526">
        <v>2535.335</v>
      </c>
      <c r="AS38" s="526">
        <v>2107.877</v>
      </c>
      <c r="AT38" s="526">
        <v>1860.0309999999999</v>
      </c>
      <c r="AU38" s="526">
        <v>1823.511</v>
      </c>
      <c r="AV38" s="526">
        <v>1992.8309999999999</v>
      </c>
      <c r="AW38" s="526">
        <v>2140.4659999999999</v>
      </c>
      <c r="AX38" s="526">
        <v>2376.7240000000002</v>
      </c>
      <c r="AY38" s="526">
        <v>2327.5030000000002</v>
      </c>
      <c r="AZ38" s="526">
        <v>2372.7199999999998</v>
      </c>
      <c r="BA38" s="526">
        <v>2124.7350000000001</v>
      </c>
      <c r="BB38" s="526">
        <v>2183.5590000000002</v>
      </c>
      <c r="BC38" s="526">
        <v>1978.2239999999999</v>
      </c>
      <c r="BD38" s="526">
        <v>1793.5060000000001</v>
      </c>
      <c r="BE38" s="526">
        <v>1631.03</v>
      </c>
      <c r="BF38" s="526">
        <v>2126.66</v>
      </c>
      <c r="BG38" s="526">
        <v>2137.11</v>
      </c>
      <c r="BH38" s="526">
        <v>1698.098</v>
      </c>
      <c r="BI38" s="526">
        <v>1725.403</v>
      </c>
      <c r="BJ38" s="526">
        <v>1835.758</v>
      </c>
      <c r="BK38" s="526">
        <v>1713.527</v>
      </c>
      <c r="BL38" s="526">
        <v>1926.473</v>
      </c>
      <c r="BM38" s="526">
        <v>1920.4349999999999</v>
      </c>
      <c r="BN38" s="526">
        <v>1939.8579999999999</v>
      </c>
      <c r="BO38" s="526">
        <v>1715.85</v>
      </c>
      <c r="BP38" s="526">
        <v>1671.4939999999999</v>
      </c>
      <c r="BQ38" s="526">
        <v>1612.5450000000001</v>
      </c>
      <c r="BR38" s="526">
        <v>1599.414</v>
      </c>
      <c r="BS38" s="526">
        <v>1593.0820000000001</v>
      </c>
      <c r="BT38" s="526">
        <v>1659.9090000000001</v>
      </c>
      <c r="BU38" s="526">
        <v>1671.7270000000001</v>
      </c>
      <c r="BV38" s="526">
        <v>1819.8</v>
      </c>
      <c r="BW38" s="526">
        <v>1726.683</v>
      </c>
      <c r="BX38" s="526">
        <v>1798.9929999999999</v>
      </c>
      <c r="BY38" s="526">
        <v>1817.3589999999999</v>
      </c>
      <c r="BZ38" s="526">
        <v>1636.663</v>
      </c>
      <c r="CA38" s="526">
        <v>1513.662</v>
      </c>
      <c r="CB38" s="526">
        <v>1586.6120000000001</v>
      </c>
      <c r="CC38" s="526">
        <v>1549.75</v>
      </c>
      <c r="CD38" s="526">
        <v>1342.5830000000001</v>
      </c>
      <c r="CE38" s="526">
        <v>1382.8679999999999</v>
      </c>
      <c r="CF38" s="526">
        <v>1417.962</v>
      </c>
      <c r="CG38" s="526">
        <v>1549.5</v>
      </c>
      <c r="CH38" s="526">
        <v>1640.001</v>
      </c>
      <c r="CI38" s="526">
        <v>1509.4269999999999</v>
      </c>
      <c r="CJ38" s="526">
        <v>1600.931</v>
      </c>
      <c r="CK38" s="526">
        <v>1635.4580000000001</v>
      </c>
      <c r="CL38" s="526">
        <v>1526.7239999999999</v>
      </c>
      <c r="CM38" s="526">
        <v>1551.09</v>
      </c>
      <c r="CN38" s="526">
        <v>1506.87</v>
      </c>
      <c r="CO38" s="526">
        <v>1394.222</v>
      </c>
      <c r="CP38" s="526">
        <v>1414.4590000000001</v>
      </c>
      <c r="CQ38" s="526">
        <v>1666.509</v>
      </c>
      <c r="CR38" s="526">
        <v>1446.9780000000001</v>
      </c>
      <c r="CS38" s="526">
        <v>1501.1030000000001</v>
      </c>
      <c r="CT38" s="526">
        <v>1504.6610000000001</v>
      </c>
      <c r="CU38" s="526">
        <v>1458.385</v>
      </c>
      <c r="CV38" s="526">
        <v>1567.6310000000001</v>
      </c>
      <c r="CW38" s="526">
        <v>1562.4760000000001</v>
      </c>
      <c r="CX38" s="526">
        <v>1499.7449999999999</v>
      </c>
      <c r="CY38" s="526">
        <v>1306.0150000000001</v>
      </c>
      <c r="CZ38" s="526">
        <v>1422.9939999999999</v>
      </c>
      <c r="DA38" s="526">
        <v>1328.7360000000001</v>
      </c>
    </row>
    <row r="39" spans="1:105" ht="16.5" customHeight="1">
      <c r="A39" s="1046"/>
      <c r="B39" s="1049"/>
      <c r="C39" s="532" t="s">
        <v>225</v>
      </c>
      <c r="D39" s="526">
        <v>1505.146</v>
      </c>
      <c r="E39" s="526">
        <v>1346.2840000000001</v>
      </c>
      <c r="F39" s="526">
        <v>1208.8320000000001</v>
      </c>
      <c r="G39" s="526">
        <v>1202.0899999999999</v>
      </c>
      <c r="H39" s="526">
        <v>1194.0719999999999</v>
      </c>
      <c r="I39" s="526">
        <v>1131.4829999999999</v>
      </c>
      <c r="J39" s="526">
        <v>1029.405</v>
      </c>
      <c r="K39" s="526">
        <v>1088.604</v>
      </c>
      <c r="L39" s="526">
        <v>1168.3879999999999</v>
      </c>
      <c r="M39" s="526">
        <v>1129.472</v>
      </c>
      <c r="N39" s="526">
        <v>1226.0440000000001</v>
      </c>
      <c r="O39" s="526">
        <v>1273.5360000000001</v>
      </c>
      <c r="P39" s="526">
        <v>868.3</v>
      </c>
      <c r="Q39" s="526">
        <v>974.87099999999998</v>
      </c>
      <c r="R39" s="526">
        <v>1018.61</v>
      </c>
      <c r="S39" s="526">
        <v>849.26</v>
      </c>
      <c r="T39" s="526">
        <v>885.89099999999996</v>
      </c>
      <c r="U39" s="526">
        <v>975.48900000000003</v>
      </c>
      <c r="V39" s="526">
        <v>752.48599999999999</v>
      </c>
      <c r="W39" s="526">
        <v>724.43200000000002</v>
      </c>
      <c r="X39" s="526">
        <v>780.03099999999995</v>
      </c>
      <c r="Y39" s="526">
        <v>898.27300000000002</v>
      </c>
      <c r="Z39" s="526">
        <v>934.73699999999997</v>
      </c>
      <c r="AA39" s="526">
        <v>937.15800000000002</v>
      </c>
      <c r="AB39" s="526">
        <v>998.69100000000003</v>
      </c>
      <c r="AC39" s="526">
        <v>944.12</v>
      </c>
      <c r="AD39" s="526">
        <v>913.42700000000002</v>
      </c>
      <c r="AE39" s="526">
        <v>896.26700000000005</v>
      </c>
      <c r="AF39" s="526">
        <v>914.72299999999996</v>
      </c>
      <c r="AG39" s="526">
        <v>930.19200000000001</v>
      </c>
      <c r="AH39" s="526">
        <v>844.75099999999998</v>
      </c>
      <c r="AI39" s="526">
        <v>812.93799999999999</v>
      </c>
      <c r="AJ39" s="526">
        <v>886.92499999999995</v>
      </c>
      <c r="AK39" s="526">
        <v>932.46900000000005</v>
      </c>
      <c r="AL39" s="526">
        <v>1029.4480000000001</v>
      </c>
      <c r="AM39" s="526">
        <v>940.04300000000001</v>
      </c>
      <c r="AN39" s="526">
        <v>977.06299999999999</v>
      </c>
      <c r="AO39" s="526">
        <v>1052.2660000000001</v>
      </c>
      <c r="AP39" s="526">
        <v>1689.49</v>
      </c>
      <c r="AQ39" s="526">
        <v>1443.1849999999999</v>
      </c>
      <c r="AR39" s="526">
        <v>1189.9079999999999</v>
      </c>
      <c r="AS39" s="526">
        <v>1005.3049999999999</v>
      </c>
      <c r="AT39" s="526">
        <v>823.37300000000005</v>
      </c>
      <c r="AU39" s="526">
        <v>828.75699999999995</v>
      </c>
      <c r="AV39" s="526">
        <v>937.45299999999997</v>
      </c>
      <c r="AW39" s="526">
        <v>1057.164</v>
      </c>
      <c r="AX39" s="526">
        <v>1200.395</v>
      </c>
      <c r="AY39" s="526">
        <v>1225.556</v>
      </c>
      <c r="AZ39" s="526">
        <v>1233.731</v>
      </c>
      <c r="BA39" s="526">
        <v>1077.194</v>
      </c>
      <c r="BB39" s="526">
        <v>1099.114</v>
      </c>
      <c r="BC39" s="526">
        <v>1087.252</v>
      </c>
      <c r="BD39" s="526">
        <v>949.23400000000004</v>
      </c>
      <c r="BE39" s="526">
        <v>892.57500000000005</v>
      </c>
      <c r="BF39" s="526">
        <v>747.976</v>
      </c>
      <c r="BG39" s="526">
        <v>707.09100000000001</v>
      </c>
      <c r="BH39" s="526">
        <v>811.85599999999999</v>
      </c>
      <c r="BI39" s="526">
        <v>841.19799999999998</v>
      </c>
      <c r="BJ39" s="526">
        <v>934.21500000000003</v>
      </c>
      <c r="BK39" s="526">
        <v>870.70500000000004</v>
      </c>
      <c r="BL39" s="526">
        <v>987.88699999999994</v>
      </c>
      <c r="BM39" s="526">
        <v>890.51400000000001</v>
      </c>
      <c r="BN39" s="526">
        <v>846.29700000000003</v>
      </c>
      <c r="BO39" s="526">
        <v>772.52599999999995</v>
      </c>
      <c r="BP39" s="526">
        <v>752.39300000000003</v>
      </c>
      <c r="BQ39" s="526">
        <v>744.80499999999995</v>
      </c>
      <c r="BR39" s="526">
        <v>660.85500000000002</v>
      </c>
      <c r="BS39" s="526">
        <v>630.61300000000006</v>
      </c>
      <c r="BT39" s="526">
        <v>727.702</v>
      </c>
      <c r="BU39" s="526">
        <v>717.798</v>
      </c>
      <c r="BV39" s="526">
        <v>795.17499999999995</v>
      </c>
      <c r="BW39" s="526">
        <v>782.48</v>
      </c>
      <c r="BX39" s="526">
        <v>843.16499999999996</v>
      </c>
      <c r="BY39" s="526">
        <v>794.61599999999999</v>
      </c>
      <c r="BZ39" s="526">
        <v>744.98800000000006</v>
      </c>
      <c r="CA39" s="526">
        <v>696.577</v>
      </c>
      <c r="CB39" s="526">
        <v>715.91200000000003</v>
      </c>
      <c r="CC39" s="526">
        <v>636.14800000000002</v>
      </c>
      <c r="CD39" s="526">
        <v>562.72199999999998</v>
      </c>
      <c r="CE39" s="526">
        <v>580.33699999999999</v>
      </c>
      <c r="CF39" s="526">
        <v>664.62199999999996</v>
      </c>
      <c r="CG39" s="526">
        <v>722.19500000000005</v>
      </c>
      <c r="CH39" s="526">
        <v>754.66200000000003</v>
      </c>
      <c r="CI39" s="526">
        <v>690.048</v>
      </c>
      <c r="CJ39" s="526">
        <v>761.14099999999996</v>
      </c>
      <c r="CK39" s="526">
        <v>771.875</v>
      </c>
      <c r="CL39" s="526">
        <v>742.59400000000005</v>
      </c>
      <c r="CM39" s="526">
        <v>702.72299999999996</v>
      </c>
      <c r="CN39" s="526">
        <v>699.35699999999997</v>
      </c>
      <c r="CO39" s="526">
        <v>660.87800000000004</v>
      </c>
      <c r="CP39" s="526">
        <v>543.03099999999995</v>
      </c>
      <c r="CQ39" s="526">
        <v>513.96199999999999</v>
      </c>
      <c r="CR39" s="526">
        <v>635.39400000000001</v>
      </c>
      <c r="CS39" s="526">
        <v>668.95699999999999</v>
      </c>
      <c r="CT39" s="526">
        <v>656.63900000000001</v>
      </c>
      <c r="CU39" s="526">
        <v>664.85699999999997</v>
      </c>
      <c r="CV39" s="526">
        <v>701.779</v>
      </c>
      <c r="CW39" s="526">
        <v>692.43100000000004</v>
      </c>
      <c r="CX39" s="526">
        <v>635.84199999999998</v>
      </c>
      <c r="CY39" s="526">
        <v>608.43100000000004</v>
      </c>
      <c r="CZ39" s="526">
        <v>592.85599999999999</v>
      </c>
      <c r="DA39" s="526">
        <v>601.41999999999996</v>
      </c>
    </row>
    <row r="40" spans="1:105" ht="16.5" customHeight="1">
      <c r="A40" s="1046"/>
      <c r="B40" s="1049"/>
      <c r="C40" s="532" t="s">
        <v>226</v>
      </c>
      <c r="D40" s="526">
        <v>2880.9920000000002</v>
      </c>
      <c r="E40" s="526">
        <v>2643.2440000000001</v>
      </c>
      <c r="F40" s="526">
        <v>2425.7649999999999</v>
      </c>
      <c r="G40" s="526">
        <v>2393.3380000000002</v>
      </c>
      <c r="H40" s="526">
        <v>2374.2930000000001</v>
      </c>
      <c r="I40" s="526">
        <v>2177.2660000000001</v>
      </c>
      <c r="J40" s="526">
        <v>1988.519</v>
      </c>
      <c r="K40" s="526">
        <v>2223.9940000000001</v>
      </c>
      <c r="L40" s="526">
        <v>2377.9920000000002</v>
      </c>
      <c r="M40" s="526">
        <v>2338.105</v>
      </c>
      <c r="N40" s="526">
        <v>2426.7139999999999</v>
      </c>
      <c r="O40" s="526">
        <v>2506.2539999999999</v>
      </c>
      <c r="P40" s="526">
        <v>2623.413</v>
      </c>
      <c r="Q40" s="526">
        <v>2724.0920000000001</v>
      </c>
      <c r="R40" s="526">
        <v>2661.56</v>
      </c>
      <c r="S40" s="526">
        <v>2391.0459999999998</v>
      </c>
      <c r="T40" s="526">
        <v>2384.2190000000001</v>
      </c>
      <c r="U40" s="526">
        <v>2225.605</v>
      </c>
      <c r="V40" s="526">
        <v>2179.2489999999998</v>
      </c>
      <c r="W40" s="526">
        <v>2245.498</v>
      </c>
      <c r="X40" s="526">
        <v>2288.3969999999999</v>
      </c>
      <c r="Y40" s="526">
        <v>2429.4580000000001</v>
      </c>
      <c r="Z40" s="526">
        <v>2546.4189999999999</v>
      </c>
      <c r="AA40" s="526">
        <v>2494.9989999999998</v>
      </c>
      <c r="AB40" s="526">
        <v>2727.2440000000001</v>
      </c>
      <c r="AC40" s="526">
        <v>2492.587</v>
      </c>
      <c r="AD40" s="526">
        <v>2349.8719999999998</v>
      </c>
      <c r="AE40" s="526">
        <v>2341.1709999999998</v>
      </c>
      <c r="AF40" s="526">
        <v>2346.2370000000001</v>
      </c>
      <c r="AG40" s="526">
        <v>2198.1460000000002</v>
      </c>
      <c r="AH40" s="526">
        <v>2094.8270000000002</v>
      </c>
      <c r="AI40" s="526">
        <v>2197.85</v>
      </c>
      <c r="AJ40" s="526">
        <v>2282.857</v>
      </c>
      <c r="AK40" s="526">
        <v>2283.4949999999999</v>
      </c>
      <c r="AL40" s="526">
        <v>2537.9810000000002</v>
      </c>
      <c r="AM40" s="526">
        <v>2475.0349999999999</v>
      </c>
      <c r="AN40" s="526">
        <v>2517.96</v>
      </c>
      <c r="AO40" s="526">
        <v>2601.9050000000002</v>
      </c>
      <c r="AP40" s="526">
        <v>4108.1350000000002</v>
      </c>
      <c r="AQ40" s="526">
        <v>4311.8500000000004</v>
      </c>
      <c r="AR40" s="526">
        <v>3541.5889999999999</v>
      </c>
      <c r="AS40" s="526">
        <v>2762.6950000000002</v>
      </c>
      <c r="AT40" s="526">
        <v>2384.3710000000001</v>
      </c>
      <c r="AU40" s="526">
        <v>2470.2159999999999</v>
      </c>
      <c r="AV40" s="526">
        <v>2598.549</v>
      </c>
      <c r="AW40" s="526">
        <v>2967.4520000000002</v>
      </c>
      <c r="AX40" s="526">
        <v>3319.4969999999998</v>
      </c>
      <c r="AY40" s="526">
        <v>3364.6469999999999</v>
      </c>
      <c r="AZ40" s="526">
        <v>3336.9140000000002</v>
      </c>
      <c r="BA40" s="526">
        <v>3024.4050000000002</v>
      </c>
      <c r="BB40" s="526">
        <v>3137.6489999999999</v>
      </c>
      <c r="BC40" s="526">
        <v>3093.1509999999998</v>
      </c>
      <c r="BD40" s="526">
        <v>2798.2</v>
      </c>
      <c r="BE40" s="526">
        <v>2500.96</v>
      </c>
      <c r="BF40" s="526">
        <v>2275.5039999999999</v>
      </c>
      <c r="BG40" s="526">
        <v>2251.1109999999999</v>
      </c>
      <c r="BH40" s="526">
        <v>2418.357</v>
      </c>
      <c r="BI40" s="526">
        <v>2526.3429999999998</v>
      </c>
      <c r="BJ40" s="526">
        <v>2642.634</v>
      </c>
      <c r="BK40" s="526">
        <v>2639.915</v>
      </c>
      <c r="BL40" s="526">
        <v>2725.7249999999999</v>
      </c>
      <c r="BM40" s="526">
        <v>2477.0120000000002</v>
      </c>
      <c r="BN40" s="526">
        <v>2304.19</v>
      </c>
      <c r="BO40" s="526">
        <v>2228.011</v>
      </c>
      <c r="BP40" s="526">
        <v>2062.69</v>
      </c>
      <c r="BQ40" s="526">
        <v>2048.7289999999998</v>
      </c>
      <c r="BR40" s="526">
        <v>2092.4189999999999</v>
      </c>
      <c r="BS40" s="526">
        <v>2110.0439999999999</v>
      </c>
      <c r="BT40" s="526">
        <v>2112.3580000000002</v>
      </c>
      <c r="BU40" s="526">
        <v>2148.0790000000002</v>
      </c>
      <c r="BV40" s="526">
        <v>2193.8209999999999</v>
      </c>
      <c r="BW40" s="526">
        <v>2278.3820000000001</v>
      </c>
      <c r="BX40" s="526">
        <v>2373.1840000000002</v>
      </c>
      <c r="BY40" s="526">
        <v>2067.1120000000001</v>
      </c>
      <c r="BZ40" s="526">
        <v>2135.0070000000001</v>
      </c>
      <c r="CA40" s="526">
        <v>2093.6529999999998</v>
      </c>
      <c r="CB40" s="526">
        <v>2041.1859999999999</v>
      </c>
      <c r="CC40" s="526">
        <v>1962.5650000000001</v>
      </c>
      <c r="CD40" s="526">
        <v>1906.9690000000001</v>
      </c>
      <c r="CE40" s="526">
        <v>2012.693</v>
      </c>
      <c r="CF40" s="526">
        <v>2035.96</v>
      </c>
      <c r="CG40" s="526">
        <v>2029.92</v>
      </c>
      <c r="CH40" s="526">
        <v>2107.9960000000001</v>
      </c>
      <c r="CI40" s="526">
        <v>2096.4250000000002</v>
      </c>
      <c r="CJ40" s="526">
        <v>2178.8020000000001</v>
      </c>
      <c r="CK40" s="526">
        <v>2182.9319999999998</v>
      </c>
      <c r="CL40" s="526">
        <v>2140.9780000000001</v>
      </c>
      <c r="CM40" s="526">
        <v>2158.3319999999999</v>
      </c>
      <c r="CN40" s="526">
        <v>2089.038</v>
      </c>
      <c r="CO40" s="526">
        <v>2021.633</v>
      </c>
      <c r="CP40" s="526">
        <v>1985.615</v>
      </c>
      <c r="CQ40" s="526">
        <v>1921.66</v>
      </c>
      <c r="CR40" s="526">
        <v>2153.5659999999998</v>
      </c>
      <c r="CS40" s="526">
        <v>2229.6799999999998</v>
      </c>
      <c r="CT40" s="526">
        <v>2141.9940000000001</v>
      </c>
      <c r="CU40" s="526">
        <v>2198.9989999999998</v>
      </c>
      <c r="CV40" s="526">
        <v>2317.9180000000001</v>
      </c>
      <c r="CW40" s="526">
        <v>2169.4789999999998</v>
      </c>
      <c r="CX40" s="526">
        <v>2153.8220000000001</v>
      </c>
      <c r="CY40" s="526">
        <v>1999.4929999999999</v>
      </c>
      <c r="CZ40" s="526">
        <v>2010.453</v>
      </c>
      <c r="DA40" s="526">
        <v>1921.3230000000001</v>
      </c>
    </row>
    <row r="41" spans="1:105" ht="16.5" customHeight="1">
      <c r="A41" s="1046"/>
      <c r="B41" s="1049"/>
      <c r="C41" s="532" t="s">
        <v>227</v>
      </c>
      <c r="D41" s="526">
        <v>422.05399999999997</v>
      </c>
      <c r="E41" s="526">
        <v>360.755</v>
      </c>
      <c r="F41" s="526">
        <v>324.685</v>
      </c>
      <c r="G41" s="526">
        <v>300.20999999999998</v>
      </c>
      <c r="H41" s="526">
        <v>318.58800000000002</v>
      </c>
      <c r="I41" s="526">
        <v>352.23700000000002</v>
      </c>
      <c r="J41" s="526">
        <v>368.22800000000001</v>
      </c>
      <c r="K41" s="526">
        <v>371.93700000000001</v>
      </c>
      <c r="L41" s="526">
        <v>349.23099999999999</v>
      </c>
      <c r="M41" s="526">
        <v>275.49299999999999</v>
      </c>
      <c r="N41" s="526">
        <v>314.81799999999998</v>
      </c>
      <c r="O41" s="526">
        <v>341.24299999999999</v>
      </c>
      <c r="P41" s="526">
        <v>373.78699999999998</v>
      </c>
      <c r="Q41" s="526">
        <v>372.78</v>
      </c>
      <c r="R41" s="526">
        <v>328.59500000000003</v>
      </c>
      <c r="S41" s="526">
        <v>293.399</v>
      </c>
      <c r="T41" s="526">
        <v>305.50799999999998</v>
      </c>
      <c r="U41" s="526">
        <v>326.87</v>
      </c>
      <c r="V41" s="526">
        <v>364.20499999999998</v>
      </c>
      <c r="W41" s="526">
        <v>373.41899999999998</v>
      </c>
      <c r="X41" s="526">
        <v>329.53800000000001</v>
      </c>
      <c r="Y41" s="526">
        <v>330.39600000000002</v>
      </c>
      <c r="Z41" s="526">
        <v>377.62599999999998</v>
      </c>
      <c r="AA41" s="526">
        <v>375.47399999999999</v>
      </c>
      <c r="AB41" s="526">
        <v>394.17899999999997</v>
      </c>
      <c r="AC41" s="526">
        <v>378.97399999999999</v>
      </c>
      <c r="AD41" s="526">
        <v>364.46800000000002</v>
      </c>
      <c r="AE41" s="526">
        <v>340.83100000000002</v>
      </c>
      <c r="AF41" s="526">
        <v>353.94</v>
      </c>
      <c r="AG41" s="526">
        <v>399.22699999999998</v>
      </c>
      <c r="AH41" s="526">
        <v>388.06799999999998</v>
      </c>
      <c r="AI41" s="526">
        <v>430.012</v>
      </c>
      <c r="AJ41" s="526">
        <v>371.04500000000002</v>
      </c>
      <c r="AK41" s="526">
        <v>340.221</v>
      </c>
      <c r="AL41" s="526">
        <v>394.55</v>
      </c>
      <c r="AM41" s="526">
        <v>363.09100000000001</v>
      </c>
      <c r="AN41" s="526">
        <v>391.33699999999999</v>
      </c>
      <c r="AO41" s="526">
        <v>384.62</v>
      </c>
      <c r="AP41" s="526">
        <v>556.43600000000004</v>
      </c>
      <c r="AQ41" s="526">
        <v>532.97199999999998</v>
      </c>
      <c r="AR41" s="526">
        <v>421.54700000000003</v>
      </c>
      <c r="AS41" s="526">
        <v>349.815</v>
      </c>
      <c r="AT41" s="526">
        <v>359.95400000000001</v>
      </c>
      <c r="AU41" s="526">
        <v>382.73500000000001</v>
      </c>
      <c r="AV41" s="526">
        <v>326.49299999999999</v>
      </c>
      <c r="AW41" s="526">
        <v>327.47500000000002</v>
      </c>
      <c r="AX41" s="526">
        <v>354.78300000000002</v>
      </c>
      <c r="AY41" s="526">
        <v>387.85300000000001</v>
      </c>
      <c r="AZ41" s="526">
        <v>384.20800000000003</v>
      </c>
      <c r="BA41" s="526">
        <v>323.80599999999998</v>
      </c>
      <c r="BB41" s="526">
        <v>343.49700000000001</v>
      </c>
      <c r="BC41" s="526">
        <v>353.29899999999998</v>
      </c>
      <c r="BD41" s="526">
        <v>292.416</v>
      </c>
      <c r="BE41" s="526">
        <v>319.50200000000001</v>
      </c>
      <c r="BF41" s="526">
        <v>352.512</v>
      </c>
      <c r="BG41" s="526">
        <v>324.358</v>
      </c>
      <c r="BH41" s="526">
        <v>311.125</v>
      </c>
      <c r="BI41" s="526">
        <v>288.18799999999999</v>
      </c>
      <c r="BJ41" s="526">
        <v>308.06599999999997</v>
      </c>
      <c r="BK41" s="526">
        <v>273.32799999999997</v>
      </c>
      <c r="BL41" s="526">
        <v>308.98399999999998</v>
      </c>
      <c r="BM41" s="526">
        <v>305.48500000000001</v>
      </c>
      <c r="BN41" s="526">
        <v>328.53300000000002</v>
      </c>
      <c r="BO41" s="526">
        <v>276.95400000000001</v>
      </c>
      <c r="BP41" s="526">
        <v>253.18199999999999</v>
      </c>
      <c r="BQ41" s="526">
        <v>272.09800000000001</v>
      </c>
      <c r="BR41" s="526">
        <v>281.899</v>
      </c>
      <c r="BS41" s="526">
        <v>280.60899999999998</v>
      </c>
      <c r="BT41" s="526">
        <v>266.411</v>
      </c>
      <c r="BU41" s="526">
        <v>275.18700000000001</v>
      </c>
      <c r="BV41" s="526">
        <v>308.61099999999999</v>
      </c>
      <c r="BW41" s="526">
        <v>321.04000000000002</v>
      </c>
      <c r="BX41" s="526">
        <v>318.92899999999997</v>
      </c>
      <c r="BY41" s="526">
        <v>288.346</v>
      </c>
      <c r="BZ41" s="526">
        <v>260.084</v>
      </c>
      <c r="CA41" s="526">
        <v>270.39</v>
      </c>
      <c r="CB41" s="526">
        <v>277.33600000000001</v>
      </c>
      <c r="CC41" s="526">
        <v>316.10000000000002</v>
      </c>
      <c r="CD41" s="526">
        <v>300.66899999999998</v>
      </c>
      <c r="CE41" s="526">
        <v>313.25599999999997</v>
      </c>
      <c r="CF41" s="526">
        <v>304.077</v>
      </c>
      <c r="CG41" s="526">
        <v>270.77600000000001</v>
      </c>
      <c r="CH41" s="526">
        <v>289.00900000000001</v>
      </c>
      <c r="CI41" s="526">
        <v>268.58499999999998</v>
      </c>
      <c r="CJ41" s="526">
        <v>293.00900000000001</v>
      </c>
      <c r="CK41" s="526">
        <v>274.70400000000001</v>
      </c>
      <c r="CL41" s="526">
        <v>307.08100000000002</v>
      </c>
      <c r="CM41" s="526">
        <v>323.05200000000002</v>
      </c>
      <c r="CN41" s="526">
        <v>342.23500000000001</v>
      </c>
      <c r="CO41" s="526">
        <v>364.44099999999997</v>
      </c>
      <c r="CP41" s="526">
        <v>324.73200000000003</v>
      </c>
      <c r="CQ41" s="526">
        <v>294.31900000000002</v>
      </c>
      <c r="CR41" s="526">
        <v>335.82299999999998</v>
      </c>
      <c r="CS41" s="526">
        <v>351.25099999999998</v>
      </c>
      <c r="CT41" s="526">
        <v>358.71600000000001</v>
      </c>
      <c r="CU41" s="526">
        <v>356.13499999999999</v>
      </c>
      <c r="CV41" s="526">
        <v>398.35700000000003</v>
      </c>
      <c r="CW41" s="526">
        <v>411.42500000000001</v>
      </c>
      <c r="CX41" s="526">
        <v>398.858</v>
      </c>
      <c r="CY41" s="526">
        <v>362.51299999999998</v>
      </c>
      <c r="CZ41" s="526">
        <v>367.06299999999999</v>
      </c>
      <c r="DA41" s="526">
        <v>387.67599999999999</v>
      </c>
    </row>
    <row r="42" spans="1:105" ht="16.5" customHeight="1">
      <c r="A42" s="1046"/>
      <c r="B42" s="1049"/>
      <c r="C42" s="532" t="s">
        <v>228</v>
      </c>
      <c r="D42" s="526">
        <v>3279.06</v>
      </c>
      <c r="E42" s="526">
        <v>3172.7159999999999</v>
      </c>
      <c r="F42" s="526">
        <v>3031.9940000000001</v>
      </c>
      <c r="G42" s="526">
        <v>2857.8789999999999</v>
      </c>
      <c r="H42" s="526">
        <v>2887.5630000000001</v>
      </c>
      <c r="I42" s="526">
        <v>2837.8270000000002</v>
      </c>
      <c r="J42" s="526">
        <v>2534.0079999999998</v>
      </c>
      <c r="K42" s="526">
        <v>2345.7069999999999</v>
      </c>
      <c r="L42" s="526">
        <v>2747.9290000000001</v>
      </c>
      <c r="M42" s="526">
        <v>2787.1550000000002</v>
      </c>
      <c r="N42" s="526">
        <v>2881.143</v>
      </c>
      <c r="O42" s="526">
        <v>2829.5239999999999</v>
      </c>
      <c r="P42" s="526">
        <v>3022.096</v>
      </c>
      <c r="Q42" s="526">
        <v>3164.4879999999998</v>
      </c>
      <c r="R42" s="526">
        <v>3165.279</v>
      </c>
      <c r="S42" s="526">
        <v>2862.165</v>
      </c>
      <c r="T42" s="526">
        <v>2861.1480000000001</v>
      </c>
      <c r="U42" s="526">
        <v>2626.9450000000002</v>
      </c>
      <c r="V42" s="526">
        <v>2397.2950000000001</v>
      </c>
      <c r="W42" s="526">
        <v>2247.915</v>
      </c>
      <c r="X42" s="526">
        <v>2496.4189999999999</v>
      </c>
      <c r="Y42" s="526">
        <v>2753.9459999999999</v>
      </c>
      <c r="Z42" s="526">
        <v>2939.4490000000001</v>
      </c>
      <c r="AA42" s="526">
        <v>2759.4180000000001</v>
      </c>
      <c r="AB42" s="526">
        <v>2999.5349999999999</v>
      </c>
      <c r="AC42" s="526">
        <v>2970.4319999999998</v>
      </c>
      <c r="AD42" s="526">
        <v>2974.7089999999998</v>
      </c>
      <c r="AE42" s="526">
        <v>2879.2370000000001</v>
      </c>
      <c r="AF42" s="526">
        <v>2971.5149999999999</v>
      </c>
      <c r="AG42" s="526">
        <v>2589.915</v>
      </c>
      <c r="AH42" s="526">
        <v>2405.0450000000001</v>
      </c>
      <c r="AI42" s="526">
        <v>2390.402</v>
      </c>
      <c r="AJ42" s="526">
        <v>2653.0189999999998</v>
      </c>
      <c r="AK42" s="526">
        <v>2803.7809999999999</v>
      </c>
      <c r="AL42" s="526">
        <v>3053.2150000000001</v>
      </c>
      <c r="AM42" s="526">
        <v>2837.011</v>
      </c>
      <c r="AN42" s="526">
        <v>2973.5479999999998</v>
      </c>
      <c r="AO42" s="526">
        <v>3152.3539999999998</v>
      </c>
      <c r="AP42" s="526">
        <v>4444.2520000000004</v>
      </c>
      <c r="AQ42" s="526">
        <v>4532.4350000000004</v>
      </c>
      <c r="AR42" s="526">
        <v>3733.297</v>
      </c>
      <c r="AS42" s="526">
        <v>3074.79</v>
      </c>
      <c r="AT42" s="526">
        <v>2721.627</v>
      </c>
      <c r="AU42" s="526">
        <v>2598.8009999999999</v>
      </c>
      <c r="AV42" s="526">
        <v>2848.2579999999998</v>
      </c>
      <c r="AW42" s="526">
        <v>3162.5830000000001</v>
      </c>
      <c r="AX42" s="526">
        <v>3513.4110000000001</v>
      </c>
      <c r="AY42" s="526">
        <v>3396.3989999999999</v>
      </c>
      <c r="AZ42" s="526">
        <v>3459.357</v>
      </c>
      <c r="BA42" s="526">
        <v>3225.692</v>
      </c>
      <c r="BB42" s="526">
        <v>3297.652</v>
      </c>
      <c r="BC42" s="526">
        <v>3212.4859999999999</v>
      </c>
      <c r="BD42" s="526">
        <v>2918.2150000000001</v>
      </c>
      <c r="BE42" s="526">
        <v>2661.5729999999999</v>
      </c>
      <c r="BF42" s="526">
        <v>2597.605</v>
      </c>
      <c r="BG42" s="526">
        <v>2490.7579999999998</v>
      </c>
      <c r="BH42" s="526">
        <v>2628.0929999999998</v>
      </c>
      <c r="BI42" s="526">
        <v>2803.587</v>
      </c>
      <c r="BJ42" s="526">
        <v>2869.3910000000001</v>
      </c>
      <c r="BK42" s="526">
        <v>2862.0859999999998</v>
      </c>
      <c r="BL42" s="526">
        <v>3087.0070000000001</v>
      </c>
      <c r="BM42" s="526">
        <v>3011.2890000000002</v>
      </c>
      <c r="BN42" s="526">
        <v>3051.1849999999999</v>
      </c>
      <c r="BO42" s="526">
        <v>2842.1260000000002</v>
      </c>
      <c r="BP42" s="526">
        <v>2634.5250000000001</v>
      </c>
      <c r="BQ42" s="526">
        <v>2622.6689999999999</v>
      </c>
      <c r="BR42" s="526">
        <v>2497.3870000000002</v>
      </c>
      <c r="BS42" s="526">
        <v>2420.393</v>
      </c>
      <c r="BT42" s="526">
        <v>2771.547</v>
      </c>
      <c r="BU42" s="526">
        <v>2723.5949999999998</v>
      </c>
      <c r="BV42" s="526">
        <v>2936.239</v>
      </c>
      <c r="BW42" s="526">
        <v>2858.7060000000001</v>
      </c>
      <c r="BX42" s="526">
        <v>2988.8029999999999</v>
      </c>
      <c r="BY42" s="526">
        <v>3005.48</v>
      </c>
      <c r="BZ42" s="526">
        <v>2924.1489999999999</v>
      </c>
      <c r="CA42" s="526">
        <v>2867.8</v>
      </c>
      <c r="CB42" s="526">
        <v>2930.2</v>
      </c>
      <c r="CC42" s="526">
        <v>2748.694</v>
      </c>
      <c r="CD42" s="526">
        <v>2744.6750000000002</v>
      </c>
      <c r="CE42" s="526">
        <v>2626.6860000000001</v>
      </c>
      <c r="CF42" s="526">
        <v>2748.4290000000001</v>
      </c>
      <c r="CG42" s="526">
        <v>2811.049</v>
      </c>
      <c r="CH42" s="526">
        <v>2898.114</v>
      </c>
      <c r="CI42" s="526">
        <v>2779.44</v>
      </c>
      <c r="CJ42" s="526">
        <v>2930.9810000000002</v>
      </c>
      <c r="CK42" s="526">
        <v>2807.0309999999999</v>
      </c>
      <c r="CL42" s="526">
        <v>2779.058</v>
      </c>
      <c r="CM42" s="526">
        <v>2687.0569999999998</v>
      </c>
      <c r="CN42" s="526">
        <v>2669.7089999999998</v>
      </c>
      <c r="CO42" s="526">
        <v>2565.59</v>
      </c>
      <c r="CP42" s="526">
        <v>2462.4609999999998</v>
      </c>
      <c r="CQ42" s="526">
        <v>2353.1909999999998</v>
      </c>
      <c r="CR42" s="526">
        <v>2562.4639999999999</v>
      </c>
      <c r="CS42" s="526">
        <v>2600.0160000000001</v>
      </c>
      <c r="CT42" s="526">
        <v>2660.54</v>
      </c>
      <c r="CU42" s="526">
        <v>2687.2359999999999</v>
      </c>
      <c r="CV42" s="526">
        <v>2807.93</v>
      </c>
      <c r="CW42" s="526">
        <v>2717.915</v>
      </c>
      <c r="CX42" s="526">
        <v>2688.0349999999999</v>
      </c>
      <c r="CY42" s="526">
        <v>2588.663</v>
      </c>
      <c r="CZ42" s="526">
        <v>2592.7139999999999</v>
      </c>
      <c r="DA42" s="526">
        <v>2558.527</v>
      </c>
    </row>
    <row r="43" spans="1:105" ht="16.5" customHeight="1">
      <c r="A43" s="1046"/>
      <c r="B43" s="1049"/>
      <c r="C43" s="532" t="s">
        <v>229</v>
      </c>
      <c r="D43" s="526">
        <v>1764.6690000000001</v>
      </c>
      <c r="E43" s="526">
        <v>1453.732</v>
      </c>
      <c r="F43" s="526">
        <v>1470.2149999999999</v>
      </c>
      <c r="G43" s="526">
        <v>1396.7950000000001</v>
      </c>
      <c r="H43" s="526">
        <v>1337.662</v>
      </c>
      <c r="I43" s="526">
        <v>1500.3679999999999</v>
      </c>
      <c r="J43" s="526">
        <v>1404.9110000000001</v>
      </c>
      <c r="K43" s="526">
        <v>1509.5170000000001</v>
      </c>
      <c r="L43" s="526">
        <v>1558.163</v>
      </c>
      <c r="M43" s="526">
        <v>1349.633</v>
      </c>
      <c r="N43" s="526">
        <v>1391.68</v>
      </c>
      <c r="O43" s="526">
        <v>1382.049</v>
      </c>
      <c r="P43" s="526">
        <v>1498.165</v>
      </c>
      <c r="Q43" s="526">
        <v>1486.0730000000001</v>
      </c>
      <c r="R43" s="526">
        <v>1498.0820000000001</v>
      </c>
      <c r="S43" s="526">
        <v>1331.9870000000001</v>
      </c>
      <c r="T43" s="526">
        <v>1301.306</v>
      </c>
      <c r="U43" s="526">
        <v>1489.8119999999999</v>
      </c>
      <c r="V43" s="526">
        <v>1435.7439999999999</v>
      </c>
      <c r="W43" s="526">
        <v>1330.835</v>
      </c>
      <c r="X43" s="526">
        <v>1266.9169999999999</v>
      </c>
      <c r="Y43" s="526">
        <v>1293.0409999999999</v>
      </c>
      <c r="Z43" s="526">
        <v>1321.258</v>
      </c>
      <c r="AA43" s="526">
        <v>1268.8900000000001</v>
      </c>
      <c r="AB43" s="526">
        <v>1465.92</v>
      </c>
      <c r="AC43" s="526">
        <v>1382.3489999999999</v>
      </c>
      <c r="AD43" s="526">
        <v>1318.2940000000001</v>
      </c>
      <c r="AE43" s="526">
        <v>1328.2460000000001</v>
      </c>
      <c r="AF43" s="526">
        <v>1287.2729999999999</v>
      </c>
      <c r="AG43" s="526">
        <v>1301.2550000000001</v>
      </c>
      <c r="AH43" s="526">
        <v>1348.5050000000001</v>
      </c>
      <c r="AI43" s="526">
        <v>1408.1089999999999</v>
      </c>
      <c r="AJ43" s="526">
        <v>1438.057</v>
      </c>
      <c r="AK43" s="526">
        <v>1401.26</v>
      </c>
      <c r="AL43" s="526">
        <v>1565.277</v>
      </c>
      <c r="AM43" s="526">
        <v>1455.4690000000001</v>
      </c>
      <c r="AN43" s="526">
        <v>1524.335</v>
      </c>
      <c r="AO43" s="526">
        <v>1587.585</v>
      </c>
      <c r="AP43" s="526">
        <v>2325.0630000000001</v>
      </c>
      <c r="AQ43" s="526">
        <v>2293.442</v>
      </c>
      <c r="AR43" s="526">
        <v>1822.402</v>
      </c>
      <c r="AS43" s="526">
        <v>1589.9549999999999</v>
      </c>
      <c r="AT43" s="526">
        <v>1533.4459999999999</v>
      </c>
      <c r="AU43" s="526">
        <v>1577.0050000000001</v>
      </c>
      <c r="AV43" s="526">
        <v>1604.0709999999999</v>
      </c>
      <c r="AW43" s="526">
        <v>1619.7190000000001</v>
      </c>
      <c r="AX43" s="526">
        <v>1705.925</v>
      </c>
      <c r="AY43" s="526">
        <v>1733.816</v>
      </c>
      <c r="AZ43" s="526">
        <v>1729.443</v>
      </c>
      <c r="BA43" s="526">
        <v>1516.8140000000001</v>
      </c>
      <c r="BB43" s="526">
        <v>1609.127</v>
      </c>
      <c r="BC43" s="526">
        <v>1508.2470000000001</v>
      </c>
      <c r="BD43" s="526">
        <v>1349.97</v>
      </c>
      <c r="BE43" s="526">
        <v>1345.5740000000001</v>
      </c>
      <c r="BF43" s="526">
        <v>1371.318</v>
      </c>
      <c r="BG43" s="526">
        <v>1315.327</v>
      </c>
      <c r="BH43" s="526">
        <v>1316.7629999999999</v>
      </c>
      <c r="BI43" s="526">
        <v>1241.5730000000001</v>
      </c>
      <c r="BJ43" s="526">
        <v>1228.711</v>
      </c>
      <c r="BK43" s="526">
        <v>1179.9559999999999</v>
      </c>
      <c r="BL43" s="526">
        <v>1285.6849999999999</v>
      </c>
      <c r="BM43" s="526">
        <v>1218.93</v>
      </c>
      <c r="BN43" s="526">
        <v>1217.932</v>
      </c>
      <c r="BO43" s="526">
        <v>1152.6220000000001</v>
      </c>
      <c r="BP43" s="526">
        <v>1051.2159999999999</v>
      </c>
      <c r="BQ43" s="526">
        <v>1188.107</v>
      </c>
      <c r="BR43" s="526">
        <v>1171.7639999999999</v>
      </c>
      <c r="BS43" s="526">
        <v>1113.3620000000001</v>
      </c>
      <c r="BT43" s="526">
        <v>1140.5940000000001</v>
      </c>
      <c r="BU43" s="526">
        <v>1103.2429999999999</v>
      </c>
      <c r="BV43" s="526">
        <v>1103.713</v>
      </c>
      <c r="BW43" s="526">
        <v>1118.4449999999999</v>
      </c>
      <c r="BX43" s="526">
        <v>1185.376</v>
      </c>
      <c r="BY43" s="526">
        <v>1146.2360000000001</v>
      </c>
      <c r="BZ43" s="526">
        <v>1063.104</v>
      </c>
      <c r="CA43" s="526">
        <v>1078.7460000000001</v>
      </c>
      <c r="CB43" s="526">
        <v>1029.414</v>
      </c>
      <c r="CC43" s="526">
        <v>1054.3889999999999</v>
      </c>
      <c r="CD43" s="526">
        <v>1115.4970000000001</v>
      </c>
      <c r="CE43" s="526">
        <v>1093.7159999999999</v>
      </c>
      <c r="CF43" s="526">
        <v>1117.9580000000001</v>
      </c>
      <c r="CG43" s="526">
        <v>1032.078</v>
      </c>
      <c r="CH43" s="526">
        <v>1079.6890000000001</v>
      </c>
      <c r="CI43" s="526">
        <v>1022.448</v>
      </c>
      <c r="CJ43" s="526">
        <v>1099.7070000000001</v>
      </c>
      <c r="CK43" s="526">
        <v>1054.67</v>
      </c>
      <c r="CL43" s="526">
        <v>1057.3140000000001</v>
      </c>
      <c r="CM43" s="526">
        <v>1075.7180000000001</v>
      </c>
      <c r="CN43" s="526">
        <v>1023.098</v>
      </c>
      <c r="CO43" s="526">
        <v>1042.098</v>
      </c>
      <c r="CP43" s="526">
        <v>1082.7829999999999</v>
      </c>
      <c r="CQ43" s="526">
        <v>1068.26</v>
      </c>
      <c r="CR43" s="526">
        <v>1076.2439999999999</v>
      </c>
      <c r="CS43" s="526">
        <v>1030.7439999999999</v>
      </c>
      <c r="CT43" s="526">
        <v>1020.5119999999999</v>
      </c>
      <c r="CU43" s="526">
        <v>1013.188</v>
      </c>
      <c r="CV43" s="526">
        <v>1146.511</v>
      </c>
      <c r="CW43" s="526">
        <v>1117.9349999999999</v>
      </c>
      <c r="CX43" s="526">
        <v>1080.713</v>
      </c>
      <c r="CY43" s="526">
        <v>1024.1179999999999</v>
      </c>
      <c r="CZ43" s="526">
        <v>1061.5119999999999</v>
      </c>
      <c r="DA43" s="526">
        <v>1128.499</v>
      </c>
    </row>
    <row r="44" spans="1:105" ht="16.5" customHeight="1">
      <c r="A44" s="1046"/>
      <c r="B44" s="1049"/>
      <c r="C44" s="532" t="s">
        <v>230</v>
      </c>
      <c r="D44" s="526">
        <v>627.02099999999996</v>
      </c>
      <c r="E44" s="526">
        <v>590.76599999999996</v>
      </c>
      <c r="F44" s="526">
        <v>563.62</v>
      </c>
      <c r="G44" s="526">
        <v>517.67600000000004</v>
      </c>
      <c r="H44" s="526">
        <v>535.34100000000001</v>
      </c>
      <c r="I44" s="526">
        <v>540.18499999999995</v>
      </c>
      <c r="J44" s="526">
        <v>484.28300000000002</v>
      </c>
      <c r="K44" s="526">
        <v>470.60899999999998</v>
      </c>
      <c r="L44" s="526">
        <v>557.75099999999998</v>
      </c>
      <c r="M44" s="526">
        <v>557.65899999999999</v>
      </c>
      <c r="N44" s="526">
        <v>634.17200000000003</v>
      </c>
      <c r="O44" s="526">
        <v>599.59400000000005</v>
      </c>
      <c r="P44" s="526">
        <v>658.22</v>
      </c>
      <c r="Q44" s="526">
        <v>687.63099999999997</v>
      </c>
      <c r="R44" s="526">
        <v>756.24300000000005</v>
      </c>
      <c r="S44" s="526">
        <v>680.25900000000001</v>
      </c>
      <c r="T44" s="526">
        <v>758.40599999999995</v>
      </c>
      <c r="U44" s="526">
        <v>654.59699999999998</v>
      </c>
      <c r="V44" s="526">
        <v>529.21400000000006</v>
      </c>
      <c r="W44" s="526">
        <v>516.83900000000006</v>
      </c>
      <c r="X44" s="526">
        <v>602.32799999999997</v>
      </c>
      <c r="Y44" s="526">
        <v>629.79600000000005</v>
      </c>
      <c r="Z44" s="526">
        <v>636.28700000000003</v>
      </c>
      <c r="AA44" s="526">
        <v>616.64300000000003</v>
      </c>
      <c r="AB44" s="526">
        <v>660.69100000000003</v>
      </c>
      <c r="AC44" s="526">
        <v>670.29300000000001</v>
      </c>
      <c r="AD44" s="526">
        <v>616.78</v>
      </c>
      <c r="AE44" s="526">
        <v>591.53399999999999</v>
      </c>
      <c r="AF44" s="526">
        <v>651.29899999999998</v>
      </c>
      <c r="AG44" s="526">
        <v>592.78499999999997</v>
      </c>
      <c r="AH44" s="526">
        <v>566.06500000000005</v>
      </c>
      <c r="AI44" s="526">
        <v>605.37900000000002</v>
      </c>
      <c r="AJ44" s="526">
        <v>645.07899999999995</v>
      </c>
      <c r="AK44" s="526">
        <v>611.45699999999999</v>
      </c>
      <c r="AL44" s="526">
        <v>633.04499999999996</v>
      </c>
      <c r="AM44" s="526">
        <v>594.49699999999996</v>
      </c>
      <c r="AN44" s="526">
        <v>628.53399999999999</v>
      </c>
      <c r="AO44" s="526">
        <v>668.79300000000001</v>
      </c>
      <c r="AP44" s="526">
        <v>1011.712</v>
      </c>
      <c r="AQ44" s="526">
        <v>964.89700000000005</v>
      </c>
      <c r="AR44" s="526">
        <v>781.74400000000003</v>
      </c>
      <c r="AS44" s="526">
        <v>618.072</v>
      </c>
      <c r="AT44" s="526">
        <v>475.04700000000003</v>
      </c>
      <c r="AU44" s="526">
        <v>470.27100000000002</v>
      </c>
      <c r="AV44" s="526">
        <v>540.05799999999999</v>
      </c>
      <c r="AW44" s="526">
        <v>613.15200000000004</v>
      </c>
      <c r="AX44" s="526">
        <v>709.66899999999998</v>
      </c>
      <c r="AY44" s="526">
        <v>684.52200000000005</v>
      </c>
      <c r="AZ44" s="526">
        <v>734.38699999999994</v>
      </c>
      <c r="BA44" s="526">
        <v>741.06399999999996</v>
      </c>
      <c r="BB44" s="526">
        <v>690.17399999999998</v>
      </c>
      <c r="BC44" s="526">
        <v>670.99199999999996</v>
      </c>
      <c r="BD44" s="526">
        <v>553.69600000000003</v>
      </c>
      <c r="BE44" s="526">
        <v>505.83699999999999</v>
      </c>
      <c r="BF44" s="526">
        <v>438.05399999999997</v>
      </c>
      <c r="BG44" s="526">
        <v>382.92200000000003</v>
      </c>
      <c r="BH44" s="526">
        <v>463.17</v>
      </c>
      <c r="BI44" s="526">
        <v>503.55399999999997</v>
      </c>
      <c r="BJ44" s="526">
        <v>534.86</v>
      </c>
      <c r="BK44" s="526">
        <v>504.00200000000001</v>
      </c>
      <c r="BL44" s="526">
        <v>590.96500000000003</v>
      </c>
      <c r="BM44" s="526">
        <v>537.24900000000002</v>
      </c>
      <c r="BN44" s="526">
        <v>698.01599999999996</v>
      </c>
      <c r="BO44" s="526">
        <v>587.46500000000003</v>
      </c>
      <c r="BP44" s="526">
        <v>536.90800000000002</v>
      </c>
      <c r="BQ44" s="526">
        <v>487.358</v>
      </c>
      <c r="BR44" s="526">
        <v>505.90100000000001</v>
      </c>
      <c r="BS44" s="526">
        <v>438.851</v>
      </c>
      <c r="BT44" s="526">
        <v>511.464</v>
      </c>
      <c r="BU44" s="526">
        <v>546.56299999999999</v>
      </c>
      <c r="BV44" s="526">
        <v>526.56200000000001</v>
      </c>
      <c r="BW44" s="526">
        <v>504.17099999999999</v>
      </c>
      <c r="BX44" s="526">
        <v>503.46600000000001</v>
      </c>
      <c r="BY44" s="526">
        <v>502.59100000000001</v>
      </c>
      <c r="BZ44" s="526">
        <v>493.39600000000002</v>
      </c>
      <c r="CA44" s="526">
        <v>472.50900000000001</v>
      </c>
      <c r="CB44" s="526">
        <v>501.88099999999997</v>
      </c>
      <c r="CC44" s="526">
        <v>500.858</v>
      </c>
      <c r="CD44" s="526">
        <v>480.214</v>
      </c>
      <c r="CE44" s="526">
        <v>462.065</v>
      </c>
      <c r="CF44" s="526">
        <v>506.21800000000002</v>
      </c>
      <c r="CG44" s="526">
        <v>579.29600000000005</v>
      </c>
      <c r="CH44" s="526">
        <v>588.03700000000003</v>
      </c>
      <c r="CI44" s="526">
        <v>565.41300000000001</v>
      </c>
      <c r="CJ44" s="526">
        <v>596.75</v>
      </c>
      <c r="CK44" s="526">
        <v>611.02200000000005</v>
      </c>
      <c r="CL44" s="526">
        <v>598.46900000000005</v>
      </c>
      <c r="CM44" s="526">
        <v>576.48900000000003</v>
      </c>
      <c r="CN44" s="526">
        <v>581.31299999999999</v>
      </c>
      <c r="CO44" s="526">
        <v>636.75199999999995</v>
      </c>
      <c r="CP44" s="526">
        <v>601.44100000000003</v>
      </c>
      <c r="CQ44" s="526">
        <v>522.07000000000005</v>
      </c>
      <c r="CR44" s="526">
        <v>665.36099999999999</v>
      </c>
      <c r="CS44" s="526">
        <v>685.05</v>
      </c>
      <c r="CT44" s="526">
        <v>706.62400000000002</v>
      </c>
      <c r="CU44" s="526">
        <v>691.92100000000005</v>
      </c>
      <c r="CV44" s="526">
        <v>730.11900000000003</v>
      </c>
      <c r="CW44" s="526">
        <v>733.44100000000003</v>
      </c>
      <c r="CX44" s="526">
        <v>737.053</v>
      </c>
      <c r="CY44" s="526">
        <v>733.63099999999997</v>
      </c>
      <c r="CZ44" s="526">
        <v>675.71</v>
      </c>
      <c r="DA44" s="526">
        <v>667.88599999999997</v>
      </c>
    </row>
    <row r="45" spans="1:105" ht="16.5" customHeight="1">
      <c r="A45" s="1046"/>
      <c r="B45" s="1050"/>
      <c r="C45" s="533" t="s">
        <v>456</v>
      </c>
      <c r="D45" s="528">
        <f>SUM(D37:D44)</f>
        <v>17303.493000000002</v>
      </c>
      <c r="E45" s="528">
        <f>SUM(E37:E44)</f>
        <v>15708.316999999999</v>
      </c>
      <c r="F45" s="528">
        <f t="shared" ref="F45:BQ45" si="0">SUM(F37:F44)</f>
        <v>14684.777000000002</v>
      </c>
      <c r="G45" s="528">
        <f t="shared" si="0"/>
        <v>14300.041999999999</v>
      </c>
      <c r="H45" s="528">
        <f t="shared" si="0"/>
        <v>14118.465</v>
      </c>
      <c r="I45" s="528">
        <f t="shared" si="0"/>
        <v>13759.190999999999</v>
      </c>
      <c r="J45" s="528">
        <f t="shared" si="0"/>
        <v>12802.450999999999</v>
      </c>
      <c r="K45" s="528">
        <f t="shared" si="0"/>
        <v>13078.594000000001</v>
      </c>
      <c r="L45" s="528">
        <f t="shared" si="0"/>
        <v>14362.914000000001</v>
      </c>
      <c r="M45" s="528">
        <f t="shared" si="0"/>
        <v>13812.107</v>
      </c>
      <c r="N45" s="528">
        <f t="shared" si="0"/>
        <v>14656.815000000001</v>
      </c>
      <c r="O45" s="528">
        <f t="shared" si="0"/>
        <v>14731.526000000002</v>
      </c>
      <c r="P45" s="528">
        <f t="shared" si="0"/>
        <v>15169.638000000001</v>
      </c>
      <c r="Q45" s="528">
        <f t="shared" si="0"/>
        <v>15782.078</v>
      </c>
      <c r="R45" s="528">
        <f t="shared" si="0"/>
        <v>15823.267</v>
      </c>
      <c r="S45" s="528">
        <f t="shared" si="0"/>
        <v>14309.31</v>
      </c>
      <c r="T45" s="528">
        <f t="shared" si="0"/>
        <v>14344.366999999998</v>
      </c>
      <c r="U45" s="528">
        <f t="shared" si="0"/>
        <v>13568.894</v>
      </c>
      <c r="V45" s="528">
        <f t="shared" si="0"/>
        <v>12651.527</v>
      </c>
      <c r="W45" s="528">
        <f t="shared" si="0"/>
        <v>12556.852999999999</v>
      </c>
      <c r="X45" s="528">
        <f t="shared" si="0"/>
        <v>13113.017999999998</v>
      </c>
      <c r="Y45" s="528">
        <f t="shared" si="0"/>
        <v>13779.555</v>
      </c>
      <c r="Z45" s="528">
        <f t="shared" si="0"/>
        <v>14489.165000000001</v>
      </c>
      <c r="AA45" s="528">
        <f t="shared" si="0"/>
        <v>14150.326999999999</v>
      </c>
      <c r="AB45" s="528">
        <f t="shared" si="0"/>
        <v>15312.274000000001</v>
      </c>
      <c r="AC45" s="528">
        <f t="shared" si="0"/>
        <v>14703.847999999998</v>
      </c>
      <c r="AD45" s="528">
        <f t="shared" si="0"/>
        <v>14116.029999999999</v>
      </c>
      <c r="AE45" s="528">
        <f t="shared" si="0"/>
        <v>13679.463</v>
      </c>
      <c r="AF45" s="528">
        <f t="shared" si="0"/>
        <v>13917.951999999997</v>
      </c>
      <c r="AG45" s="528">
        <f t="shared" si="0"/>
        <v>12866.877</v>
      </c>
      <c r="AH45" s="528">
        <f t="shared" si="0"/>
        <v>12314.311000000003</v>
      </c>
      <c r="AI45" s="528">
        <f t="shared" si="0"/>
        <v>12643.354000000001</v>
      </c>
      <c r="AJ45" s="528">
        <f t="shared" si="0"/>
        <v>13281.795</v>
      </c>
      <c r="AK45" s="528">
        <f t="shared" si="0"/>
        <v>13322.371999999999</v>
      </c>
      <c r="AL45" s="528">
        <f t="shared" si="0"/>
        <v>14690.561</v>
      </c>
      <c r="AM45" s="528">
        <f t="shared" si="0"/>
        <v>13935.470999999998</v>
      </c>
      <c r="AN45" s="528">
        <f t="shared" si="0"/>
        <v>14618.849999999999</v>
      </c>
      <c r="AO45" s="528">
        <f t="shared" si="0"/>
        <v>15602.945000000002</v>
      </c>
      <c r="AP45" s="528">
        <f t="shared" si="0"/>
        <v>22773.198000000004</v>
      </c>
      <c r="AQ45" s="528">
        <f t="shared" si="0"/>
        <v>22447.733</v>
      </c>
      <c r="AR45" s="528">
        <f t="shared" si="0"/>
        <v>18576.830000000002</v>
      </c>
      <c r="AS45" s="528">
        <f t="shared" si="0"/>
        <v>15088.782000000001</v>
      </c>
      <c r="AT45" s="528">
        <f t="shared" si="0"/>
        <v>13301.516</v>
      </c>
      <c r="AU45" s="528">
        <f t="shared" si="0"/>
        <v>13456.237000000001</v>
      </c>
      <c r="AV45" s="528">
        <f t="shared" si="0"/>
        <v>14157.86</v>
      </c>
      <c r="AW45" s="528">
        <f t="shared" si="0"/>
        <v>15716.834000000001</v>
      </c>
      <c r="AX45" s="528">
        <f t="shared" si="0"/>
        <v>17554.345000000001</v>
      </c>
      <c r="AY45" s="528">
        <f t="shared" si="0"/>
        <v>17394.858</v>
      </c>
      <c r="AZ45" s="528">
        <f t="shared" si="0"/>
        <v>17730.958999999999</v>
      </c>
      <c r="BA45" s="528">
        <f t="shared" si="0"/>
        <v>16163.433000000001</v>
      </c>
      <c r="BB45" s="528">
        <f t="shared" si="0"/>
        <v>16678.268</v>
      </c>
      <c r="BC45" s="528">
        <f t="shared" si="0"/>
        <v>15946.782000000001</v>
      </c>
      <c r="BD45" s="528">
        <f t="shared" si="0"/>
        <v>14363.310999999998</v>
      </c>
      <c r="BE45" s="528">
        <f t="shared" si="0"/>
        <v>13342.699000000001</v>
      </c>
      <c r="BF45" s="528">
        <f t="shared" si="0"/>
        <v>13116.215999999999</v>
      </c>
      <c r="BG45" s="528">
        <f t="shared" si="0"/>
        <v>12520.987999999999</v>
      </c>
      <c r="BH45" s="528">
        <f t="shared" si="0"/>
        <v>12887.609999999999</v>
      </c>
      <c r="BI45" s="528">
        <f t="shared" si="0"/>
        <v>13432.67</v>
      </c>
      <c r="BJ45" s="528">
        <f t="shared" si="0"/>
        <v>13896.737999999999</v>
      </c>
      <c r="BK45" s="528">
        <f t="shared" si="0"/>
        <v>13623.716</v>
      </c>
      <c r="BL45" s="528">
        <f t="shared" si="0"/>
        <v>14873.578</v>
      </c>
      <c r="BM45" s="528">
        <f t="shared" si="0"/>
        <v>14305.821000000002</v>
      </c>
      <c r="BN45" s="528">
        <f t="shared" si="0"/>
        <v>14141.365</v>
      </c>
      <c r="BO45" s="528">
        <f t="shared" si="0"/>
        <v>13101.082999999999</v>
      </c>
      <c r="BP45" s="528">
        <f t="shared" si="0"/>
        <v>12283.994000000001</v>
      </c>
      <c r="BQ45" s="528">
        <f t="shared" si="0"/>
        <v>11953.437</v>
      </c>
      <c r="BR45" s="528">
        <f t="shared" ref="BR45:BY45" si="1">SUM(BR37:BR44)</f>
        <v>11779.675999999999</v>
      </c>
      <c r="BS45" s="528">
        <f t="shared" si="1"/>
        <v>11436.077000000003</v>
      </c>
      <c r="BT45" s="528">
        <f t="shared" si="1"/>
        <v>12463.311000000002</v>
      </c>
      <c r="BU45" s="528">
        <f t="shared" si="1"/>
        <v>12476.669</v>
      </c>
      <c r="BV45" s="528">
        <f t="shared" si="1"/>
        <v>13118.314999999999</v>
      </c>
      <c r="BW45" s="528">
        <f t="shared" si="1"/>
        <v>13052.157000000001</v>
      </c>
      <c r="BX45" s="528">
        <f t="shared" si="1"/>
        <v>13743.408000000001</v>
      </c>
      <c r="BY45" s="528">
        <f t="shared" si="1"/>
        <v>13350.295</v>
      </c>
      <c r="BZ45" s="528">
        <v>12554.267000000002</v>
      </c>
      <c r="CA45" s="528">
        <v>12251.759</v>
      </c>
      <c r="CB45" s="528">
        <v>12333.155000000001</v>
      </c>
      <c r="CC45" s="531">
        <v>11806.722</v>
      </c>
      <c r="CD45" s="531">
        <v>11355.781999999999</v>
      </c>
      <c r="CE45" s="531">
        <v>11330.694000000001</v>
      </c>
      <c r="CF45" s="531">
        <v>11816.436000000003</v>
      </c>
      <c r="CG45" s="527">
        <v>12165.057000000001</v>
      </c>
      <c r="CH45" s="527">
        <v>12657.328000000001</v>
      </c>
      <c r="CI45" s="597">
        <v>12193.988000000001</v>
      </c>
      <c r="CJ45" s="597">
        <v>12796.539999999999</v>
      </c>
      <c r="CK45" s="597">
        <v>12711.055000000002</v>
      </c>
      <c r="CL45" s="597">
        <v>12447.777999999998</v>
      </c>
      <c r="CM45" s="597">
        <v>12257.013000000001</v>
      </c>
      <c r="CN45" s="597">
        <v>11940.558999999999</v>
      </c>
      <c r="CO45" s="597">
        <v>11622.708000000001</v>
      </c>
      <c r="CP45" s="597">
        <v>11164.651</v>
      </c>
      <c r="CQ45" s="597">
        <v>10943</v>
      </c>
      <c r="CR45" s="597">
        <v>11959.489000000003</v>
      </c>
      <c r="CS45" s="597">
        <v>12202.653</v>
      </c>
      <c r="CT45" s="597">
        <v>12140.340000000002</v>
      </c>
      <c r="CU45" s="597">
        <v>12325.954000000002</v>
      </c>
      <c r="CV45" s="759">
        <v>13056.528</v>
      </c>
      <c r="CW45" s="759">
        <v>12861.748</v>
      </c>
      <c r="CX45" s="759">
        <v>12568.852999999999</v>
      </c>
      <c r="CY45" s="759">
        <v>11871.795</v>
      </c>
      <c r="CZ45" s="759">
        <v>11834.970000000001</v>
      </c>
      <c r="DA45" s="759">
        <v>11574.008</v>
      </c>
    </row>
    <row r="46" spans="1:105" ht="16.5" customHeight="1">
      <c r="A46" s="1046"/>
      <c r="B46" s="1048" t="s">
        <v>827</v>
      </c>
      <c r="C46" s="524" t="s">
        <v>223</v>
      </c>
      <c r="D46" s="536">
        <v>6146.3379999999997</v>
      </c>
      <c r="E46" s="536">
        <v>5901.0420000000004</v>
      </c>
      <c r="F46" s="536">
        <v>5510.38</v>
      </c>
      <c r="G46" s="536">
        <v>5135.616</v>
      </c>
      <c r="H46" s="536">
        <v>4900.9309999999996</v>
      </c>
      <c r="I46" s="536">
        <v>4289.6940000000004</v>
      </c>
      <c r="J46" s="536">
        <v>3957.1460000000002</v>
      </c>
      <c r="K46" s="536">
        <v>3859.4749999999999</v>
      </c>
      <c r="L46" s="536">
        <v>5045.2950000000001</v>
      </c>
      <c r="M46" s="536">
        <v>5012.4160000000002</v>
      </c>
      <c r="N46" s="536">
        <v>5416.5879999999997</v>
      </c>
      <c r="O46" s="536">
        <v>5160.7790000000005</v>
      </c>
      <c r="P46" s="536">
        <v>5588.9520000000002</v>
      </c>
      <c r="Q46" s="536">
        <v>5801.9520000000002</v>
      </c>
      <c r="R46" s="536">
        <v>5663.4260000000004</v>
      </c>
      <c r="S46" s="536">
        <v>5121.085</v>
      </c>
      <c r="T46" s="536">
        <v>4924.3599999999997</v>
      </c>
      <c r="U46" s="536">
        <v>3952.8180000000002</v>
      </c>
      <c r="V46" s="536">
        <v>3833.75</v>
      </c>
      <c r="W46" s="536">
        <v>4099.8990000000003</v>
      </c>
      <c r="X46" s="536">
        <v>4853.8649999999998</v>
      </c>
      <c r="Y46" s="536">
        <v>5108.9979999999996</v>
      </c>
      <c r="Z46" s="536">
        <v>5226.2629999999999</v>
      </c>
      <c r="AA46" s="536">
        <v>4947.5550000000003</v>
      </c>
      <c r="AB46" s="536">
        <v>5615.5280000000002</v>
      </c>
      <c r="AC46" s="536">
        <v>5743.2550000000001</v>
      </c>
      <c r="AD46" s="536">
        <v>5313.2030000000004</v>
      </c>
      <c r="AE46" s="536">
        <v>4917.8850000000002</v>
      </c>
      <c r="AF46" s="536">
        <v>4614.2</v>
      </c>
      <c r="AG46" s="536">
        <v>3738.3220000000001</v>
      </c>
      <c r="AH46" s="536">
        <v>3539.1419999999998</v>
      </c>
      <c r="AI46" s="536">
        <v>3456.2860000000001</v>
      </c>
      <c r="AJ46" s="536">
        <v>4456.1170000000002</v>
      </c>
      <c r="AK46" s="536">
        <v>4778.7569999999996</v>
      </c>
      <c r="AL46" s="536">
        <v>5185.9369999999999</v>
      </c>
      <c r="AM46" s="536">
        <v>5001.8950000000004</v>
      </c>
      <c r="AN46" s="536">
        <v>5573.9639999999999</v>
      </c>
      <c r="AO46" s="536">
        <v>6068.3249999999998</v>
      </c>
      <c r="AP46" s="536">
        <v>7367.6040000000003</v>
      </c>
      <c r="AQ46" s="536">
        <v>7083.3850000000002</v>
      </c>
      <c r="AR46" s="536">
        <v>5762.808</v>
      </c>
      <c r="AS46" s="536">
        <v>4651.8779999999997</v>
      </c>
      <c r="AT46" s="536">
        <v>3817.0990000000002</v>
      </c>
      <c r="AU46" s="536">
        <v>4015.5039999999999</v>
      </c>
      <c r="AV46" s="536">
        <v>4918.0069999999996</v>
      </c>
      <c r="AW46" s="536">
        <v>5699.32</v>
      </c>
      <c r="AX46" s="536">
        <v>6473.0479999999998</v>
      </c>
      <c r="AY46" s="536">
        <v>6232.2669999999998</v>
      </c>
      <c r="AZ46" s="536">
        <v>6352.3879999999999</v>
      </c>
      <c r="BA46" s="536">
        <v>6012.3469999999998</v>
      </c>
      <c r="BB46" s="536">
        <v>6316.3419999999996</v>
      </c>
      <c r="BC46" s="536">
        <v>5517.6469999999999</v>
      </c>
      <c r="BD46" s="536">
        <v>5077.2790000000005</v>
      </c>
      <c r="BE46" s="536">
        <v>4412.2309999999998</v>
      </c>
      <c r="BF46" s="536">
        <v>4123.7719999999999</v>
      </c>
      <c r="BG46" s="536">
        <v>3857.6089999999999</v>
      </c>
      <c r="BH46" s="536">
        <v>4632.72</v>
      </c>
      <c r="BI46" s="536">
        <v>4985.68</v>
      </c>
      <c r="BJ46" s="536">
        <v>5256.9350000000004</v>
      </c>
      <c r="BK46" s="536">
        <v>5000.857</v>
      </c>
      <c r="BL46" s="536">
        <v>5651.4390000000003</v>
      </c>
      <c r="BM46" s="536">
        <v>5800.8</v>
      </c>
      <c r="BN46" s="536">
        <v>5485.0990000000002</v>
      </c>
      <c r="BO46" s="536">
        <v>4862.4960000000001</v>
      </c>
      <c r="BP46" s="536">
        <v>4385.8670000000002</v>
      </c>
      <c r="BQ46" s="536">
        <v>3747.6439999999998</v>
      </c>
      <c r="BR46" s="536">
        <v>3465.6109999999999</v>
      </c>
      <c r="BS46" s="536">
        <v>3524.819</v>
      </c>
      <c r="BT46" s="536">
        <v>4592.875</v>
      </c>
      <c r="BU46" s="536">
        <v>4826.1909999999998</v>
      </c>
      <c r="BV46" s="536">
        <v>4566.5420000000004</v>
      </c>
      <c r="BW46" s="536">
        <v>4402.9650000000001</v>
      </c>
      <c r="BX46" s="536">
        <v>5004.2209999999995</v>
      </c>
      <c r="BY46" s="536">
        <v>5371.8779999999997</v>
      </c>
      <c r="BZ46" s="536">
        <v>4706.491</v>
      </c>
      <c r="CA46" s="536">
        <v>4266.0259999999998</v>
      </c>
      <c r="CB46" s="536">
        <v>4272.2030000000004</v>
      </c>
      <c r="CC46" s="525">
        <v>3739.433</v>
      </c>
      <c r="CD46" s="525">
        <v>3341.82</v>
      </c>
      <c r="CE46" s="525">
        <v>3403.8009999999999</v>
      </c>
      <c r="CF46" s="525">
        <v>4074.4459999999999</v>
      </c>
      <c r="CG46" s="525">
        <v>4581.7449999999999</v>
      </c>
      <c r="CH46" s="525">
        <v>4665.4570000000003</v>
      </c>
      <c r="CI46" s="536">
        <v>4446.848</v>
      </c>
      <c r="CJ46" s="536">
        <v>4763.4229999999998</v>
      </c>
      <c r="CK46" s="536">
        <v>5006.076</v>
      </c>
      <c r="CL46" s="536">
        <v>4652.7960000000003</v>
      </c>
      <c r="CM46" s="536">
        <v>4454.7749999999996</v>
      </c>
      <c r="CN46" s="536">
        <v>4147.0690000000004</v>
      </c>
      <c r="CO46" s="536">
        <v>3701.6590000000001</v>
      </c>
      <c r="CP46" s="536">
        <v>3173.5219999999999</v>
      </c>
      <c r="CQ46" s="536">
        <v>2896.951</v>
      </c>
      <c r="CR46" s="536">
        <v>3955.5659999999998</v>
      </c>
      <c r="CS46" s="525">
        <v>4288.3950000000004</v>
      </c>
      <c r="CT46" s="525">
        <v>4418.0540000000001</v>
      </c>
      <c r="CU46" s="525">
        <v>4475.3710000000001</v>
      </c>
      <c r="CV46" s="525">
        <v>4887.1670000000004</v>
      </c>
      <c r="CW46" s="525">
        <v>5194.0889999999999</v>
      </c>
      <c r="CX46" s="525">
        <v>4801.1360000000004</v>
      </c>
      <c r="CY46" s="525">
        <v>4457.3140000000003</v>
      </c>
      <c r="CZ46" s="525">
        <v>4339.4799999999996</v>
      </c>
      <c r="DA46" s="525">
        <v>3606.886</v>
      </c>
    </row>
    <row r="47" spans="1:105" ht="16.5" customHeight="1">
      <c r="A47" s="1046"/>
      <c r="B47" s="1049"/>
      <c r="C47" s="532" t="s">
        <v>224</v>
      </c>
      <c r="D47" s="526">
        <v>1809.2729999999999</v>
      </c>
      <c r="E47" s="526">
        <v>1475.61</v>
      </c>
      <c r="F47" s="526">
        <v>1445.855</v>
      </c>
      <c r="G47" s="526">
        <v>1511.962</v>
      </c>
      <c r="H47" s="526">
        <v>1348.5940000000001</v>
      </c>
      <c r="I47" s="526">
        <v>1298.0309999999999</v>
      </c>
      <c r="J47" s="526">
        <v>1279.7180000000001</v>
      </c>
      <c r="K47" s="526">
        <v>1299.8489999999999</v>
      </c>
      <c r="L47" s="526">
        <v>1503.144</v>
      </c>
      <c r="M47" s="526">
        <v>1420.75</v>
      </c>
      <c r="N47" s="526">
        <v>1420.779</v>
      </c>
      <c r="O47" s="526">
        <v>1467.8330000000001</v>
      </c>
      <c r="P47" s="526">
        <v>1838.789</v>
      </c>
      <c r="Q47" s="526">
        <v>1686.105</v>
      </c>
      <c r="R47" s="526">
        <v>1959.943</v>
      </c>
      <c r="S47" s="526">
        <v>1764.327</v>
      </c>
      <c r="T47" s="526">
        <v>1891.895</v>
      </c>
      <c r="U47" s="526">
        <v>1694.9369999999999</v>
      </c>
      <c r="V47" s="526">
        <v>1575.9190000000001</v>
      </c>
      <c r="W47" s="526">
        <v>1710.394</v>
      </c>
      <c r="X47" s="526">
        <v>1711.7180000000001</v>
      </c>
      <c r="Y47" s="526">
        <v>1716.576</v>
      </c>
      <c r="Z47" s="526">
        <v>1729.2439999999999</v>
      </c>
      <c r="AA47" s="526">
        <v>1676.0219999999999</v>
      </c>
      <c r="AB47" s="526">
        <v>1832.9359999999999</v>
      </c>
      <c r="AC47" s="526">
        <v>1637.4949999999999</v>
      </c>
      <c r="AD47" s="526">
        <v>1633.105</v>
      </c>
      <c r="AE47" s="526">
        <v>1648.5170000000001</v>
      </c>
      <c r="AF47" s="526">
        <v>1669.425</v>
      </c>
      <c r="AG47" s="526">
        <v>1434.3610000000001</v>
      </c>
      <c r="AH47" s="526">
        <v>1397.0889999999999</v>
      </c>
      <c r="AI47" s="526">
        <v>1484.46</v>
      </c>
      <c r="AJ47" s="526">
        <v>1611.6959999999999</v>
      </c>
      <c r="AK47" s="526">
        <v>1535.0909999999999</v>
      </c>
      <c r="AL47" s="526">
        <v>1600.008</v>
      </c>
      <c r="AM47" s="526">
        <v>1454.962</v>
      </c>
      <c r="AN47" s="526">
        <v>1624.8720000000001</v>
      </c>
      <c r="AO47" s="526">
        <v>1707.7940000000001</v>
      </c>
      <c r="AP47" s="526">
        <v>2501.962</v>
      </c>
      <c r="AQ47" s="526">
        <v>2396.6260000000002</v>
      </c>
      <c r="AR47" s="526">
        <v>2043.528</v>
      </c>
      <c r="AS47" s="526">
        <v>1598.5350000000001</v>
      </c>
      <c r="AT47" s="526">
        <v>1434.9739999999999</v>
      </c>
      <c r="AU47" s="526">
        <v>1497.2829999999999</v>
      </c>
      <c r="AV47" s="526">
        <v>1657.3209999999999</v>
      </c>
      <c r="AW47" s="526">
        <v>1936.4179999999999</v>
      </c>
      <c r="AX47" s="526">
        <v>1935.893</v>
      </c>
      <c r="AY47" s="526">
        <v>1840.66</v>
      </c>
      <c r="AZ47" s="526">
        <v>1917.1969999999999</v>
      </c>
      <c r="BA47" s="526">
        <v>1743.758</v>
      </c>
      <c r="BB47" s="526">
        <v>1714.5719999999999</v>
      </c>
      <c r="BC47" s="526">
        <v>1727.412</v>
      </c>
      <c r="BD47" s="526">
        <v>1606.5650000000001</v>
      </c>
      <c r="BE47" s="526">
        <v>1502.8510000000001</v>
      </c>
      <c r="BF47" s="526">
        <v>1530.202</v>
      </c>
      <c r="BG47" s="526">
        <v>1517.9680000000001</v>
      </c>
      <c r="BH47" s="526">
        <v>1429.585</v>
      </c>
      <c r="BI47" s="526">
        <v>1361.828</v>
      </c>
      <c r="BJ47" s="526">
        <v>1328.87</v>
      </c>
      <c r="BK47" s="526">
        <v>1373.403</v>
      </c>
      <c r="BL47" s="526">
        <v>1385.296</v>
      </c>
      <c r="BM47" s="526">
        <v>1350.096</v>
      </c>
      <c r="BN47" s="526">
        <v>1491.4659999999999</v>
      </c>
      <c r="BO47" s="526">
        <v>1244.6030000000001</v>
      </c>
      <c r="BP47" s="526">
        <v>1140.74</v>
      </c>
      <c r="BQ47" s="526">
        <v>1056.9780000000001</v>
      </c>
      <c r="BR47" s="526">
        <v>1127.222</v>
      </c>
      <c r="BS47" s="526">
        <v>1111.7439999999999</v>
      </c>
      <c r="BT47" s="526">
        <v>1352.4870000000001</v>
      </c>
      <c r="BU47" s="526">
        <v>1223.4369999999999</v>
      </c>
      <c r="BV47" s="526">
        <v>1236.604</v>
      </c>
      <c r="BW47" s="526">
        <v>1209.5709999999999</v>
      </c>
      <c r="BX47" s="526">
        <v>1185.2570000000001</v>
      </c>
      <c r="BY47" s="526">
        <v>1073.117</v>
      </c>
      <c r="BZ47" s="526">
        <v>1115.271</v>
      </c>
      <c r="CA47" s="526">
        <v>1088.4960000000001</v>
      </c>
      <c r="CB47" s="526">
        <v>1156.3219999999999</v>
      </c>
      <c r="CC47" s="526">
        <v>1139.6379999999999</v>
      </c>
      <c r="CD47" s="526">
        <v>1027.5150000000001</v>
      </c>
      <c r="CE47" s="526">
        <v>1081.5429999999999</v>
      </c>
      <c r="CF47" s="526">
        <v>1111.894</v>
      </c>
      <c r="CG47" s="526">
        <v>1034.79</v>
      </c>
      <c r="CH47" s="526">
        <v>1054.261</v>
      </c>
      <c r="CI47" s="526">
        <v>953.899</v>
      </c>
      <c r="CJ47" s="526">
        <v>1031.7950000000001</v>
      </c>
      <c r="CK47" s="526">
        <v>918.91899999999998</v>
      </c>
      <c r="CL47" s="526">
        <v>909.27599999999995</v>
      </c>
      <c r="CM47" s="526">
        <v>1016.41</v>
      </c>
      <c r="CN47" s="526">
        <v>992.38</v>
      </c>
      <c r="CO47" s="526">
        <v>1037.518</v>
      </c>
      <c r="CP47" s="526">
        <v>1137.175</v>
      </c>
      <c r="CQ47" s="526">
        <v>1258.239</v>
      </c>
      <c r="CR47" s="526">
        <v>936.45799999999997</v>
      </c>
      <c r="CS47" s="526">
        <v>926.24699999999996</v>
      </c>
      <c r="CT47" s="526">
        <v>914.84900000000005</v>
      </c>
      <c r="CU47" s="526">
        <v>898.24199999999996</v>
      </c>
      <c r="CV47" s="526">
        <v>829.39300000000003</v>
      </c>
      <c r="CW47" s="526">
        <v>827.92899999999997</v>
      </c>
      <c r="CX47" s="526">
        <v>875.14599999999996</v>
      </c>
      <c r="CY47" s="526">
        <v>936.99800000000005</v>
      </c>
      <c r="CZ47" s="526">
        <v>937.12</v>
      </c>
      <c r="DA47" s="526">
        <v>908.42600000000004</v>
      </c>
    </row>
    <row r="48" spans="1:105" ht="16.5" customHeight="1">
      <c r="A48" s="1046"/>
      <c r="B48" s="1049"/>
      <c r="C48" s="532" t="s">
        <v>225</v>
      </c>
      <c r="D48" s="526">
        <v>2166.7080000000001</v>
      </c>
      <c r="E48" s="526">
        <v>1814.1969999999999</v>
      </c>
      <c r="F48" s="526">
        <v>1657.7080000000001</v>
      </c>
      <c r="G48" s="526">
        <v>1460.9269999999999</v>
      </c>
      <c r="H48" s="526">
        <v>1364.788</v>
      </c>
      <c r="I48" s="526">
        <v>1240.9880000000001</v>
      </c>
      <c r="J48" s="526">
        <v>1107.951</v>
      </c>
      <c r="K48" s="526">
        <v>1156.4380000000001</v>
      </c>
      <c r="L48" s="526">
        <v>1526.924</v>
      </c>
      <c r="M48" s="526">
        <v>1869.9559999999999</v>
      </c>
      <c r="N48" s="526">
        <v>2065.027</v>
      </c>
      <c r="O48" s="526">
        <v>2047.838</v>
      </c>
      <c r="P48" s="526">
        <v>2058.8690000000001</v>
      </c>
      <c r="Q48" s="526">
        <v>2102.2350000000001</v>
      </c>
      <c r="R48" s="526">
        <v>2033.596</v>
      </c>
      <c r="S48" s="526">
        <v>1654.011</v>
      </c>
      <c r="T48" s="526">
        <v>1622.4459999999999</v>
      </c>
      <c r="U48" s="526">
        <v>1462.337</v>
      </c>
      <c r="V48" s="526">
        <v>1324.7329999999999</v>
      </c>
      <c r="W48" s="526">
        <v>1352.0830000000001</v>
      </c>
      <c r="X48" s="526">
        <v>1536.5820000000001</v>
      </c>
      <c r="Y48" s="526">
        <v>1936.3130000000001</v>
      </c>
      <c r="Z48" s="526">
        <v>2143.7959999999998</v>
      </c>
      <c r="AA48" s="526">
        <v>2145.6489999999999</v>
      </c>
      <c r="AB48" s="526">
        <v>2282.5259999999998</v>
      </c>
      <c r="AC48" s="526">
        <v>2104.36</v>
      </c>
      <c r="AD48" s="526">
        <v>1962.867</v>
      </c>
      <c r="AE48" s="526">
        <v>1653.7429999999999</v>
      </c>
      <c r="AF48" s="526">
        <v>1668.9169999999999</v>
      </c>
      <c r="AG48" s="526">
        <v>1305.271</v>
      </c>
      <c r="AH48" s="526">
        <v>1283.037</v>
      </c>
      <c r="AI48" s="526">
        <v>1286.672</v>
      </c>
      <c r="AJ48" s="526">
        <v>1605.752</v>
      </c>
      <c r="AK48" s="526">
        <v>1830.752</v>
      </c>
      <c r="AL48" s="526">
        <v>2075.7959999999998</v>
      </c>
      <c r="AM48" s="526">
        <v>2051.8290000000002</v>
      </c>
      <c r="AN48" s="526">
        <v>2138.4380000000001</v>
      </c>
      <c r="AO48" s="526">
        <v>2218.4949999999999</v>
      </c>
      <c r="AP48" s="526">
        <v>3276.3150000000001</v>
      </c>
      <c r="AQ48" s="526">
        <v>2994.1370000000002</v>
      </c>
      <c r="AR48" s="526">
        <v>2309.4349999999999</v>
      </c>
      <c r="AS48" s="526">
        <v>1787.548</v>
      </c>
      <c r="AT48" s="526">
        <v>1420.1780000000001</v>
      </c>
      <c r="AU48" s="526">
        <v>1463.73</v>
      </c>
      <c r="AV48" s="526">
        <v>1823.7670000000001</v>
      </c>
      <c r="AW48" s="526">
        <v>2520.7310000000002</v>
      </c>
      <c r="AX48" s="526">
        <v>3024.8679999999999</v>
      </c>
      <c r="AY48" s="526">
        <v>2704.1840000000002</v>
      </c>
      <c r="AZ48" s="526">
        <v>2695.8809999999999</v>
      </c>
      <c r="BA48" s="526">
        <v>2621.1260000000002</v>
      </c>
      <c r="BB48" s="526">
        <v>2661.93</v>
      </c>
      <c r="BC48" s="526">
        <v>2292.3029999999999</v>
      </c>
      <c r="BD48" s="526">
        <v>1960.145</v>
      </c>
      <c r="BE48" s="526">
        <v>1550.078</v>
      </c>
      <c r="BF48" s="526">
        <v>1495.675</v>
      </c>
      <c r="BG48" s="526">
        <v>1485.3610000000001</v>
      </c>
      <c r="BH48" s="526">
        <v>1687.894</v>
      </c>
      <c r="BI48" s="526">
        <v>2095.5990000000002</v>
      </c>
      <c r="BJ48" s="526">
        <v>2295.8119999999999</v>
      </c>
      <c r="BK48" s="526">
        <v>2307.1149999999998</v>
      </c>
      <c r="BL48" s="526">
        <v>2444.2669999999998</v>
      </c>
      <c r="BM48" s="526">
        <v>2172.3440000000001</v>
      </c>
      <c r="BN48" s="526">
        <v>2061.0920000000001</v>
      </c>
      <c r="BO48" s="526">
        <v>1638.93</v>
      </c>
      <c r="BP48" s="526">
        <v>1397.8340000000001</v>
      </c>
      <c r="BQ48" s="526">
        <v>1330.2439999999999</v>
      </c>
      <c r="BR48" s="526">
        <v>1313.796</v>
      </c>
      <c r="BS48" s="526">
        <v>1309.1959999999999</v>
      </c>
      <c r="BT48" s="526">
        <v>1604.8109999999999</v>
      </c>
      <c r="BU48" s="526">
        <v>1886.4649999999999</v>
      </c>
      <c r="BV48" s="526">
        <v>2260.1010000000001</v>
      </c>
      <c r="BW48" s="526">
        <v>2147.6570000000002</v>
      </c>
      <c r="BX48" s="526">
        <v>2133.547</v>
      </c>
      <c r="BY48" s="526">
        <v>2094.4839999999999</v>
      </c>
      <c r="BZ48" s="526">
        <v>1891.7850000000001</v>
      </c>
      <c r="CA48" s="526">
        <v>1635.52</v>
      </c>
      <c r="CB48" s="526">
        <v>1638.1320000000001</v>
      </c>
      <c r="CC48" s="526">
        <v>1411.694</v>
      </c>
      <c r="CD48" s="526">
        <v>1203.472</v>
      </c>
      <c r="CE48" s="526">
        <v>1246.259</v>
      </c>
      <c r="CF48" s="526">
        <v>1480.1030000000001</v>
      </c>
      <c r="CG48" s="526">
        <v>1878.73</v>
      </c>
      <c r="CH48" s="526">
        <v>2098.1039999999998</v>
      </c>
      <c r="CI48" s="526">
        <v>2036.0809999999999</v>
      </c>
      <c r="CJ48" s="526">
        <v>2085.9209999999998</v>
      </c>
      <c r="CK48" s="526">
        <v>1988.17</v>
      </c>
      <c r="CL48" s="526">
        <v>1811.087</v>
      </c>
      <c r="CM48" s="526">
        <v>1551.4179999999999</v>
      </c>
      <c r="CN48" s="526">
        <v>1534.6379999999999</v>
      </c>
      <c r="CO48" s="526">
        <v>1445.2660000000001</v>
      </c>
      <c r="CP48" s="526">
        <v>1295.81</v>
      </c>
      <c r="CQ48" s="526">
        <v>1299.4480000000001</v>
      </c>
      <c r="CR48" s="526">
        <v>1645.645</v>
      </c>
      <c r="CS48" s="526">
        <v>2002.8320000000001</v>
      </c>
      <c r="CT48" s="526">
        <v>2006.6949999999999</v>
      </c>
      <c r="CU48" s="526">
        <v>1903.7650000000001</v>
      </c>
      <c r="CV48" s="526">
        <v>2018.2249999999999</v>
      </c>
      <c r="CW48" s="526">
        <v>1927.596</v>
      </c>
      <c r="CX48" s="526">
        <v>1836.133</v>
      </c>
      <c r="CY48" s="526">
        <v>1594.626</v>
      </c>
      <c r="CZ48" s="526">
        <v>1499.7850000000001</v>
      </c>
      <c r="DA48" s="526">
        <v>1349.3979999999999</v>
      </c>
    </row>
    <row r="49" spans="1:105" ht="16.5" customHeight="1">
      <c r="A49" s="1046"/>
      <c r="B49" s="1049"/>
      <c r="C49" s="532" t="s">
        <v>226</v>
      </c>
      <c r="D49" s="526">
        <v>2732.5030000000002</v>
      </c>
      <c r="E49" s="526">
        <v>2436.7370000000001</v>
      </c>
      <c r="F49" s="526">
        <v>2288.1350000000002</v>
      </c>
      <c r="G49" s="526">
        <v>2031.316</v>
      </c>
      <c r="H49" s="526">
        <v>1883.913</v>
      </c>
      <c r="I49" s="526">
        <v>1717.6189999999999</v>
      </c>
      <c r="J49" s="526">
        <v>1617.9880000000001</v>
      </c>
      <c r="K49" s="526">
        <v>1644.098</v>
      </c>
      <c r="L49" s="526">
        <v>2128.154</v>
      </c>
      <c r="M49" s="526">
        <v>2359.9789999999998</v>
      </c>
      <c r="N49" s="526">
        <v>2476.8270000000002</v>
      </c>
      <c r="O49" s="526">
        <v>2522.3209999999999</v>
      </c>
      <c r="P49" s="526">
        <v>2545.8319999999999</v>
      </c>
      <c r="Q49" s="526">
        <v>2668.413</v>
      </c>
      <c r="R49" s="526">
        <v>2585.8440000000001</v>
      </c>
      <c r="S49" s="526">
        <v>2137.0140000000001</v>
      </c>
      <c r="T49" s="526">
        <v>2049.277</v>
      </c>
      <c r="U49" s="526">
        <v>1891.433</v>
      </c>
      <c r="V49" s="526">
        <v>1787.6590000000001</v>
      </c>
      <c r="W49" s="526">
        <v>1927.183</v>
      </c>
      <c r="X49" s="526">
        <v>2173.607</v>
      </c>
      <c r="Y49" s="526">
        <v>2544.3159999999998</v>
      </c>
      <c r="Z49" s="526">
        <v>2649.7</v>
      </c>
      <c r="AA49" s="526">
        <v>2640.451</v>
      </c>
      <c r="AB49" s="526">
        <v>2861.4879999999998</v>
      </c>
      <c r="AC49" s="526">
        <v>2606.2730000000001</v>
      </c>
      <c r="AD49" s="526">
        <v>2495.2640000000001</v>
      </c>
      <c r="AE49" s="526">
        <v>2188.9560000000001</v>
      </c>
      <c r="AF49" s="526">
        <v>2213.547</v>
      </c>
      <c r="AG49" s="526">
        <v>1775.0150000000001</v>
      </c>
      <c r="AH49" s="526">
        <v>1764.1310000000001</v>
      </c>
      <c r="AI49" s="526">
        <v>1734.3330000000001</v>
      </c>
      <c r="AJ49" s="526">
        <v>2225.7379999999998</v>
      </c>
      <c r="AK49" s="526">
        <v>2435.4250000000002</v>
      </c>
      <c r="AL49" s="526">
        <v>2624.5790000000002</v>
      </c>
      <c r="AM49" s="526">
        <v>2583.1019999999999</v>
      </c>
      <c r="AN49" s="526">
        <v>2621.3919999999998</v>
      </c>
      <c r="AO49" s="526">
        <v>2762.32</v>
      </c>
      <c r="AP49" s="526">
        <v>4480.7370000000001</v>
      </c>
      <c r="AQ49" s="526">
        <v>4328.6750000000002</v>
      </c>
      <c r="AR49" s="526">
        <v>3358.6439999999998</v>
      </c>
      <c r="AS49" s="526">
        <v>2602.2089999999998</v>
      </c>
      <c r="AT49" s="526">
        <v>2023.9459999999999</v>
      </c>
      <c r="AU49" s="526">
        <v>2153.6469999999999</v>
      </c>
      <c r="AV49" s="526">
        <v>2560.348</v>
      </c>
      <c r="AW49" s="526">
        <v>3319.3719999999998</v>
      </c>
      <c r="AX49" s="526">
        <v>3865.8760000000002</v>
      </c>
      <c r="AY49" s="526">
        <v>3424.5680000000002</v>
      </c>
      <c r="AZ49" s="526">
        <v>3424.7089999999998</v>
      </c>
      <c r="BA49" s="526">
        <v>3403.8220000000001</v>
      </c>
      <c r="BB49" s="526">
        <v>3506.0160000000001</v>
      </c>
      <c r="BC49" s="526">
        <v>3085.5929999999998</v>
      </c>
      <c r="BD49" s="526">
        <v>2685.1149999999998</v>
      </c>
      <c r="BE49" s="526">
        <v>2154.39</v>
      </c>
      <c r="BF49" s="526">
        <v>2042.9390000000001</v>
      </c>
      <c r="BG49" s="526">
        <v>2058.3440000000001</v>
      </c>
      <c r="BH49" s="526">
        <v>2395.1320000000001</v>
      </c>
      <c r="BI49" s="526">
        <v>2763.578</v>
      </c>
      <c r="BJ49" s="526">
        <v>2942.5230000000001</v>
      </c>
      <c r="BK49" s="526">
        <v>2950.1289999999999</v>
      </c>
      <c r="BL49" s="526">
        <v>3055.5479999999998</v>
      </c>
      <c r="BM49" s="526">
        <v>2808.0030000000002</v>
      </c>
      <c r="BN49" s="526">
        <v>2476.9549999999999</v>
      </c>
      <c r="BO49" s="526">
        <v>2161.4160000000002</v>
      </c>
      <c r="BP49" s="526">
        <v>1894.5409999999999</v>
      </c>
      <c r="BQ49" s="526">
        <v>1767.126</v>
      </c>
      <c r="BR49" s="526">
        <v>1700.15</v>
      </c>
      <c r="BS49" s="526">
        <v>1771.7249999999999</v>
      </c>
      <c r="BT49" s="526">
        <v>2105.1860000000001</v>
      </c>
      <c r="BU49" s="526">
        <v>2371.3809999999999</v>
      </c>
      <c r="BV49" s="526">
        <v>2739.8870000000002</v>
      </c>
      <c r="BW49" s="526">
        <v>2678.645</v>
      </c>
      <c r="BX49" s="526">
        <v>2616.4969999999998</v>
      </c>
      <c r="BY49" s="526">
        <v>2602.5720000000001</v>
      </c>
      <c r="BZ49" s="526">
        <v>2429.2669999999998</v>
      </c>
      <c r="CA49" s="526">
        <v>2166.0419999999999</v>
      </c>
      <c r="CB49" s="526">
        <v>2198.1179999999999</v>
      </c>
      <c r="CC49" s="526">
        <v>1884.4359999999999</v>
      </c>
      <c r="CD49" s="526">
        <v>1630.2059999999999</v>
      </c>
      <c r="CE49" s="526">
        <v>1748.0730000000001</v>
      </c>
      <c r="CF49" s="526">
        <v>2068.1590000000001</v>
      </c>
      <c r="CG49" s="526">
        <v>2363.4839999999999</v>
      </c>
      <c r="CH49" s="526">
        <v>2504.4409999999998</v>
      </c>
      <c r="CI49" s="526">
        <v>2491.3409999999999</v>
      </c>
      <c r="CJ49" s="526">
        <v>2589.2550000000001</v>
      </c>
      <c r="CK49" s="526">
        <v>2460.6660000000002</v>
      </c>
      <c r="CL49" s="526">
        <v>2339.7469999999998</v>
      </c>
      <c r="CM49" s="526">
        <v>2134.5279999999998</v>
      </c>
      <c r="CN49" s="526">
        <v>2084.2689999999998</v>
      </c>
      <c r="CO49" s="526">
        <v>1961.88</v>
      </c>
      <c r="CP49" s="526">
        <v>1773.751</v>
      </c>
      <c r="CQ49" s="526">
        <v>1777.1</v>
      </c>
      <c r="CR49" s="526">
        <v>2273.4899999999998</v>
      </c>
      <c r="CS49" s="526">
        <v>2618.3910000000001</v>
      </c>
      <c r="CT49" s="526">
        <v>2468.2289999999998</v>
      </c>
      <c r="CU49" s="526">
        <v>2351.0230000000001</v>
      </c>
      <c r="CV49" s="526">
        <v>2508.3159999999998</v>
      </c>
      <c r="CW49" s="526">
        <v>2409.268</v>
      </c>
      <c r="CX49" s="526">
        <v>2344.203</v>
      </c>
      <c r="CY49" s="526">
        <v>2121.2049999999999</v>
      </c>
      <c r="CZ49" s="526">
        <v>1981.961</v>
      </c>
      <c r="DA49" s="526">
        <v>1845.0050000000001</v>
      </c>
    </row>
    <row r="50" spans="1:105" ht="16.5" customHeight="1">
      <c r="A50" s="1046"/>
      <c r="B50" s="1049"/>
      <c r="C50" s="532" t="s">
        <v>227</v>
      </c>
      <c r="D50" s="526">
        <v>787.71600000000001</v>
      </c>
      <c r="E50" s="526">
        <v>648.56500000000005</v>
      </c>
      <c r="F50" s="526">
        <v>625.33000000000004</v>
      </c>
      <c r="G50" s="526">
        <v>557.23900000000003</v>
      </c>
      <c r="H50" s="526">
        <v>515.38699999999994</v>
      </c>
      <c r="I50" s="526">
        <v>451.33800000000002</v>
      </c>
      <c r="J50" s="526">
        <v>477.68900000000002</v>
      </c>
      <c r="K50" s="526">
        <v>418.67899999999997</v>
      </c>
      <c r="L50" s="526">
        <v>614.80399999999997</v>
      </c>
      <c r="M50" s="526">
        <v>736.38900000000001</v>
      </c>
      <c r="N50" s="526">
        <v>814.04300000000001</v>
      </c>
      <c r="O50" s="526">
        <v>814.90599999999995</v>
      </c>
      <c r="P50" s="526">
        <v>797.95</v>
      </c>
      <c r="Q50" s="526">
        <v>832.59100000000001</v>
      </c>
      <c r="R50" s="526">
        <v>765.26199999999994</v>
      </c>
      <c r="S50" s="526">
        <v>606.66999999999996</v>
      </c>
      <c r="T50" s="526">
        <v>615.399</v>
      </c>
      <c r="U50" s="526">
        <v>561.91399999999999</v>
      </c>
      <c r="V50" s="526">
        <v>510.58600000000001</v>
      </c>
      <c r="W50" s="526">
        <v>468.02100000000002</v>
      </c>
      <c r="X50" s="526">
        <v>512.08399999999995</v>
      </c>
      <c r="Y50" s="526">
        <v>617.39200000000005</v>
      </c>
      <c r="Z50" s="526">
        <v>636.24800000000005</v>
      </c>
      <c r="AA50" s="526">
        <v>634.90499999999997</v>
      </c>
      <c r="AB50" s="526">
        <v>707.61599999999999</v>
      </c>
      <c r="AC50" s="526">
        <v>669.31</v>
      </c>
      <c r="AD50" s="526">
        <v>631.01300000000003</v>
      </c>
      <c r="AE50" s="526">
        <v>561.577</v>
      </c>
      <c r="AF50" s="526">
        <v>597.39099999999996</v>
      </c>
      <c r="AG50" s="526">
        <v>444.923</v>
      </c>
      <c r="AH50" s="526">
        <v>440.322</v>
      </c>
      <c r="AI50" s="526">
        <v>417.99700000000001</v>
      </c>
      <c r="AJ50" s="526">
        <v>502.084</v>
      </c>
      <c r="AK50" s="526">
        <v>620.11199999999997</v>
      </c>
      <c r="AL50" s="526">
        <v>687.39700000000005</v>
      </c>
      <c r="AM50" s="526">
        <v>743.00099999999998</v>
      </c>
      <c r="AN50" s="526">
        <v>720.61800000000005</v>
      </c>
      <c r="AO50" s="526">
        <v>724.07399999999996</v>
      </c>
      <c r="AP50" s="526">
        <v>976.30799999999999</v>
      </c>
      <c r="AQ50" s="526">
        <v>880.125</v>
      </c>
      <c r="AR50" s="526">
        <v>670.245</v>
      </c>
      <c r="AS50" s="526">
        <v>534.93100000000004</v>
      </c>
      <c r="AT50" s="526">
        <v>442.06</v>
      </c>
      <c r="AU50" s="526">
        <v>432.51</v>
      </c>
      <c r="AV50" s="526">
        <v>506.05500000000001</v>
      </c>
      <c r="AW50" s="526">
        <v>672.49</v>
      </c>
      <c r="AX50" s="526">
        <v>795.35900000000004</v>
      </c>
      <c r="AY50" s="526">
        <v>740.59500000000003</v>
      </c>
      <c r="AZ50" s="526">
        <v>743.87400000000002</v>
      </c>
      <c r="BA50" s="526">
        <v>733.36</v>
      </c>
      <c r="BB50" s="526">
        <v>736.63199999999995</v>
      </c>
      <c r="BC50" s="526">
        <v>662.01</v>
      </c>
      <c r="BD50" s="526">
        <v>591.899</v>
      </c>
      <c r="BE50" s="526">
        <v>519.39599999999996</v>
      </c>
      <c r="BF50" s="526">
        <v>501.21699999999998</v>
      </c>
      <c r="BG50" s="526">
        <v>480.98</v>
      </c>
      <c r="BH50" s="526">
        <v>544.23</v>
      </c>
      <c r="BI50" s="526">
        <v>644.4</v>
      </c>
      <c r="BJ50" s="526">
        <v>692.61699999999996</v>
      </c>
      <c r="BK50" s="526">
        <v>697.73800000000006</v>
      </c>
      <c r="BL50" s="526">
        <v>730.84799999999996</v>
      </c>
      <c r="BM50" s="526">
        <v>738.39400000000001</v>
      </c>
      <c r="BN50" s="526">
        <v>790.39599999999996</v>
      </c>
      <c r="BO50" s="526">
        <v>591.57500000000005</v>
      </c>
      <c r="BP50" s="526">
        <v>492.00200000000001</v>
      </c>
      <c r="BQ50" s="526">
        <v>447.53300000000002</v>
      </c>
      <c r="BR50" s="526">
        <v>431.95299999999997</v>
      </c>
      <c r="BS50" s="526">
        <v>456.733</v>
      </c>
      <c r="BT50" s="526">
        <v>600.54600000000005</v>
      </c>
      <c r="BU50" s="526">
        <v>679.26599999999996</v>
      </c>
      <c r="BV50" s="526">
        <v>760.23400000000004</v>
      </c>
      <c r="BW50" s="526">
        <v>709.06</v>
      </c>
      <c r="BX50" s="526">
        <v>689.298</v>
      </c>
      <c r="BY50" s="526">
        <v>674.64300000000003</v>
      </c>
      <c r="BZ50" s="526">
        <v>611.89800000000002</v>
      </c>
      <c r="CA50" s="526">
        <v>511.7</v>
      </c>
      <c r="CB50" s="526">
        <v>552.19399999999996</v>
      </c>
      <c r="CC50" s="526">
        <v>517.90300000000002</v>
      </c>
      <c r="CD50" s="526">
        <v>424.85599999999999</v>
      </c>
      <c r="CE50" s="526">
        <v>427.82</v>
      </c>
      <c r="CF50" s="526">
        <v>485.11399999999998</v>
      </c>
      <c r="CG50" s="526">
        <v>594.29700000000003</v>
      </c>
      <c r="CH50" s="526">
        <v>629.04899999999998</v>
      </c>
      <c r="CI50" s="526">
        <v>577.53</v>
      </c>
      <c r="CJ50" s="526">
        <v>560.97299999999996</v>
      </c>
      <c r="CK50" s="526">
        <v>513.56299999999999</v>
      </c>
      <c r="CL50" s="526">
        <v>536.80499999999995</v>
      </c>
      <c r="CM50" s="526">
        <v>484.935</v>
      </c>
      <c r="CN50" s="526">
        <v>468.88200000000001</v>
      </c>
      <c r="CO50" s="526">
        <v>454.77800000000002</v>
      </c>
      <c r="CP50" s="526">
        <v>435.84500000000003</v>
      </c>
      <c r="CQ50" s="526">
        <v>440.36500000000001</v>
      </c>
      <c r="CR50" s="526">
        <v>552.64800000000002</v>
      </c>
      <c r="CS50" s="526">
        <v>675.24699999999996</v>
      </c>
      <c r="CT50" s="526">
        <v>682.59799999999996</v>
      </c>
      <c r="CU50" s="526">
        <v>629.64400000000001</v>
      </c>
      <c r="CV50" s="526">
        <v>694.02099999999996</v>
      </c>
      <c r="CW50" s="526">
        <v>658.31500000000005</v>
      </c>
      <c r="CX50" s="526">
        <v>649.32399999999996</v>
      </c>
      <c r="CY50" s="526">
        <v>557.71600000000001</v>
      </c>
      <c r="CZ50" s="526">
        <v>597.29200000000003</v>
      </c>
      <c r="DA50" s="526">
        <v>568.77700000000004</v>
      </c>
    </row>
    <row r="51" spans="1:105" ht="16.5" customHeight="1">
      <c r="A51" s="1046"/>
      <c r="B51" s="1049"/>
      <c r="C51" s="532" t="s">
        <v>228</v>
      </c>
      <c r="D51" s="526">
        <v>4882.6310000000003</v>
      </c>
      <c r="E51" s="526">
        <v>4579.1620000000003</v>
      </c>
      <c r="F51" s="526">
        <v>4428.1509999999998</v>
      </c>
      <c r="G51" s="526">
        <v>3983.2020000000002</v>
      </c>
      <c r="H51" s="526">
        <v>3630.1689999999999</v>
      </c>
      <c r="I51" s="526">
        <v>3120.2460000000001</v>
      </c>
      <c r="J51" s="526">
        <v>2623.3919999999998</v>
      </c>
      <c r="K51" s="526">
        <v>2497.982</v>
      </c>
      <c r="L51" s="526">
        <v>3585.2620000000002</v>
      </c>
      <c r="M51" s="526">
        <v>4185.558</v>
      </c>
      <c r="N51" s="526">
        <v>4471.51</v>
      </c>
      <c r="O51" s="526">
        <v>4419.6750000000002</v>
      </c>
      <c r="P51" s="526">
        <v>4692.3990000000003</v>
      </c>
      <c r="Q51" s="526">
        <v>4742.58</v>
      </c>
      <c r="R51" s="526">
        <v>4667</v>
      </c>
      <c r="S51" s="526">
        <v>4033.9749999999999</v>
      </c>
      <c r="T51" s="526">
        <v>3845.5250000000001</v>
      </c>
      <c r="U51" s="526">
        <v>2885.0830000000001</v>
      </c>
      <c r="V51" s="526">
        <v>2423.94</v>
      </c>
      <c r="W51" s="526">
        <v>2301.1410000000001</v>
      </c>
      <c r="X51" s="526">
        <v>3246.5349999999999</v>
      </c>
      <c r="Y51" s="526">
        <v>4102.2809999999999</v>
      </c>
      <c r="Z51" s="526">
        <v>4413.4539999999997</v>
      </c>
      <c r="AA51" s="526">
        <v>4226.32</v>
      </c>
      <c r="AB51" s="526">
        <v>4545.3440000000001</v>
      </c>
      <c r="AC51" s="526">
        <v>4419.2870000000003</v>
      </c>
      <c r="AD51" s="526">
        <v>4325.4470000000001</v>
      </c>
      <c r="AE51" s="526">
        <v>3991.672</v>
      </c>
      <c r="AF51" s="526">
        <v>4020.1080000000002</v>
      </c>
      <c r="AG51" s="526">
        <v>3231.7660000000001</v>
      </c>
      <c r="AH51" s="526">
        <v>2994.7739999999999</v>
      </c>
      <c r="AI51" s="526">
        <v>2788.1109999999999</v>
      </c>
      <c r="AJ51" s="526">
        <v>3729.933</v>
      </c>
      <c r="AK51" s="526">
        <v>4290.0990000000002</v>
      </c>
      <c r="AL51" s="526">
        <v>4503.5720000000001</v>
      </c>
      <c r="AM51" s="526">
        <v>4025.5120000000002</v>
      </c>
      <c r="AN51" s="526">
        <v>4515.4440000000004</v>
      </c>
      <c r="AO51" s="526">
        <v>4690.8429999999998</v>
      </c>
      <c r="AP51" s="526">
        <v>6182.4830000000002</v>
      </c>
      <c r="AQ51" s="526">
        <v>5978.5190000000002</v>
      </c>
      <c r="AR51" s="526">
        <v>4780.9369999999999</v>
      </c>
      <c r="AS51" s="526">
        <v>3804.9569999999999</v>
      </c>
      <c r="AT51" s="526">
        <v>3055.3809999999999</v>
      </c>
      <c r="AU51" s="526">
        <v>2974.9140000000002</v>
      </c>
      <c r="AV51" s="526">
        <v>3832.2779999999998</v>
      </c>
      <c r="AW51" s="526">
        <v>4757.5829999999996</v>
      </c>
      <c r="AX51" s="526">
        <v>5321.4</v>
      </c>
      <c r="AY51" s="526">
        <v>4937.1840000000002</v>
      </c>
      <c r="AZ51" s="526">
        <v>5047.915</v>
      </c>
      <c r="BA51" s="526">
        <v>4852.9840000000004</v>
      </c>
      <c r="BB51" s="526">
        <v>5000.924</v>
      </c>
      <c r="BC51" s="526">
        <v>4683.8689999999997</v>
      </c>
      <c r="BD51" s="526">
        <v>4025.9580000000001</v>
      </c>
      <c r="BE51" s="526">
        <v>3159.1469999999999</v>
      </c>
      <c r="BF51" s="526">
        <v>2801.402</v>
      </c>
      <c r="BG51" s="526">
        <v>2638.328</v>
      </c>
      <c r="BH51" s="526">
        <v>3557.5390000000002</v>
      </c>
      <c r="BI51" s="526">
        <v>4160.9520000000002</v>
      </c>
      <c r="BJ51" s="526">
        <v>4299.473</v>
      </c>
      <c r="BK51" s="526">
        <v>4198.4129999999996</v>
      </c>
      <c r="BL51" s="526">
        <v>4477.76</v>
      </c>
      <c r="BM51" s="526">
        <v>4534.91</v>
      </c>
      <c r="BN51" s="526">
        <v>4532.2209999999995</v>
      </c>
      <c r="BO51" s="526">
        <v>3950.181</v>
      </c>
      <c r="BP51" s="526">
        <v>3641.8879999999999</v>
      </c>
      <c r="BQ51" s="526">
        <v>3007.643</v>
      </c>
      <c r="BR51" s="526">
        <v>2515.605</v>
      </c>
      <c r="BS51" s="526">
        <v>2586.1799999999998</v>
      </c>
      <c r="BT51" s="526">
        <v>3488.8339999999998</v>
      </c>
      <c r="BU51" s="526">
        <v>3826.1550000000002</v>
      </c>
      <c r="BV51" s="526">
        <v>4259.7610000000004</v>
      </c>
      <c r="BW51" s="526">
        <v>3949.3629999999998</v>
      </c>
      <c r="BX51" s="526">
        <v>4224.3310000000001</v>
      </c>
      <c r="BY51" s="526">
        <v>4350.7870000000003</v>
      </c>
      <c r="BZ51" s="526">
        <v>4144.1260000000002</v>
      </c>
      <c r="CA51" s="526">
        <v>3825.0520000000001</v>
      </c>
      <c r="CB51" s="526">
        <v>3740.9969999999998</v>
      </c>
      <c r="CC51" s="526">
        <v>3133.7359999999999</v>
      </c>
      <c r="CD51" s="526">
        <v>2601.857</v>
      </c>
      <c r="CE51" s="526">
        <v>2536.377</v>
      </c>
      <c r="CF51" s="526">
        <v>3300.1019999999999</v>
      </c>
      <c r="CG51" s="526">
        <v>3609.3090000000002</v>
      </c>
      <c r="CH51" s="526">
        <v>3804.7359999999999</v>
      </c>
      <c r="CI51" s="526">
        <v>3679.3409999999999</v>
      </c>
      <c r="CJ51" s="526">
        <v>4053.4209999999998</v>
      </c>
      <c r="CK51" s="526">
        <v>4004.7460000000001</v>
      </c>
      <c r="CL51" s="526">
        <v>4000.5569999999998</v>
      </c>
      <c r="CM51" s="526">
        <v>3603.7109999999998</v>
      </c>
      <c r="CN51" s="526">
        <v>3490.277</v>
      </c>
      <c r="CO51" s="526">
        <v>2897.221</v>
      </c>
      <c r="CP51" s="526">
        <v>2537.3939999999998</v>
      </c>
      <c r="CQ51" s="526">
        <v>2467.0349999999999</v>
      </c>
      <c r="CR51" s="526">
        <v>3451.6559999999999</v>
      </c>
      <c r="CS51" s="526">
        <v>3724.8960000000002</v>
      </c>
      <c r="CT51" s="526">
        <v>3854.2060000000001</v>
      </c>
      <c r="CU51" s="526">
        <v>3769.3670000000002</v>
      </c>
      <c r="CV51" s="526">
        <v>3720.5659999999998</v>
      </c>
      <c r="CW51" s="526">
        <v>3739.7730000000001</v>
      </c>
      <c r="CX51" s="526">
        <v>3702.0169999999998</v>
      </c>
      <c r="CY51" s="526">
        <v>3352.8919999999998</v>
      </c>
      <c r="CZ51" s="526">
        <v>3137.6469999999999</v>
      </c>
      <c r="DA51" s="526">
        <v>2692.808</v>
      </c>
    </row>
    <row r="52" spans="1:105" ht="16.5" customHeight="1">
      <c r="A52" s="1046"/>
      <c r="B52" s="1049"/>
      <c r="C52" s="532" t="s">
        <v>229</v>
      </c>
      <c r="D52" s="526">
        <v>989.85199999999998</v>
      </c>
      <c r="E52" s="526">
        <v>771.149</v>
      </c>
      <c r="F52" s="526">
        <v>638.51</v>
      </c>
      <c r="G52" s="526">
        <v>562.41600000000005</v>
      </c>
      <c r="H52" s="526">
        <v>555.05499999999995</v>
      </c>
      <c r="I52" s="526">
        <v>586.56700000000001</v>
      </c>
      <c r="J52" s="526">
        <v>571.69600000000003</v>
      </c>
      <c r="K52" s="526">
        <v>600.71299999999997</v>
      </c>
      <c r="L52" s="526">
        <v>665.21299999999997</v>
      </c>
      <c r="M52" s="526">
        <v>741.55799999999999</v>
      </c>
      <c r="N52" s="526">
        <v>949.06399999999996</v>
      </c>
      <c r="O52" s="526">
        <v>935.59</v>
      </c>
      <c r="P52" s="526">
        <v>895.06600000000003</v>
      </c>
      <c r="Q52" s="526">
        <v>845.94</v>
      </c>
      <c r="R52" s="526">
        <v>802.85400000000004</v>
      </c>
      <c r="S52" s="526">
        <v>629.07899999999995</v>
      </c>
      <c r="T52" s="526">
        <v>614.20399999999995</v>
      </c>
      <c r="U52" s="526">
        <v>798.52700000000004</v>
      </c>
      <c r="V52" s="526">
        <v>632.39300000000003</v>
      </c>
      <c r="W52" s="526">
        <v>606.04999999999995</v>
      </c>
      <c r="X52" s="526">
        <v>582.29700000000003</v>
      </c>
      <c r="Y52" s="526">
        <v>741.59100000000001</v>
      </c>
      <c r="Z52" s="526">
        <v>843.05899999999997</v>
      </c>
      <c r="AA52" s="526">
        <v>876.04700000000003</v>
      </c>
      <c r="AB52" s="526">
        <v>903.23500000000001</v>
      </c>
      <c r="AC52" s="526">
        <v>810.86199999999997</v>
      </c>
      <c r="AD52" s="526">
        <v>762.56299999999999</v>
      </c>
      <c r="AE52" s="526">
        <v>679.66800000000001</v>
      </c>
      <c r="AF52" s="526">
        <v>654.702</v>
      </c>
      <c r="AG52" s="526">
        <v>590.4</v>
      </c>
      <c r="AH52" s="526">
        <v>629.97199999999998</v>
      </c>
      <c r="AI52" s="526">
        <v>643.45500000000004</v>
      </c>
      <c r="AJ52" s="526">
        <v>644.18299999999999</v>
      </c>
      <c r="AK52" s="526">
        <v>784.35500000000002</v>
      </c>
      <c r="AL52" s="526">
        <v>990.40800000000002</v>
      </c>
      <c r="AM52" s="526">
        <v>960.08699999999999</v>
      </c>
      <c r="AN52" s="526">
        <v>891.71500000000003</v>
      </c>
      <c r="AO52" s="526">
        <v>890.49599999999998</v>
      </c>
      <c r="AP52" s="526">
        <v>1380.4649999999999</v>
      </c>
      <c r="AQ52" s="526">
        <v>1163.4059999999999</v>
      </c>
      <c r="AR52" s="526">
        <v>877.255</v>
      </c>
      <c r="AS52" s="526">
        <v>746.85400000000004</v>
      </c>
      <c r="AT52" s="526">
        <v>624.13599999999997</v>
      </c>
      <c r="AU52" s="526">
        <v>692.87400000000002</v>
      </c>
      <c r="AV52" s="526">
        <v>688.85500000000002</v>
      </c>
      <c r="AW52" s="526">
        <v>910.64700000000005</v>
      </c>
      <c r="AX52" s="526">
        <v>1147.46</v>
      </c>
      <c r="AY52" s="526">
        <v>1056.2370000000001</v>
      </c>
      <c r="AZ52" s="526">
        <v>1007.543</v>
      </c>
      <c r="BA52" s="526">
        <v>911.64800000000002</v>
      </c>
      <c r="BB52" s="526">
        <v>918.03</v>
      </c>
      <c r="BC52" s="526">
        <v>753.94299999999998</v>
      </c>
      <c r="BD52" s="526">
        <v>647.62699999999995</v>
      </c>
      <c r="BE52" s="526">
        <v>538.54499999999996</v>
      </c>
      <c r="BF52" s="526">
        <v>549.05700000000002</v>
      </c>
      <c r="BG52" s="526">
        <v>543.31100000000004</v>
      </c>
      <c r="BH52" s="526">
        <v>554.25800000000004</v>
      </c>
      <c r="BI52" s="526">
        <v>620.21299999999997</v>
      </c>
      <c r="BJ52" s="526">
        <v>732.86300000000006</v>
      </c>
      <c r="BK52" s="526">
        <v>753.01900000000001</v>
      </c>
      <c r="BL52" s="526">
        <v>769.92200000000003</v>
      </c>
      <c r="BM52" s="526">
        <v>656.23800000000006</v>
      </c>
      <c r="BN52" s="526">
        <v>653.27499999999998</v>
      </c>
      <c r="BO52" s="526">
        <v>495.33</v>
      </c>
      <c r="BP52" s="526">
        <v>430.77499999999998</v>
      </c>
      <c r="BQ52" s="526">
        <v>439.613</v>
      </c>
      <c r="BR52" s="526">
        <v>449.89299999999997</v>
      </c>
      <c r="BS52" s="526">
        <v>443.87700000000001</v>
      </c>
      <c r="BT52" s="526">
        <v>482.048</v>
      </c>
      <c r="BU52" s="526">
        <v>499.09100000000001</v>
      </c>
      <c r="BV52" s="526">
        <v>619.952</v>
      </c>
      <c r="BW52" s="526">
        <v>652.71100000000001</v>
      </c>
      <c r="BX52" s="526">
        <v>681.96</v>
      </c>
      <c r="BY52" s="526">
        <v>623.23900000000003</v>
      </c>
      <c r="BZ52" s="526">
        <v>507.24400000000003</v>
      </c>
      <c r="CA52" s="526">
        <v>442.34100000000001</v>
      </c>
      <c r="CB52" s="526">
        <v>474.64100000000002</v>
      </c>
      <c r="CC52" s="526">
        <v>461.21600000000001</v>
      </c>
      <c r="CD52" s="526">
        <v>422.73200000000003</v>
      </c>
      <c r="CE52" s="526">
        <v>436.334</v>
      </c>
      <c r="CF52" s="526">
        <v>463.19200000000001</v>
      </c>
      <c r="CG52" s="526">
        <v>503.12700000000001</v>
      </c>
      <c r="CH52" s="526">
        <v>625.40099999999995</v>
      </c>
      <c r="CI52" s="526">
        <v>572.4</v>
      </c>
      <c r="CJ52" s="526">
        <v>596.45699999999999</v>
      </c>
      <c r="CK52" s="526">
        <v>555.89099999999996</v>
      </c>
      <c r="CL52" s="526">
        <v>475.07</v>
      </c>
      <c r="CM52" s="526">
        <v>440.15800000000002</v>
      </c>
      <c r="CN52" s="526">
        <v>427.44799999999998</v>
      </c>
      <c r="CO52" s="526">
        <v>394.04700000000003</v>
      </c>
      <c r="CP52" s="526">
        <v>390.89100000000002</v>
      </c>
      <c r="CQ52" s="526">
        <v>420.99400000000003</v>
      </c>
      <c r="CR52" s="526">
        <v>488.67700000000002</v>
      </c>
      <c r="CS52" s="526">
        <v>557.81200000000001</v>
      </c>
      <c r="CT52" s="526">
        <v>641.10500000000002</v>
      </c>
      <c r="CU52" s="526">
        <v>636.28499999999997</v>
      </c>
      <c r="CV52" s="526">
        <v>655.36500000000001</v>
      </c>
      <c r="CW52" s="526">
        <v>572.49699999999996</v>
      </c>
      <c r="CX52" s="526">
        <v>585.19299999999998</v>
      </c>
      <c r="CY52" s="526">
        <v>488.952</v>
      </c>
      <c r="CZ52" s="526">
        <v>467.78100000000001</v>
      </c>
      <c r="DA52" s="526">
        <v>463.27199999999999</v>
      </c>
    </row>
    <row r="53" spans="1:105" ht="16.5" customHeight="1">
      <c r="A53" s="1046"/>
      <c r="B53" s="1049"/>
      <c r="C53" s="532" t="s">
        <v>230</v>
      </c>
      <c r="D53" s="526">
        <v>1335.3150000000001</v>
      </c>
      <c r="E53" s="526">
        <v>1209.6489999999999</v>
      </c>
      <c r="F53" s="526">
        <v>1159.998</v>
      </c>
      <c r="G53" s="526">
        <v>1079.4380000000001</v>
      </c>
      <c r="H53" s="526">
        <v>1022.619</v>
      </c>
      <c r="I53" s="526">
        <v>921.52</v>
      </c>
      <c r="J53" s="526">
        <v>774.3</v>
      </c>
      <c r="K53" s="526">
        <v>723.79499999999996</v>
      </c>
      <c r="L53" s="526">
        <v>1020.758</v>
      </c>
      <c r="M53" s="526">
        <v>1140.211</v>
      </c>
      <c r="N53" s="526">
        <v>1212.69</v>
      </c>
      <c r="O53" s="526">
        <v>1087.981</v>
      </c>
      <c r="P53" s="526">
        <v>1230.9349999999999</v>
      </c>
      <c r="Q53" s="526">
        <v>1253.432</v>
      </c>
      <c r="R53" s="526">
        <v>1303.0129999999999</v>
      </c>
      <c r="S53" s="526">
        <v>1185.3119999999999</v>
      </c>
      <c r="T53" s="526">
        <v>1335.04</v>
      </c>
      <c r="U53" s="526">
        <v>1029.951</v>
      </c>
      <c r="V53" s="526">
        <v>844.97400000000005</v>
      </c>
      <c r="W53" s="526">
        <v>833.65700000000004</v>
      </c>
      <c r="X53" s="526">
        <v>1138.0260000000001</v>
      </c>
      <c r="Y53" s="526">
        <v>1320.3430000000001</v>
      </c>
      <c r="Z53" s="526">
        <v>1270.732</v>
      </c>
      <c r="AA53" s="526">
        <v>1190.106</v>
      </c>
      <c r="AB53" s="526">
        <v>1318.143</v>
      </c>
      <c r="AC53" s="526">
        <v>1305.4549999999999</v>
      </c>
      <c r="AD53" s="526">
        <v>1288.2280000000001</v>
      </c>
      <c r="AE53" s="526">
        <v>1178.807</v>
      </c>
      <c r="AF53" s="526">
        <v>1234.0830000000001</v>
      </c>
      <c r="AG53" s="526">
        <v>1008.82</v>
      </c>
      <c r="AH53" s="526">
        <v>925.24599999999998</v>
      </c>
      <c r="AI53" s="526">
        <v>1033.5039999999999</v>
      </c>
      <c r="AJ53" s="526">
        <v>1240.692</v>
      </c>
      <c r="AK53" s="526">
        <v>1194.153</v>
      </c>
      <c r="AL53" s="526">
        <v>1186.78</v>
      </c>
      <c r="AM53" s="526">
        <v>1079.3879999999999</v>
      </c>
      <c r="AN53" s="526">
        <v>1194.048</v>
      </c>
      <c r="AO53" s="526">
        <v>1222.2170000000001</v>
      </c>
      <c r="AP53" s="526">
        <v>1725.559</v>
      </c>
      <c r="AQ53" s="526">
        <v>1630.52</v>
      </c>
      <c r="AR53" s="526">
        <v>1329.5889999999999</v>
      </c>
      <c r="AS53" s="526">
        <v>1027.085</v>
      </c>
      <c r="AT53" s="526">
        <v>735.91600000000005</v>
      </c>
      <c r="AU53" s="526">
        <v>699.36</v>
      </c>
      <c r="AV53" s="526">
        <v>1038.117</v>
      </c>
      <c r="AW53" s="526">
        <v>1295.287</v>
      </c>
      <c r="AX53" s="526">
        <v>1457.817</v>
      </c>
      <c r="AY53" s="526">
        <v>1308.771</v>
      </c>
      <c r="AZ53" s="526">
        <v>1437.828</v>
      </c>
      <c r="BA53" s="526">
        <v>1509.0730000000001</v>
      </c>
      <c r="BB53" s="526">
        <v>1381.85</v>
      </c>
      <c r="BC53" s="526">
        <v>1260.1579999999999</v>
      </c>
      <c r="BD53" s="526">
        <v>1104.8610000000001</v>
      </c>
      <c r="BE53" s="526">
        <v>894.81200000000001</v>
      </c>
      <c r="BF53" s="526">
        <v>775.14599999999996</v>
      </c>
      <c r="BG53" s="526">
        <v>655.71699999999998</v>
      </c>
      <c r="BH53" s="526">
        <v>937.59</v>
      </c>
      <c r="BI53" s="526">
        <v>1073.576</v>
      </c>
      <c r="BJ53" s="526">
        <v>1087.58</v>
      </c>
      <c r="BK53" s="526">
        <v>1017.699</v>
      </c>
      <c r="BL53" s="526">
        <v>1195.8620000000001</v>
      </c>
      <c r="BM53" s="526">
        <v>1171.8430000000001</v>
      </c>
      <c r="BN53" s="526">
        <v>1280.2270000000001</v>
      </c>
      <c r="BO53" s="526">
        <v>1131.443</v>
      </c>
      <c r="BP53" s="526">
        <v>987.92600000000004</v>
      </c>
      <c r="BQ53" s="526">
        <v>814.18499999999995</v>
      </c>
      <c r="BR53" s="526">
        <v>801.274</v>
      </c>
      <c r="BS53" s="526">
        <v>680.86300000000006</v>
      </c>
      <c r="BT53" s="526">
        <v>980.31700000000001</v>
      </c>
      <c r="BU53" s="526">
        <v>1143.557</v>
      </c>
      <c r="BV53" s="526">
        <v>1154.9939999999999</v>
      </c>
      <c r="BW53" s="526">
        <v>1018.652</v>
      </c>
      <c r="BX53" s="526">
        <v>1050.2239999999999</v>
      </c>
      <c r="BY53" s="526">
        <v>1035.2729999999999</v>
      </c>
      <c r="BZ53" s="598">
        <v>1087.0619999999999</v>
      </c>
      <c r="CA53" s="598">
        <v>991.29600000000005</v>
      </c>
      <c r="CB53" s="598">
        <v>1006.079</v>
      </c>
      <c r="CC53" s="526">
        <v>931.23599999999999</v>
      </c>
      <c r="CD53" s="526">
        <v>759.94500000000005</v>
      </c>
      <c r="CE53" s="526">
        <v>744.42200000000003</v>
      </c>
      <c r="CF53" s="526">
        <v>1022.576</v>
      </c>
      <c r="CG53" s="526">
        <v>1270.126</v>
      </c>
      <c r="CH53" s="526">
        <v>1264.67</v>
      </c>
      <c r="CI53" s="526">
        <v>1205.1869999999999</v>
      </c>
      <c r="CJ53" s="526">
        <v>1279.075</v>
      </c>
      <c r="CK53" s="526">
        <v>1293.6769999999999</v>
      </c>
      <c r="CL53" s="526">
        <v>1233.9390000000001</v>
      </c>
      <c r="CM53" s="526">
        <v>1256.634</v>
      </c>
      <c r="CN53" s="526">
        <v>1259.7360000000001</v>
      </c>
      <c r="CO53" s="526">
        <v>1172.2180000000001</v>
      </c>
      <c r="CP53" s="526">
        <v>984.43299999999999</v>
      </c>
      <c r="CQ53" s="526">
        <v>768.52</v>
      </c>
      <c r="CR53" s="526">
        <v>1288.5450000000001</v>
      </c>
      <c r="CS53" s="526">
        <v>1399.6130000000001</v>
      </c>
      <c r="CT53" s="526">
        <v>1409.867</v>
      </c>
      <c r="CU53" s="526">
        <v>1324.556</v>
      </c>
      <c r="CV53" s="526">
        <v>1419.4849999999999</v>
      </c>
      <c r="CW53" s="526">
        <v>1461.1980000000001</v>
      </c>
      <c r="CX53" s="526">
        <v>1443.2349999999999</v>
      </c>
      <c r="CY53" s="526">
        <v>1338.1320000000001</v>
      </c>
      <c r="CZ53" s="526">
        <v>1255.508</v>
      </c>
      <c r="DA53" s="526">
        <v>1098.0260000000001</v>
      </c>
    </row>
    <row r="54" spans="1:105" ht="16.5" customHeight="1">
      <c r="A54" s="1047"/>
      <c r="B54" s="1050"/>
      <c r="C54" s="534" t="s">
        <v>456</v>
      </c>
      <c r="D54" s="531">
        <f t="shared" ref="D54:BO54" si="2">SUM(D46:D53)</f>
        <v>20850.335999999999</v>
      </c>
      <c r="E54" s="531">
        <f t="shared" si="2"/>
        <v>18836.111000000004</v>
      </c>
      <c r="F54" s="531">
        <f t="shared" si="2"/>
        <v>17754.066999999999</v>
      </c>
      <c r="G54" s="531">
        <f t="shared" si="2"/>
        <v>16322.115999999998</v>
      </c>
      <c r="H54" s="531">
        <f t="shared" si="2"/>
        <v>15221.456000000002</v>
      </c>
      <c r="I54" s="531">
        <f t="shared" si="2"/>
        <v>13626.003000000001</v>
      </c>
      <c r="J54" s="531">
        <f t="shared" si="2"/>
        <v>12409.88</v>
      </c>
      <c r="K54" s="531">
        <f t="shared" si="2"/>
        <v>12201.028999999999</v>
      </c>
      <c r="L54" s="531">
        <f t="shared" si="2"/>
        <v>16089.554</v>
      </c>
      <c r="M54" s="531">
        <f t="shared" si="2"/>
        <v>17466.816999999999</v>
      </c>
      <c r="N54" s="531">
        <f t="shared" si="2"/>
        <v>18826.527999999998</v>
      </c>
      <c r="O54" s="531">
        <f t="shared" si="2"/>
        <v>18456.922999999999</v>
      </c>
      <c r="P54" s="531">
        <f t="shared" si="2"/>
        <v>19648.792000000001</v>
      </c>
      <c r="Q54" s="531">
        <f t="shared" si="2"/>
        <v>19933.248000000003</v>
      </c>
      <c r="R54" s="531">
        <f t="shared" si="2"/>
        <v>19780.938000000002</v>
      </c>
      <c r="S54" s="531">
        <f t="shared" si="2"/>
        <v>17131.473000000002</v>
      </c>
      <c r="T54" s="531">
        <f t="shared" si="2"/>
        <v>16898.145999999997</v>
      </c>
      <c r="U54" s="531">
        <f t="shared" si="2"/>
        <v>14277.000000000004</v>
      </c>
      <c r="V54" s="531">
        <f t="shared" si="2"/>
        <v>12933.954</v>
      </c>
      <c r="W54" s="531">
        <f t="shared" si="2"/>
        <v>13298.428</v>
      </c>
      <c r="X54" s="531">
        <f t="shared" si="2"/>
        <v>15754.714000000002</v>
      </c>
      <c r="Y54" s="531">
        <f t="shared" si="2"/>
        <v>18087.809999999998</v>
      </c>
      <c r="Z54" s="531">
        <f t="shared" si="2"/>
        <v>18912.496000000003</v>
      </c>
      <c r="AA54" s="531">
        <f t="shared" si="2"/>
        <v>18337.055</v>
      </c>
      <c r="AB54" s="531">
        <f t="shared" si="2"/>
        <v>20066.815999999999</v>
      </c>
      <c r="AC54" s="531">
        <f t="shared" si="2"/>
        <v>19296.297000000006</v>
      </c>
      <c r="AD54" s="531">
        <f t="shared" si="2"/>
        <v>18411.690000000002</v>
      </c>
      <c r="AE54" s="531">
        <f t="shared" si="2"/>
        <v>16820.825000000001</v>
      </c>
      <c r="AF54" s="531">
        <f t="shared" si="2"/>
        <v>16672.373</v>
      </c>
      <c r="AG54" s="531">
        <f t="shared" si="2"/>
        <v>13528.877999999999</v>
      </c>
      <c r="AH54" s="531">
        <f t="shared" si="2"/>
        <v>12973.712999999998</v>
      </c>
      <c r="AI54" s="531">
        <f t="shared" si="2"/>
        <v>12844.817999999999</v>
      </c>
      <c r="AJ54" s="531">
        <f t="shared" si="2"/>
        <v>16016.195</v>
      </c>
      <c r="AK54" s="531">
        <f t="shared" si="2"/>
        <v>17468.743999999999</v>
      </c>
      <c r="AL54" s="531">
        <f t="shared" si="2"/>
        <v>18854.476999999999</v>
      </c>
      <c r="AM54" s="531">
        <f t="shared" si="2"/>
        <v>17899.776000000002</v>
      </c>
      <c r="AN54" s="531">
        <f t="shared" si="2"/>
        <v>19280.491000000002</v>
      </c>
      <c r="AO54" s="531">
        <f t="shared" si="2"/>
        <v>20284.563999999998</v>
      </c>
      <c r="AP54" s="531">
        <f t="shared" si="2"/>
        <v>27891.433000000005</v>
      </c>
      <c r="AQ54" s="531">
        <f t="shared" si="2"/>
        <v>26455.393</v>
      </c>
      <c r="AR54" s="531">
        <f t="shared" si="2"/>
        <v>21132.441000000003</v>
      </c>
      <c r="AS54" s="531">
        <f t="shared" si="2"/>
        <v>16753.996999999999</v>
      </c>
      <c r="AT54" s="531">
        <f t="shared" si="2"/>
        <v>13553.689999999999</v>
      </c>
      <c r="AU54" s="531">
        <f t="shared" si="2"/>
        <v>13929.822000000002</v>
      </c>
      <c r="AV54" s="531">
        <f t="shared" si="2"/>
        <v>17024.748</v>
      </c>
      <c r="AW54" s="531">
        <f t="shared" si="2"/>
        <v>21111.847999999998</v>
      </c>
      <c r="AX54" s="531">
        <f t="shared" si="2"/>
        <v>24021.720999999998</v>
      </c>
      <c r="AY54" s="531">
        <f t="shared" si="2"/>
        <v>22244.466</v>
      </c>
      <c r="AZ54" s="531">
        <f t="shared" si="2"/>
        <v>22627.335000000003</v>
      </c>
      <c r="BA54" s="531">
        <f t="shared" si="2"/>
        <v>21788.118000000002</v>
      </c>
      <c r="BB54" s="531">
        <f t="shared" si="2"/>
        <v>22236.295999999995</v>
      </c>
      <c r="BC54" s="531">
        <f t="shared" si="2"/>
        <v>19982.935000000001</v>
      </c>
      <c r="BD54" s="531">
        <f t="shared" si="2"/>
        <v>17699.449000000001</v>
      </c>
      <c r="BE54" s="531">
        <f t="shared" si="2"/>
        <v>14731.45</v>
      </c>
      <c r="BF54" s="531">
        <f t="shared" si="2"/>
        <v>13819.410000000002</v>
      </c>
      <c r="BG54" s="531">
        <f t="shared" si="2"/>
        <v>13237.617999999999</v>
      </c>
      <c r="BH54" s="531">
        <f t="shared" si="2"/>
        <v>15738.948</v>
      </c>
      <c r="BI54" s="531">
        <f t="shared" si="2"/>
        <v>17705.826000000001</v>
      </c>
      <c r="BJ54" s="531">
        <f t="shared" si="2"/>
        <v>18636.673000000003</v>
      </c>
      <c r="BK54" s="531">
        <f t="shared" si="2"/>
        <v>18298.373</v>
      </c>
      <c r="BL54" s="531">
        <f t="shared" si="2"/>
        <v>19710.941999999999</v>
      </c>
      <c r="BM54" s="531">
        <f t="shared" si="2"/>
        <v>19232.628000000004</v>
      </c>
      <c r="BN54" s="531">
        <f t="shared" si="2"/>
        <v>18770.731</v>
      </c>
      <c r="BO54" s="531">
        <f t="shared" si="2"/>
        <v>16075.974</v>
      </c>
      <c r="BP54" s="531">
        <f t="shared" ref="BP54:BY54" si="3">SUM(BP46:BP53)</f>
        <v>14371.572999999999</v>
      </c>
      <c r="BQ54" s="531">
        <f t="shared" si="3"/>
        <v>12610.965999999999</v>
      </c>
      <c r="BR54" s="531">
        <f t="shared" si="3"/>
        <v>11805.503999999999</v>
      </c>
      <c r="BS54" s="531">
        <f t="shared" si="3"/>
        <v>11885.137000000001</v>
      </c>
      <c r="BT54" s="531">
        <f t="shared" si="3"/>
        <v>15207.104000000003</v>
      </c>
      <c r="BU54" s="531">
        <f t="shared" si="3"/>
        <v>16455.543000000001</v>
      </c>
      <c r="BV54" s="531">
        <f t="shared" si="3"/>
        <v>17598.075000000001</v>
      </c>
      <c r="BW54" s="531">
        <f t="shared" si="3"/>
        <v>16768.623999999996</v>
      </c>
      <c r="BX54" s="531">
        <f t="shared" si="3"/>
        <v>17585.334999999999</v>
      </c>
      <c r="BY54" s="531">
        <f t="shared" si="3"/>
        <v>17825.993000000002</v>
      </c>
      <c r="BZ54" s="531">
        <v>16493.144</v>
      </c>
      <c r="CA54" s="531">
        <v>14926.473</v>
      </c>
      <c r="CB54" s="531">
        <v>15038.686</v>
      </c>
      <c r="CC54" s="531">
        <v>13219.292000000001</v>
      </c>
      <c r="CD54" s="531">
        <v>11412.402999999998</v>
      </c>
      <c r="CE54" s="531">
        <v>11624.629000000001</v>
      </c>
      <c r="CF54" s="531">
        <v>14005.585999999999</v>
      </c>
      <c r="CG54" s="531">
        <v>15835.608</v>
      </c>
      <c r="CH54" s="531">
        <v>16646.118999999999</v>
      </c>
      <c r="CI54" s="531">
        <v>15962.627</v>
      </c>
      <c r="CJ54" s="531">
        <v>16960.32</v>
      </c>
      <c r="CK54" s="531">
        <v>16741.707999999999</v>
      </c>
      <c r="CL54" s="531">
        <v>15959.277</v>
      </c>
      <c r="CM54" s="531">
        <v>14942.568999999998</v>
      </c>
      <c r="CN54" s="531">
        <v>14404.699000000001</v>
      </c>
      <c r="CO54" s="531">
        <v>13064.587</v>
      </c>
      <c r="CP54" s="531">
        <v>11728.821</v>
      </c>
      <c r="CQ54" s="531">
        <v>11328.652000000002</v>
      </c>
      <c r="CR54" s="531">
        <v>14592.684999999999</v>
      </c>
      <c r="CS54" s="531">
        <v>16193.433000000001</v>
      </c>
      <c r="CT54" s="531">
        <v>16395.602999999999</v>
      </c>
      <c r="CU54" s="531">
        <v>15988.253000000002</v>
      </c>
      <c r="CV54" s="759">
        <v>16732.537999999997</v>
      </c>
      <c r="CW54" s="759">
        <v>16790.665000000001</v>
      </c>
      <c r="CX54" s="759">
        <v>16236.387000000001</v>
      </c>
      <c r="CY54" s="759">
        <v>14847.834999999999</v>
      </c>
      <c r="CZ54" s="759">
        <v>14216.574000000001</v>
      </c>
      <c r="DA54" s="759">
        <v>12532.598</v>
      </c>
    </row>
    <row r="55" spans="1:105" ht="16.5" customHeight="1"/>
    <row r="56" spans="1:105" s="152" customFormat="1" ht="16.5" customHeight="1">
      <c r="A56" s="1043" t="s">
        <v>828</v>
      </c>
      <c r="B56" s="1048" t="s">
        <v>829</v>
      </c>
      <c r="C56" s="599" t="s">
        <v>239</v>
      </c>
      <c r="D56" s="667">
        <f>[6]Dataset!C112</f>
        <v>77.509034999999997</v>
      </c>
      <c r="E56" s="667">
        <f>[6]Dataset!D112</f>
        <v>72.767111</v>
      </c>
      <c r="F56" s="667">
        <f>[6]Dataset!E112</f>
        <v>78.826217999999997</v>
      </c>
      <c r="G56" s="667">
        <f>[6]Dataset!F112</f>
        <v>73.343537999999995</v>
      </c>
      <c r="H56" s="667">
        <f>[6]Dataset!G112</f>
        <v>75.907711000000006</v>
      </c>
      <c r="I56" s="667">
        <f>[6]Dataset!H112</f>
        <v>75.223889</v>
      </c>
      <c r="J56" s="667">
        <f>[6]Dataset!I112</f>
        <v>79.845299999999995</v>
      </c>
      <c r="K56" s="667">
        <f>[6]Dataset!J112</f>
        <v>78.645206000000002</v>
      </c>
      <c r="L56" s="667">
        <f>[6]Dataset!K112</f>
        <v>73.042456000000001</v>
      </c>
      <c r="M56" s="667">
        <f>[6]Dataset!L112</f>
        <v>73.333118999999996</v>
      </c>
      <c r="N56" s="667">
        <f>[6]Dataset!M112</f>
        <v>70.505075000000005</v>
      </c>
      <c r="O56" s="667">
        <f>[6]Dataset!N112</f>
        <v>68.553172000000004</v>
      </c>
      <c r="P56" s="667">
        <f>[6]Dataset!O112</f>
        <v>70.933702999999994</v>
      </c>
      <c r="Q56" s="667">
        <f>[6]Dataset!P112</f>
        <v>66.083516000000003</v>
      </c>
      <c r="R56" s="667">
        <f>[6]Dataset!Q112</f>
        <v>74.252103000000005</v>
      </c>
      <c r="S56" s="667">
        <f>[6]Dataset!R112</f>
        <v>67.310202000000004</v>
      </c>
      <c r="T56" s="667">
        <f>[6]Dataset!S112</f>
        <v>70.490071</v>
      </c>
      <c r="U56" s="667">
        <f>[6]Dataset!T112</f>
        <v>69.714667000000006</v>
      </c>
      <c r="V56" s="667">
        <f>[6]Dataset!U112</f>
        <v>73.651083</v>
      </c>
      <c r="W56" s="667">
        <f>[6]Dataset!V112</f>
        <v>72.901760999999993</v>
      </c>
      <c r="X56" s="667">
        <f>[6]Dataset!W112</f>
        <v>68.289698999999999</v>
      </c>
      <c r="Y56" s="667">
        <f>[6]Dataset!X112</f>
        <v>68.679597000000001</v>
      </c>
      <c r="Z56" s="667">
        <f>[6]Dataset!Y112</f>
        <v>66.084093999999993</v>
      </c>
      <c r="AA56" s="667">
        <f>[6]Dataset!Z112</f>
        <v>63.860593999999999</v>
      </c>
      <c r="AB56" s="667">
        <f>[6]Dataset!AA112</f>
        <v>65.636831000000001</v>
      </c>
      <c r="AC56" s="667">
        <f>[6]Dataset!AB112</f>
        <v>61.172165</v>
      </c>
      <c r="AD56" s="667">
        <f>[6]Dataset!AC112</f>
        <v>67.081832000000006</v>
      </c>
      <c r="AE56" s="667">
        <f>[6]Dataset!AD112</f>
        <v>61.886526000000003</v>
      </c>
      <c r="AF56" s="667">
        <f>[6]Dataset!AE112</f>
        <v>64.791889999999995</v>
      </c>
      <c r="AG56" s="667">
        <f>[6]Dataset!AF112</f>
        <v>63.412120999999999</v>
      </c>
      <c r="AH56" s="667">
        <f>[6]Dataset!AG112</f>
        <v>66.634129000000001</v>
      </c>
      <c r="AI56" s="667">
        <f>[6]Dataset!AH112</f>
        <v>66.937989999999999</v>
      </c>
      <c r="AJ56" s="667">
        <f>[6]Dataset!AI112</f>
        <v>62.515388999999999</v>
      </c>
      <c r="AK56" s="667">
        <f>[6]Dataset!AJ112</f>
        <v>63.248342000000001</v>
      </c>
      <c r="AL56" s="667">
        <f>[6]Dataset!AK112</f>
        <v>60.851331999999999</v>
      </c>
      <c r="AM56" s="667">
        <f>[6]Dataset!AL112</f>
        <v>59.072167999999998</v>
      </c>
      <c r="AN56" s="667">
        <f>[6]Dataset!AM112</f>
        <v>61.150213999999998</v>
      </c>
      <c r="AO56" s="667">
        <f>[6]Dataset!AN112</f>
        <v>58.455058999999999</v>
      </c>
      <c r="AP56" s="667">
        <f>[6]Dataset!AO112</f>
        <v>56.576571000000001</v>
      </c>
      <c r="AQ56" s="667">
        <f>[6]Dataset!AP112</f>
        <v>52.717916000000002</v>
      </c>
      <c r="AR56" s="667">
        <f>[6]Dataset!AQ112</f>
        <v>54.513128999999999</v>
      </c>
      <c r="AS56" s="667">
        <f>[6]Dataset!AR112</f>
        <v>52.482443000000004</v>
      </c>
      <c r="AT56" s="667">
        <f>[6]Dataset!AS112</f>
        <v>57.085729999999998</v>
      </c>
      <c r="AU56" s="667">
        <f>[6]Dataset!AT112</f>
        <v>57.873655999999997</v>
      </c>
      <c r="AV56" s="667">
        <f>[6]Dataset!AU112</f>
        <v>55.270887999999999</v>
      </c>
      <c r="AW56" s="667">
        <f>[6]Dataset!AV112</f>
        <v>56.446210000000001</v>
      </c>
      <c r="AX56" s="667">
        <f>[6]Dataset!AW112</f>
        <v>53.621229</v>
      </c>
      <c r="AY56" s="667">
        <f>[6]Dataset!AX112</f>
        <v>52.397734</v>
      </c>
      <c r="AZ56" s="667">
        <f>[6]Dataset!AY112</f>
        <v>53.862596000000003</v>
      </c>
      <c r="BA56" s="667">
        <f>[6]Dataset!AZ112</f>
        <v>50.342320000000001</v>
      </c>
      <c r="BB56" s="667">
        <f>[6]Dataset!BA112</f>
        <v>53.630026999999998</v>
      </c>
      <c r="BC56" s="667">
        <f>[6]Dataset!BB112</f>
        <v>50.567596999999999</v>
      </c>
      <c r="BD56" s="667">
        <f>[6]Dataset!BC112</f>
        <v>52.419075999999997</v>
      </c>
      <c r="BE56" s="667">
        <f>[6]Dataset!BD112</f>
        <v>51.862271</v>
      </c>
      <c r="BF56" s="667">
        <f>[6]Dataset!BE112</f>
        <v>55.064582000000001</v>
      </c>
      <c r="BG56" s="667">
        <f>[6]Dataset!BF112</f>
        <v>53.224269</v>
      </c>
      <c r="BH56" s="667">
        <f>[6]Dataset!BG112</f>
        <v>50.693300000000001</v>
      </c>
      <c r="BI56" s="667">
        <f>[6]Dataset!BH112</f>
        <v>51.943122000000002</v>
      </c>
      <c r="BJ56" s="667">
        <f>[6]Dataset!BI112</f>
        <v>49.127201999999997</v>
      </c>
      <c r="BK56" s="667">
        <f>[6]Dataset!BJ112</f>
        <v>47.815243000000002</v>
      </c>
      <c r="BL56" s="667">
        <f>[6]Dataset!BK112</f>
        <v>48.986293000000003</v>
      </c>
      <c r="BM56" s="667">
        <f>[6]Dataset!BL112</f>
        <v>45.794288000000002</v>
      </c>
      <c r="BN56" s="667">
        <f>[6]Dataset!BM112</f>
        <v>49.706139999999998</v>
      </c>
      <c r="BO56" s="667">
        <f>[6]Dataset!BN112</f>
        <v>45.904370999999998</v>
      </c>
      <c r="BP56" s="667">
        <f>[6]Dataset!BO112</f>
        <v>47.295352000000001</v>
      </c>
      <c r="BQ56" s="667">
        <f>[6]Dataset!BP112</f>
        <v>46.221682000000001</v>
      </c>
      <c r="BR56" s="667">
        <f>[6]Dataset!BQ112</f>
        <v>49.157764999999998</v>
      </c>
      <c r="BS56" s="667">
        <f>[6]Dataset!BR112</f>
        <v>47.856468</v>
      </c>
      <c r="BT56" s="667">
        <f>[6]Dataset!BS112</f>
        <v>46.599406000000002</v>
      </c>
      <c r="BU56" s="667">
        <f>[6]Dataset!BT112</f>
        <v>46.684975999999999</v>
      </c>
      <c r="BV56" s="667">
        <f>[6]Dataset!BU112</f>
        <v>44.751924000000002</v>
      </c>
      <c r="BW56" s="667">
        <f>[6]Dataset!BV112</f>
        <v>43.543737</v>
      </c>
      <c r="BX56" s="667">
        <f>[6]Dataset!BW112</f>
        <v>44.147218000000002</v>
      </c>
      <c r="BY56" s="667">
        <f>[6]Dataset!BX112</f>
        <v>41.251963000000003</v>
      </c>
      <c r="BZ56" s="667">
        <v>45.404536999999998</v>
      </c>
      <c r="CA56" s="667">
        <v>42.099915000000003</v>
      </c>
      <c r="CB56" s="667">
        <v>43.775888000000002</v>
      </c>
      <c r="CC56" s="667">
        <v>42.829740999999999</v>
      </c>
      <c r="CD56" s="667">
        <v>44.445824000000002</v>
      </c>
      <c r="CE56" s="667">
        <v>43.559567999999999</v>
      </c>
      <c r="CF56" s="667">
        <v>42.335999999999999</v>
      </c>
      <c r="CG56" s="667">
        <v>42.771222000000002</v>
      </c>
      <c r="CH56" s="667">
        <v>40.979120000000002</v>
      </c>
      <c r="CI56" s="667">
        <v>39.569361999999998</v>
      </c>
      <c r="CJ56" s="667">
        <v>40.190063000000002</v>
      </c>
      <c r="CK56" s="667">
        <v>39.021465999999997</v>
      </c>
      <c r="CL56" s="667">
        <v>41.013981999999999</v>
      </c>
      <c r="CM56" s="667">
        <v>38.033673</v>
      </c>
      <c r="CN56" s="667">
        <v>39.587417000000002</v>
      </c>
      <c r="CO56" s="667">
        <v>39.190050999999997</v>
      </c>
      <c r="CP56" s="667">
        <v>40.271847000000001</v>
      </c>
      <c r="CQ56" s="667">
        <v>39.266303000000001</v>
      </c>
      <c r="CR56" s="667">
        <v>37.776345999999997</v>
      </c>
      <c r="CS56" s="667">
        <v>38.923824000000003</v>
      </c>
      <c r="CT56" s="667">
        <v>37.716307</v>
      </c>
      <c r="CU56" s="667">
        <v>36.564746</v>
      </c>
      <c r="CV56" s="667">
        <v>37.639870999999999</v>
      </c>
      <c r="CW56" s="667">
        <v>35.285094000000001</v>
      </c>
      <c r="CX56" s="667">
        <v>38.356862</v>
      </c>
      <c r="CY56" s="667">
        <v>35.905200000000001</v>
      </c>
      <c r="CZ56" s="667">
        <v>37.313997999999998</v>
      </c>
      <c r="DA56" s="667">
        <v>35.753262999999997</v>
      </c>
    </row>
    <row r="57" spans="1:105" ht="16.5" customHeight="1">
      <c r="A57" s="1046"/>
      <c r="B57" s="1051"/>
      <c r="C57" s="662" t="s">
        <v>440</v>
      </c>
      <c r="D57" s="664">
        <f>[6]Dataset!C113</f>
        <v>8.3257200000000005</v>
      </c>
      <c r="E57" s="664">
        <f>[6]Dataset!D113</f>
        <v>7.7948079999999997</v>
      </c>
      <c r="F57" s="664">
        <f>[6]Dataset!E113</f>
        <v>8.7026920000000008</v>
      </c>
      <c r="G57" s="664">
        <f>[6]Dataset!F113</f>
        <v>7.8160509999999999</v>
      </c>
      <c r="H57" s="664">
        <f>[6]Dataset!G113</f>
        <v>8.0369700000000002</v>
      </c>
      <c r="I57" s="664">
        <f>[6]Dataset!H113</f>
        <v>7.47255</v>
      </c>
      <c r="J57" s="664">
        <f>[6]Dataset!I113</f>
        <v>7.908379</v>
      </c>
      <c r="K57" s="664">
        <f>[6]Dataset!J113</f>
        <v>7.7520899999999999</v>
      </c>
      <c r="L57" s="664">
        <f>[6]Dataset!K113</f>
        <v>7.2716099999999999</v>
      </c>
      <c r="M57" s="664">
        <f>[6]Dataset!L113</f>
        <v>7.5832819999999996</v>
      </c>
      <c r="N57" s="664">
        <f>[6]Dataset!M113</f>
        <v>7.3927500000000004</v>
      </c>
      <c r="O57" s="664">
        <f>[6]Dataset!N113</f>
        <v>7.1209210000000001</v>
      </c>
      <c r="P57" s="664">
        <f>[6]Dataset!O113</f>
        <v>7.4641500000000001</v>
      </c>
      <c r="Q57" s="664">
        <f>[6]Dataset!P113</f>
        <v>7.0502039999999999</v>
      </c>
      <c r="R57" s="664">
        <f>[6]Dataset!Q113</f>
        <v>7.9514069999999997</v>
      </c>
      <c r="S57" s="664">
        <f>[6]Dataset!R113</f>
        <v>7.2322519999999999</v>
      </c>
      <c r="T57" s="664">
        <f>[6]Dataset!S113</f>
        <v>7.5220200000000004</v>
      </c>
      <c r="U57" s="664">
        <f>[6]Dataset!T113</f>
        <v>7.3932900000000004</v>
      </c>
      <c r="V57" s="664">
        <f>[6]Dataset!U113</f>
        <v>7.6534659999999999</v>
      </c>
      <c r="W57" s="664">
        <f>[6]Dataset!V113</f>
        <v>7.5612599999999999</v>
      </c>
      <c r="X57" s="664">
        <f>[6]Dataset!W113</f>
        <v>7.0814700000000004</v>
      </c>
      <c r="Y57" s="664">
        <f>[6]Dataset!X113</f>
        <v>7.1616819999999999</v>
      </c>
      <c r="Z57" s="664">
        <f>[6]Dataset!Y113</f>
        <v>6.9608100000000004</v>
      </c>
      <c r="AA57" s="664">
        <f>[6]Dataset!Z113</f>
        <v>6.8033710000000003</v>
      </c>
      <c r="AB57" s="664">
        <f>[6]Dataset!AA113</f>
        <v>7.0388099999999998</v>
      </c>
      <c r="AC57" s="664">
        <f>[6]Dataset!AB113</f>
        <v>6.6190040000000003</v>
      </c>
      <c r="AD57" s="664">
        <f>[6]Dataset!AC113</f>
        <v>7.2855270000000001</v>
      </c>
      <c r="AE57" s="664">
        <f>[6]Dataset!AD113</f>
        <v>6.6408839999999998</v>
      </c>
      <c r="AF57" s="664">
        <f>[6]Dataset!AE113</f>
        <v>7.0664400000000001</v>
      </c>
      <c r="AG57" s="664">
        <f>[6]Dataset!AF113</f>
        <v>6.7313400000000003</v>
      </c>
      <c r="AH57" s="664">
        <f>[6]Dataset!AG113</f>
        <v>7.1183439999999996</v>
      </c>
      <c r="AI57" s="664">
        <f>[6]Dataset!AH113</f>
        <v>7.2988499999999998</v>
      </c>
      <c r="AJ57" s="664">
        <f>[6]Dataset!AI113</f>
        <v>6.7027799999999997</v>
      </c>
      <c r="AK57" s="664">
        <f>[6]Dataset!AJ113</f>
        <v>6.9447130000000001</v>
      </c>
      <c r="AL57" s="664">
        <f>[6]Dataset!AK113</f>
        <v>6.75861</v>
      </c>
      <c r="AM57" s="664">
        <f>[6]Dataset!AL113</f>
        <v>6.4248050000000001</v>
      </c>
      <c r="AN57" s="664">
        <f>[6]Dataset!AM113</f>
        <v>6.8036399999999997</v>
      </c>
      <c r="AO57" s="664">
        <f>[6]Dataset!AN113</f>
        <v>6.5292339999999998</v>
      </c>
      <c r="AP57" s="664">
        <f>[6]Dataset!AO113</f>
        <v>6.5043889999999998</v>
      </c>
      <c r="AQ57" s="664">
        <f>[6]Dataset!AP113</f>
        <v>6.257504</v>
      </c>
      <c r="AR57" s="664">
        <f>[6]Dataset!AQ113</f>
        <v>6.5156099999999997</v>
      </c>
      <c r="AS57" s="664">
        <f>[6]Dataset!AR113</f>
        <v>5.9805599999999997</v>
      </c>
      <c r="AT57" s="664">
        <f>[6]Dataset!AS113</f>
        <v>6.49946</v>
      </c>
      <c r="AU57" s="664">
        <f>[6]Dataset!AT113</f>
        <v>6.6054899999999996</v>
      </c>
      <c r="AV57" s="664">
        <f>[6]Dataset!AU113</f>
        <v>6.0482699999999996</v>
      </c>
      <c r="AW57" s="664">
        <f>[6]Dataset!AV113</f>
        <v>6.2283030000000004</v>
      </c>
      <c r="AX57" s="664">
        <f>[6]Dataset!AW113</f>
        <v>6.0325800000000003</v>
      </c>
      <c r="AY57" s="664">
        <f>[6]Dataset!AX113</f>
        <v>5.9183779999999997</v>
      </c>
      <c r="AZ57" s="664">
        <f>[6]Dataset!AY113</f>
        <v>6.0903600000000004</v>
      </c>
      <c r="BA57" s="664">
        <f>[6]Dataset!AZ113</f>
        <v>5.5616680000000001</v>
      </c>
      <c r="BB57" s="664">
        <f>[6]Dataset!BA113</f>
        <v>6.0775810000000003</v>
      </c>
      <c r="BC57" s="664">
        <f>[6]Dataset!BB113</f>
        <v>5.7943740000000004</v>
      </c>
      <c r="BD57" s="664">
        <f>[6]Dataset!BC113</f>
        <v>5.8490700000000002</v>
      </c>
      <c r="BE57" s="664">
        <f>[6]Dataset!BD113</f>
        <v>5.8949400000000001</v>
      </c>
      <c r="BF57" s="664">
        <f>[6]Dataset!BE113</f>
        <v>6.3465990000000003</v>
      </c>
      <c r="BG57" s="664">
        <f>[6]Dataset!BF113</f>
        <v>6.1736700000000004</v>
      </c>
      <c r="BH57" s="664">
        <f>[6]Dataset!BG113</f>
        <v>5.8065300000000004</v>
      </c>
      <c r="BI57" s="664">
        <f>[6]Dataset!BH113</f>
        <v>5.9072050000000003</v>
      </c>
      <c r="BJ57" s="664">
        <f>[6]Dataset!BI113</f>
        <v>5.6031300000000002</v>
      </c>
      <c r="BK57" s="664">
        <f>[6]Dataset!BJ113</f>
        <v>5.506723</v>
      </c>
      <c r="BL57" s="664">
        <f>[6]Dataset!BK113</f>
        <v>5.8981199999999996</v>
      </c>
      <c r="BM57" s="664">
        <f>[6]Dataset!BL113</f>
        <v>5.6549079999999998</v>
      </c>
      <c r="BN57" s="664">
        <f>[6]Dataset!BM113</f>
        <v>6.2050840000000003</v>
      </c>
      <c r="BO57" s="664">
        <f>[6]Dataset!BN113</f>
        <v>5.6393399999999998</v>
      </c>
      <c r="BP57" s="664">
        <f>[6]Dataset!BO113</f>
        <v>5.6908200000000004</v>
      </c>
      <c r="BQ57" s="664">
        <f>[6]Dataset!BP113</f>
        <v>5.6340000000000003</v>
      </c>
      <c r="BR57" s="664">
        <f>[6]Dataset!BQ113</f>
        <v>6.070513</v>
      </c>
      <c r="BS57" s="664">
        <f>[6]Dataset!BR113</f>
        <v>5.8604099999999999</v>
      </c>
      <c r="BT57" s="664">
        <f>[6]Dataset!BS113</f>
        <v>5.7713400000000004</v>
      </c>
      <c r="BU57" s="664">
        <f>[6]Dataset!BT113</f>
        <v>5.8254890000000001</v>
      </c>
      <c r="BV57" s="664">
        <f>[6]Dataset!BU113</f>
        <v>5.4697800000000001</v>
      </c>
      <c r="BW57" s="664">
        <f>[6]Dataset!BV113</f>
        <v>5.1129959999999999</v>
      </c>
      <c r="BX57" s="664">
        <f>[6]Dataset!BW113</f>
        <v>5.4557099999999998</v>
      </c>
      <c r="BY57" s="664">
        <f>[6]Dataset!BX113</f>
        <v>5.234572</v>
      </c>
      <c r="BZ57" s="664">
        <v>5.6831060000000004</v>
      </c>
      <c r="CA57" s="664">
        <v>5.2992280000000003</v>
      </c>
      <c r="CB57" s="664">
        <v>5.4374099999999999</v>
      </c>
      <c r="CC57" s="664">
        <v>5.1752960000000003</v>
      </c>
      <c r="CD57" s="664">
        <v>5.7499729999999998</v>
      </c>
      <c r="CE57" s="664">
        <v>5.5177800000000001</v>
      </c>
      <c r="CF57" s="664">
        <v>5.3798700000000004</v>
      </c>
      <c r="CG57" s="664">
        <v>5.499028</v>
      </c>
      <c r="CH57" s="664">
        <v>5.2265699999999997</v>
      </c>
      <c r="CI57" s="724">
        <v>5.0529890000000002</v>
      </c>
      <c r="CJ57" s="724">
        <v>5.1687000000000003</v>
      </c>
      <c r="CK57" s="724">
        <v>5.0491900000000003</v>
      </c>
      <c r="CL57" s="724">
        <v>5.4398489999999997</v>
      </c>
      <c r="CM57" s="724">
        <v>5.0208279999999998</v>
      </c>
      <c r="CN57" s="724">
        <v>5.1451799999999999</v>
      </c>
      <c r="CO57" s="724">
        <v>5.1909000000000001</v>
      </c>
      <c r="CP57" s="724">
        <v>5.3912719999999998</v>
      </c>
      <c r="CQ57" s="724">
        <v>5.19963</v>
      </c>
      <c r="CR57" s="724">
        <v>5.0836499999999996</v>
      </c>
      <c r="CS57" s="724">
        <v>5.091564</v>
      </c>
      <c r="CT57" s="724">
        <v>4.95303</v>
      </c>
      <c r="CU57" s="724">
        <v>4.7524329999999999</v>
      </c>
      <c r="CV57" s="724">
        <v>4.8871200000000004</v>
      </c>
      <c r="CW57" s="724">
        <v>4.586792</v>
      </c>
      <c r="CX57" s="724">
        <v>5.181743</v>
      </c>
      <c r="CY57" s="724">
        <v>4.9109759999999998</v>
      </c>
      <c r="CZ57" s="724">
        <v>4.9657499999999999</v>
      </c>
      <c r="DA57" s="724">
        <v>4.8923699999999997</v>
      </c>
    </row>
    <row r="58" spans="1:105" ht="16.5" customHeight="1">
      <c r="A58" s="1046"/>
      <c r="B58" s="1051"/>
      <c r="C58" s="662" t="s">
        <v>441</v>
      </c>
      <c r="D58" s="664">
        <f>[6]Dataset!C114</f>
        <v>6.8656199999999998</v>
      </c>
      <c r="E58" s="664">
        <f>[6]Dataset!D114</f>
        <v>6.45106</v>
      </c>
      <c r="F58" s="664">
        <f>[6]Dataset!E114</f>
        <v>6.8570450000000003</v>
      </c>
      <c r="G58" s="664">
        <f>[6]Dataset!F114</f>
        <v>6.2476440000000002</v>
      </c>
      <c r="H58" s="664">
        <f>[6]Dataset!G114</f>
        <v>6.3946800000000001</v>
      </c>
      <c r="I58" s="664">
        <f>[6]Dataset!H114</f>
        <v>6.6905400000000004</v>
      </c>
      <c r="J58" s="664">
        <f>[6]Dataset!I114</f>
        <v>6.854813</v>
      </c>
      <c r="K58" s="664">
        <f>[6]Dataset!J114</f>
        <v>6.6597299999999997</v>
      </c>
      <c r="L58" s="664">
        <f>[6]Dataset!K114</f>
        <v>6.2877000000000001</v>
      </c>
      <c r="M58" s="664">
        <f>[6]Dataset!L114</f>
        <v>6.2080289999999998</v>
      </c>
      <c r="N58" s="664">
        <f>[6]Dataset!M114</f>
        <v>6.0108600000000001</v>
      </c>
      <c r="O58" s="664">
        <f>[6]Dataset!N114</f>
        <v>5.682086</v>
      </c>
      <c r="P58" s="664">
        <f>[6]Dataset!O114</f>
        <v>5.6314200000000003</v>
      </c>
      <c r="Q58" s="664">
        <f>[6]Dataset!P114</f>
        <v>5.2634119999999998</v>
      </c>
      <c r="R58" s="664">
        <f>[6]Dataset!Q114</f>
        <v>6.1385889999999996</v>
      </c>
      <c r="S58" s="664">
        <f>[6]Dataset!R114</f>
        <v>5.5373760000000001</v>
      </c>
      <c r="T58" s="664">
        <f>[6]Dataset!S114</f>
        <v>5.78505</v>
      </c>
      <c r="U58" s="664">
        <f>[6]Dataset!T114</f>
        <v>5.7692600000000001</v>
      </c>
      <c r="V58" s="664">
        <f>[6]Dataset!U114</f>
        <v>6.074109</v>
      </c>
      <c r="W58" s="664">
        <f>[6]Dataset!V114</f>
        <v>6.0472799999999998</v>
      </c>
      <c r="X58" s="664">
        <f>[6]Dataset!W114</f>
        <v>5.6859599999999997</v>
      </c>
      <c r="Y58" s="664">
        <f>[6]Dataset!X114</f>
        <v>5.7515539999999996</v>
      </c>
      <c r="Z58" s="664">
        <f>[6]Dataset!Y114</f>
        <v>5.5130699999999999</v>
      </c>
      <c r="AA58" s="664">
        <f>[6]Dataset!Z114</f>
        <v>5.1979600000000001</v>
      </c>
      <c r="AB58" s="664">
        <f>[6]Dataset!AA114</f>
        <v>5.2441800000000001</v>
      </c>
      <c r="AC58" s="664">
        <f>[6]Dataset!AB114</f>
        <v>4.9672000000000001</v>
      </c>
      <c r="AD58" s="664">
        <f>[6]Dataset!AC114</f>
        <v>5.5702970000000001</v>
      </c>
      <c r="AE58" s="664">
        <f>[6]Dataset!AD114</f>
        <v>5.052003</v>
      </c>
      <c r="AF58" s="664">
        <f>[6]Dataset!AE114</f>
        <v>5.4478799999999996</v>
      </c>
      <c r="AG58" s="664">
        <f>[6]Dataset!AF114</f>
        <v>5.2971300000000001</v>
      </c>
      <c r="AH58" s="664">
        <f>[6]Dataset!AG114</f>
        <v>5.5312989999999997</v>
      </c>
      <c r="AI58" s="664">
        <f>[6]Dataset!AH114</f>
        <v>5.90571</v>
      </c>
      <c r="AJ58" s="664">
        <f>[6]Dataset!AI114</f>
        <v>5.4156000000000004</v>
      </c>
      <c r="AK58" s="664">
        <f>[6]Dataset!AJ114</f>
        <v>5.3871799999999999</v>
      </c>
      <c r="AL58" s="664">
        <f>[6]Dataset!AK114</f>
        <v>4.9828380000000001</v>
      </c>
      <c r="AM58" s="664">
        <f>[6]Dataset!AL114</f>
        <v>4.8829909999999996</v>
      </c>
      <c r="AN58" s="664">
        <f>[6]Dataset!AM114</f>
        <v>5.1554700000000002</v>
      </c>
      <c r="AO58" s="664">
        <f>[6]Dataset!AN114</f>
        <v>4.9635819999999997</v>
      </c>
      <c r="AP58" s="664">
        <f>[6]Dataset!AO114</f>
        <v>5.1130469999999999</v>
      </c>
      <c r="AQ58" s="664">
        <f>[6]Dataset!AP114</f>
        <v>4.7726559999999996</v>
      </c>
      <c r="AR58" s="664">
        <f>[6]Dataset!AQ114</f>
        <v>4.9589400000000001</v>
      </c>
      <c r="AS58" s="664">
        <f>[6]Dataset!AR114</f>
        <v>4.5187499999999998</v>
      </c>
      <c r="AT58" s="664">
        <f>[6]Dataset!AS114</f>
        <v>4.8444940000000001</v>
      </c>
      <c r="AU58" s="664">
        <f>[6]Dataset!AT114</f>
        <v>5.5338599999999998</v>
      </c>
      <c r="AV58" s="664">
        <f>[6]Dataset!AU114</f>
        <v>5.0541600000000004</v>
      </c>
      <c r="AW58" s="664">
        <f>[6]Dataset!AV114</f>
        <v>4.911206</v>
      </c>
      <c r="AX58" s="664">
        <f>[6]Dataset!AW114</f>
        <v>4.7738100000000001</v>
      </c>
      <c r="AY58" s="664">
        <f>[6]Dataset!AX114</f>
        <v>4.5915119999999998</v>
      </c>
      <c r="AZ58" s="664">
        <f>[6]Dataset!AY114</f>
        <v>4.57986</v>
      </c>
      <c r="BA58" s="664">
        <f>[6]Dataset!AZ114</f>
        <v>4.3513679999999999</v>
      </c>
      <c r="BB58" s="664">
        <f>[6]Dataset!BA114</f>
        <v>4.6897419999999999</v>
      </c>
      <c r="BC58" s="664">
        <f>[6]Dataset!BB114</f>
        <v>4.5279439999999997</v>
      </c>
      <c r="BD58" s="664">
        <f>[6]Dataset!BC114</f>
        <v>4.5329699999999997</v>
      </c>
      <c r="BE58" s="664">
        <f>[6]Dataset!BD114</f>
        <v>4.4037899999999999</v>
      </c>
      <c r="BF58" s="664">
        <f>[6]Dataset!BE114</f>
        <v>4.7774409999999996</v>
      </c>
      <c r="BG58" s="664">
        <f>[6]Dataset!BF114</f>
        <v>4.6201800000000004</v>
      </c>
      <c r="BH58" s="664">
        <f>[6]Dataset!BG114</f>
        <v>4.3267499999999997</v>
      </c>
      <c r="BI58" s="664">
        <f>[6]Dataset!BH114</f>
        <v>4.4865370000000002</v>
      </c>
      <c r="BJ58" s="664">
        <f>[6]Dataset!BI114</f>
        <v>4.1806200000000002</v>
      </c>
      <c r="BK58" s="664">
        <f>[6]Dataset!BJ114</f>
        <v>4.0684100000000001</v>
      </c>
      <c r="BL58" s="664">
        <f>[6]Dataset!BK114</f>
        <v>4.0879500000000002</v>
      </c>
      <c r="BM58" s="664">
        <f>[6]Dataset!BL114</f>
        <v>3.593324</v>
      </c>
      <c r="BN58" s="664">
        <f>[6]Dataset!BM114</f>
        <v>3.6056699999999999</v>
      </c>
      <c r="BO58" s="664">
        <f>[6]Dataset!BN114</f>
        <v>3.5001259999999998</v>
      </c>
      <c r="BP58" s="664">
        <f>[6]Dataset!BO114</f>
        <v>3.4198499999999998</v>
      </c>
      <c r="BQ58" s="664">
        <f>[6]Dataset!BP114</f>
        <v>3.41004</v>
      </c>
      <c r="BR58" s="664">
        <f>[6]Dataset!BQ114</f>
        <v>3.7859989999999999</v>
      </c>
      <c r="BS58" s="664">
        <f>[6]Dataset!BR114</f>
        <v>3.6158700000000001</v>
      </c>
      <c r="BT58" s="664">
        <f>[6]Dataset!BS114</f>
        <v>3.5612699999999999</v>
      </c>
      <c r="BU58" s="664">
        <f>[6]Dataset!BT114</f>
        <v>3.3791099999999998</v>
      </c>
      <c r="BV58" s="664">
        <f>[6]Dataset!BU114</f>
        <v>3.2813099999999999</v>
      </c>
      <c r="BW58" s="664">
        <f>[6]Dataset!BV114</f>
        <v>3.2589039999999998</v>
      </c>
      <c r="BX58" s="664">
        <f>[6]Dataset!BW114</f>
        <v>3.1848299999999998</v>
      </c>
      <c r="BY58" s="664">
        <f>[6]Dataset!BX114</f>
        <v>2.8928340000000001</v>
      </c>
      <c r="BZ58" s="664">
        <v>3.2690429999999999</v>
      </c>
      <c r="CA58" s="664">
        <v>3.0058210000000001</v>
      </c>
      <c r="CB58" s="664">
        <v>3.0764100000000001</v>
      </c>
      <c r="CC58" s="664">
        <v>3.2284799999999998</v>
      </c>
      <c r="CD58" s="664">
        <v>3.2141109999999999</v>
      </c>
      <c r="CE58" s="664">
        <v>3.1241400000000001</v>
      </c>
      <c r="CF58" s="664">
        <v>3.1216499999999998</v>
      </c>
      <c r="CG58" s="664">
        <v>3.0166409999999999</v>
      </c>
      <c r="CH58" s="664">
        <v>2.8497599999999998</v>
      </c>
      <c r="CI58" s="724">
        <v>2.833329</v>
      </c>
      <c r="CJ58" s="724">
        <v>2.8590300000000002</v>
      </c>
      <c r="CK58" s="724">
        <v>2.788872</v>
      </c>
      <c r="CL58" s="724">
        <v>2.9777049999999998</v>
      </c>
      <c r="CM58" s="724">
        <v>2.6854870000000002</v>
      </c>
      <c r="CN58" s="724">
        <v>2.84022</v>
      </c>
      <c r="CO58" s="724">
        <v>2.8473600000000001</v>
      </c>
      <c r="CP58" s="724">
        <v>2.9071180000000001</v>
      </c>
      <c r="CQ58" s="724">
        <v>2.85216</v>
      </c>
      <c r="CR58" s="724">
        <v>2.5610759999999999</v>
      </c>
      <c r="CS58" s="724">
        <v>2.7227299999999999</v>
      </c>
      <c r="CT58" s="724">
        <v>2.6716199999999999</v>
      </c>
      <c r="CU58" s="724">
        <v>2.5534500000000002</v>
      </c>
      <c r="CV58" s="724">
        <v>2.66472</v>
      </c>
      <c r="CW58" s="724">
        <v>2.452296</v>
      </c>
      <c r="CX58" s="724">
        <v>2.7473749999999999</v>
      </c>
      <c r="CY58" s="724">
        <v>2.5394139999999998</v>
      </c>
      <c r="CZ58" s="724">
        <v>2.5680299999999998</v>
      </c>
      <c r="DA58" s="724">
        <v>2.4828899999999998</v>
      </c>
    </row>
    <row r="59" spans="1:105" ht="16.5" customHeight="1">
      <c r="A59" s="1046"/>
      <c r="B59" s="1051"/>
      <c r="C59" s="662" t="s">
        <v>460</v>
      </c>
      <c r="D59" s="664">
        <f>[6]Dataset!C115</f>
        <v>4.8377350000000003</v>
      </c>
      <c r="E59" s="664">
        <f>[6]Dataset!D115</f>
        <v>4.6340640000000004</v>
      </c>
      <c r="F59" s="664">
        <f>[6]Dataset!E115</f>
        <v>5.0827929999999997</v>
      </c>
      <c r="G59" s="664">
        <f>[6]Dataset!F115</f>
        <v>4.7111210000000003</v>
      </c>
      <c r="H59" s="664">
        <f>[6]Dataset!G115</f>
        <v>5.2142150000000003</v>
      </c>
      <c r="I59" s="664">
        <f>[6]Dataset!H115</f>
        <v>5.129232</v>
      </c>
      <c r="J59" s="664">
        <f>[6]Dataset!I115</f>
        <v>6.0260680000000004</v>
      </c>
      <c r="K59" s="664">
        <f>[6]Dataset!J115</f>
        <v>6.4948779999999999</v>
      </c>
      <c r="L59" s="664">
        <f>[6]Dataset!K115</f>
        <v>5.0957439999999998</v>
      </c>
      <c r="M59" s="664">
        <f>[6]Dataset!L115</f>
        <v>4.728008</v>
      </c>
      <c r="N59" s="664">
        <f>[6]Dataset!M115</f>
        <v>4.4432400000000003</v>
      </c>
      <c r="O59" s="664">
        <f>[6]Dataset!N115</f>
        <v>4.4982090000000001</v>
      </c>
      <c r="P59" s="664">
        <f>[6]Dataset!O115</f>
        <v>4.5879599999999998</v>
      </c>
      <c r="Q59" s="664">
        <f>[6]Dataset!P115</f>
        <v>4.4037839999999999</v>
      </c>
      <c r="R59" s="664">
        <f>[6]Dataset!Q115</f>
        <v>4.8632739999999997</v>
      </c>
      <c r="S59" s="664">
        <f>[6]Dataset!R115</f>
        <v>4.5352319999999997</v>
      </c>
      <c r="T59" s="664">
        <f>[6]Dataset!S115</f>
        <v>4.7870499999999998</v>
      </c>
      <c r="U59" s="664">
        <f>[6]Dataset!T115</f>
        <v>4.7847419999999996</v>
      </c>
      <c r="V59" s="664">
        <f>[6]Dataset!U115</f>
        <v>5.5708080000000004</v>
      </c>
      <c r="W59" s="664">
        <f>[6]Dataset!V115</f>
        <v>5.9085739999999998</v>
      </c>
      <c r="X59" s="664">
        <f>[6]Dataset!W115</f>
        <v>4.6900199999999996</v>
      </c>
      <c r="Y59" s="664">
        <f>[6]Dataset!X115</f>
        <v>4.4357059999999997</v>
      </c>
      <c r="Z59" s="664">
        <f>[6]Dataset!Y115</f>
        <v>4.1192859999999998</v>
      </c>
      <c r="AA59" s="664">
        <f>[6]Dataset!Z115</f>
        <v>4.0822830000000003</v>
      </c>
      <c r="AB59" s="664">
        <f>[6]Dataset!AA115</f>
        <v>4.1123599999999998</v>
      </c>
      <c r="AC59" s="664">
        <f>[6]Dataset!AB115</f>
        <v>3.9575719999999999</v>
      </c>
      <c r="AD59" s="664">
        <f>[6]Dataset!AC115</f>
        <v>4.3905219999999998</v>
      </c>
      <c r="AE59" s="664">
        <f>[6]Dataset!AD115</f>
        <v>4.036257</v>
      </c>
      <c r="AF59" s="664">
        <f>[6]Dataset!AE115</f>
        <v>4.2691980000000003</v>
      </c>
      <c r="AG59" s="664">
        <f>[6]Dataset!AF115</f>
        <v>4.5094200000000004</v>
      </c>
      <c r="AH59" s="664">
        <f>[6]Dataset!AG115</f>
        <v>4.9652089999999998</v>
      </c>
      <c r="AI59" s="664">
        <f>[6]Dataset!AH115</f>
        <v>5.2599520000000002</v>
      </c>
      <c r="AJ59" s="664">
        <f>[6]Dataset!AI115</f>
        <v>4.51403</v>
      </c>
      <c r="AK59" s="664">
        <f>[6]Dataset!AJ115</f>
        <v>4.1487970000000001</v>
      </c>
      <c r="AL59" s="664">
        <f>[6]Dataset!AK115</f>
        <v>3.8961960000000002</v>
      </c>
      <c r="AM59" s="664">
        <f>[6]Dataset!AL115</f>
        <v>3.793946</v>
      </c>
      <c r="AN59" s="664">
        <f>[6]Dataset!AM115</f>
        <v>3.9173040000000001</v>
      </c>
      <c r="AO59" s="664">
        <f>[6]Dataset!AN115</f>
        <v>3.8049729999999999</v>
      </c>
      <c r="AP59" s="664">
        <f>[6]Dataset!AO115</f>
        <v>2.3484400000000001</v>
      </c>
      <c r="AQ59" s="664">
        <f>[6]Dataset!AP115</f>
        <v>1.380512</v>
      </c>
      <c r="AR59" s="664">
        <f>[6]Dataset!AQ115</f>
        <v>1.411246</v>
      </c>
      <c r="AS59" s="664">
        <f>[6]Dataset!AR115</f>
        <v>1.769695</v>
      </c>
      <c r="AT59" s="664">
        <f>[6]Dataset!AS115</f>
        <v>2.941446</v>
      </c>
      <c r="AU59" s="664">
        <f>[6]Dataset!AT115</f>
        <v>3.4668700000000001</v>
      </c>
      <c r="AV59" s="664">
        <f>[6]Dataset!AU115</f>
        <v>3.1434000000000002</v>
      </c>
      <c r="AW59" s="664">
        <f>[6]Dataset!AV115</f>
        <v>3.0315409999999998</v>
      </c>
      <c r="AX59" s="664">
        <f>[6]Dataset!AW115</f>
        <v>2.3169200000000001</v>
      </c>
      <c r="AY59" s="664">
        <f>[6]Dataset!AX115</f>
        <v>2.3048999999999999</v>
      </c>
      <c r="AZ59" s="664">
        <f>[6]Dataset!AY115</f>
        <v>2.1738420000000001</v>
      </c>
      <c r="BA59" s="664">
        <f>[6]Dataset!AZ115</f>
        <v>2.3300800000000002</v>
      </c>
      <c r="BB59" s="664">
        <f>[6]Dataset!BA115</f>
        <v>2.0628500000000001</v>
      </c>
      <c r="BC59" s="664">
        <f>[6]Dataset!BB115</f>
        <v>1.8369390000000001</v>
      </c>
      <c r="BD59" s="664">
        <f>[6]Dataset!BC115</f>
        <v>2.6465100000000001</v>
      </c>
      <c r="BE59" s="664">
        <f>[6]Dataset!BD115</f>
        <v>3.2545160000000002</v>
      </c>
      <c r="BF59" s="664">
        <f>[6]Dataset!BE115</f>
        <v>3.6850000000000001</v>
      </c>
      <c r="BG59" s="664">
        <f>[6]Dataset!BF115</f>
        <v>3.6126119999999999</v>
      </c>
      <c r="BH59" s="664">
        <f>[6]Dataset!BG115</f>
        <v>2.9266960000000002</v>
      </c>
      <c r="BI59" s="664">
        <f>[6]Dataset!BH115</f>
        <v>2.7421519999999999</v>
      </c>
      <c r="BJ59" s="664">
        <f>[6]Dataset!BI115</f>
        <v>2.5498099999999999</v>
      </c>
      <c r="BK59" s="664">
        <f>[6]Dataset!BJ115</f>
        <v>2.4997029999999998</v>
      </c>
      <c r="BL59" s="664">
        <f>[6]Dataset!BK115</f>
        <v>2.5387249999999999</v>
      </c>
      <c r="BM59" s="664">
        <f>[6]Dataset!BL115</f>
        <v>2.4631720000000001</v>
      </c>
      <c r="BN59" s="664">
        <f>[6]Dataset!BM115</f>
        <v>2.7489789999999998</v>
      </c>
      <c r="BO59" s="664">
        <f>[6]Dataset!BN115</f>
        <v>2.6366779999999999</v>
      </c>
      <c r="BP59" s="664">
        <f>[6]Dataset!BO115</f>
        <v>3.0250059999999999</v>
      </c>
      <c r="BQ59" s="664">
        <f>[6]Dataset!BP115</f>
        <v>2.8488319999999998</v>
      </c>
      <c r="BR59" s="664">
        <f>[6]Dataset!BQ115</f>
        <v>3.0728080000000002</v>
      </c>
      <c r="BS59" s="664">
        <f>[6]Dataset!BR115</f>
        <v>3.1831299999999998</v>
      </c>
      <c r="BT59" s="664">
        <f>[6]Dataset!BS115</f>
        <v>2.6456080000000002</v>
      </c>
      <c r="BU59" s="664">
        <f>[6]Dataset!BT115</f>
        <v>2.5967470000000001</v>
      </c>
      <c r="BV59" s="664">
        <f>[6]Dataset!BU115</f>
        <v>2.4048180000000001</v>
      </c>
      <c r="BW59" s="664">
        <f>[6]Dataset!BV115</f>
        <v>2.4739420000000001</v>
      </c>
      <c r="BX59" s="664">
        <f>[6]Dataset!BW115</f>
        <v>2.3317299999999999</v>
      </c>
      <c r="BY59" s="664">
        <f>[6]Dataset!BX115</f>
        <v>2.189432</v>
      </c>
      <c r="BZ59" s="664">
        <v>2.3956059999999999</v>
      </c>
      <c r="CA59" s="664">
        <v>2.3973080000000002</v>
      </c>
      <c r="CB59" s="664">
        <v>2.63503</v>
      </c>
      <c r="CC59" s="664">
        <v>2.56793</v>
      </c>
      <c r="CD59" s="664">
        <v>2.736561</v>
      </c>
      <c r="CE59" s="664">
        <v>2.829288</v>
      </c>
      <c r="CF59" s="664">
        <v>2.5308039999999998</v>
      </c>
      <c r="CG59" s="664">
        <v>2.3728899999999999</v>
      </c>
      <c r="CH59" s="664">
        <v>2.3388119999999999</v>
      </c>
      <c r="CI59" s="724">
        <v>2.1826089999999998</v>
      </c>
      <c r="CJ59" s="724">
        <v>2.1899199999999999</v>
      </c>
      <c r="CK59" s="724">
        <v>2.16432</v>
      </c>
      <c r="CL59" s="724">
        <v>2.2707639999999998</v>
      </c>
      <c r="CM59" s="724">
        <v>2.251503</v>
      </c>
      <c r="CN59" s="724">
        <v>2.3139479999999999</v>
      </c>
      <c r="CO59" s="724">
        <v>2.372544</v>
      </c>
      <c r="CP59" s="724">
        <v>2.5634700000000001</v>
      </c>
      <c r="CQ59" s="724">
        <v>2.6680100000000002</v>
      </c>
      <c r="CR59" s="724">
        <v>2.3123049999999998</v>
      </c>
      <c r="CS59" s="724">
        <v>2.1969660000000002</v>
      </c>
      <c r="CT59" s="724">
        <v>2.109102</v>
      </c>
      <c r="CU59" s="724">
        <v>2.0221460000000002</v>
      </c>
      <c r="CV59" s="724">
        <v>2.1948479999999999</v>
      </c>
      <c r="CW59" s="724">
        <v>2.1263800000000002</v>
      </c>
      <c r="CX59" s="724">
        <v>2.2413560000000001</v>
      </c>
      <c r="CY59" s="724">
        <v>2.085871</v>
      </c>
      <c r="CZ59" s="724">
        <v>2.3642840000000001</v>
      </c>
      <c r="DA59" s="724">
        <v>2.2498149999999999</v>
      </c>
    </row>
    <row r="60" spans="1:105" ht="16.5" customHeight="1">
      <c r="A60" s="1046"/>
      <c r="B60" s="1051"/>
      <c r="C60" s="662" t="s">
        <v>442</v>
      </c>
      <c r="D60" s="664">
        <f>[6]Dataset!C116</f>
        <v>4.5564299999999998</v>
      </c>
      <c r="E60" s="664">
        <f>[6]Dataset!D116</f>
        <v>4.2614879999999999</v>
      </c>
      <c r="F60" s="664">
        <f>[6]Dataset!E116</f>
        <v>4.6110639999999998</v>
      </c>
      <c r="G60" s="664">
        <f>[6]Dataset!F116</f>
        <v>4.3227399999999996</v>
      </c>
      <c r="H60" s="664">
        <f>[6]Dataset!G116</f>
        <v>4.4165400000000004</v>
      </c>
      <c r="I60" s="664">
        <f>[6]Dataset!H116</f>
        <v>4.5779699999999997</v>
      </c>
      <c r="J60" s="664">
        <f>[6]Dataset!I116</f>
        <v>4.8310089999999999</v>
      </c>
      <c r="K60" s="664">
        <f>[6]Dataset!J116</f>
        <v>4.6753200000000001</v>
      </c>
      <c r="L60" s="664">
        <f>[6]Dataset!K116</f>
        <v>4.5099</v>
      </c>
      <c r="M60" s="664">
        <f>[6]Dataset!L116</f>
        <v>4.5143440000000004</v>
      </c>
      <c r="N60" s="664">
        <f>[6]Dataset!M116</f>
        <v>4.3208099999999998</v>
      </c>
      <c r="O60" s="664">
        <f>[6]Dataset!N116</f>
        <v>4.2062759999999999</v>
      </c>
      <c r="P60" s="664">
        <f>[6]Dataset!O116</f>
        <v>4.3028399999999998</v>
      </c>
      <c r="Q60" s="664">
        <f>[6]Dataset!P116</f>
        <v>3.9880680000000002</v>
      </c>
      <c r="R60" s="664">
        <f>[6]Dataset!Q116</f>
        <v>4.447756</v>
      </c>
      <c r="S60" s="664">
        <f>[6]Dataset!R116</f>
        <v>3.918161</v>
      </c>
      <c r="T60" s="664">
        <f>[6]Dataset!S116</f>
        <v>4.0386300000000004</v>
      </c>
      <c r="U60" s="664">
        <f>[6]Dataset!T116</f>
        <v>3.9251499999999999</v>
      </c>
      <c r="V60" s="664">
        <f>[6]Dataset!U116</f>
        <v>4.2396529999999997</v>
      </c>
      <c r="W60" s="664">
        <f>[6]Dataset!V116</f>
        <v>4.1041800000000004</v>
      </c>
      <c r="X60" s="664">
        <f>[6]Dataset!W116</f>
        <v>3.9590100000000001</v>
      </c>
      <c r="Y60" s="664">
        <f>[6]Dataset!X116</f>
        <v>3.9488729999999999</v>
      </c>
      <c r="Z60" s="664">
        <f>[6]Dataset!Y116</f>
        <v>3.8104200000000001</v>
      </c>
      <c r="AA60" s="664">
        <f>[6]Dataset!Z116</f>
        <v>3.7190759999999998</v>
      </c>
      <c r="AB60" s="664">
        <f>[6]Dataset!AA116</f>
        <v>3.7669199999999998</v>
      </c>
      <c r="AC60" s="664">
        <f>[6]Dataset!AB116</f>
        <v>3.4946799999999998</v>
      </c>
      <c r="AD60" s="664">
        <f>[6]Dataset!AC116</f>
        <v>3.8568959999999999</v>
      </c>
      <c r="AE60" s="664">
        <f>[6]Dataset!AD116</f>
        <v>3.5472220000000001</v>
      </c>
      <c r="AF60" s="664">
        <f>[6]Dataset!AE116</f>
        <v>3.6183900000000002</v>
      </c>
      <c r="AG60" s="664">
        <f>[6]Dataset!AF116</f>
        <v>3.58107</v>
      </c>
      <c r="AH60" s="664">
        <f>[6]Dataset!AG116</f>
        <v>3.7190699999999999</v>
      </c>
      <c r="AI60" s="664">
        <f>[6]Dataset!AH116</f>
        <v>3.6605400000000001</v>
      </c>
      <c r="AJ60" s="664">
        <f>[6]Dataset!AI116</f>
        <v>3.5333100000000002</v>
      </c>
      <c r="AK60" s="664">
        <f>[6]Dataset!AJ116</f>
        <v>3.317339</v>
      </c>
      <c r="AL60" s="664">
        <f>[6]Dataset!AK116</f>
        <v>3.283264</v>
      </c>
      <c r="AM60" s="664">
        <f>[6]Dataset!AL116</f>
        <v>3.270794</v>
      </c>
      <c r="AN60" s="664">
        <f>[6]Dataset!AM116</f>
        <v>3.3654600000000001</v>
      </c>
      <c r="AO60" s="664">
        <f>[6]Dataset!AN116</f>
        <v>2.99403</v>
      </c>
      <c r="AP60" s="664">
        <f>[6]Dataset!AO116</f>
        <v>3.2639279999999999</v>
      </c>
      <c r="AQ60" s="664">
        <f>[6]Dataset!AP116</f>
        <v>2.9575360000000002</v>
      </c>
      <c r="AR60" s="664">
        <f>[6]Dataset!AQ116</f>
        <v>3.0324599999999999</v>
      </c>
      <c r="AS60" s="664">
        <f>[6]Dataset!AR116</f>
        <v>2.89113</v>
      </c>
      <c r="AT60" s="664">
        <f>[6]Dataset!AS116</f>
        <v>3.0682559999999999</v>
      </c>
      <c r="AU60" s="664">
        <f>[6]Dataset!AT116</f>
        <v>3.0688499999999999</v>
      </c>
      <c r="AV60" s="664">
        <f>[6]Dataset!AU116</f>
        <v>2.9528099999999999</v>
      </c>
      <c r="AW60" s="664">
        <f>[6]Dataset!AV116</f>
        <v>3.086484</v>
      </c>
      <c r="AX60" s="664">
        <f>[6]Dataset!AW116</f>
        <v>2.9875799999999999</v>
      </c>
      <c r="AY60" s="664">
        <f>[6]Dataset!AX116</f>
        <v>2.8665340000000001</v>
      </c>
      <c r="AZ60" s="664">
        <f>[6]Dataset!AY116</f>
        <v>2.9449800000000002</v>
      </c>
      <c r="BA60" s="664">
        <f>[6]Dataset!AZ116</f>
        <v>2.734032</v>
      </c>
      <c r="BB60" s="664">
        <f>[6]Dataset!BA116</f>
        <v>2.9152089999999999</v>
      </c>
      <c r="BC60" s="664">
        <f>[6]Dataset!BB116</f>
        <v>2.732148</v>
      </c>
      <c r="BD60" s="664">
        <f>[6]Dataset!BC116</f>
        <v>2.82483</v>
      </c>
      <c r="BE60" s="664">
        <f>[6]Dataset!BD116</f>
        <v>2.82795</v>
      </c>
      <c r="BF60" s="664">
        <f>[6]Dataset!BE116</f>
        <v>2.986354</v>
      </c>
      <c r="BG60" s="664">
        <f>[6]Dataset!BF116</f>
        <v>2.8679700000000001</v>
      </c>
      <c r="BH60" s="664">
        <f>[6]Dataset!BG116</f>
        <v>2.7703799999999998</v>
      </c>
      <c r="BI60" s="664">
        <f>[6]Dataset!BH116</f>
        <v>2.8364690000000001</v>
      </c>
      <c r="BJ60" s="664">
        <f>[6]Dataset!BI116</f>
        <v>2.6873999999999998</v>
      </c>
      <c r="BK60" s="664">
        <f>[6]Dataset!BJ116</f>
        <v>2.5931220000000001</v>
      </c>
      <c r="BL60" s="664">
        <f>[6]Dataset!BK116</f>
        <v>2.6549100000000001</v>
      </c>
      <c r="BM60" s="664">
        <f>[6]Dataset!BL116</f>
        <v>2.4476200000000001</v>
      </c>
      <c r="BN60" s="664">
        <f>[6]Dataset!BM116</f>
        <v>2.6515849999999999</v>
      </c>
      <c r="BO60" s="664">
        <f>[6]Dataset!BN116</f>
        <v>2.4320560000000002</v>
      </c>
      <c r="BP60" s="664">
        <f>[6]Dataset!BO116</f>
        <v>2.4913799999999999</v>
      </c>
      <c r="BQ60" s="664">
        <f>[6]Dataset!BP116</f>
        <v>2.46753</v>
      </c>
      <c r="BR60" s="664">
        <f>[6]Dataset!BQ116</f>
        <v>2.6049609999999999</v>
      </c>
      <c r="BS60" s="664">
        <f>[6]Dataset!BR116</f>
        <v>2.51214</v>
      </c>
      <c r="BT60" s="664">
        <f>[6]Dataset!BS116</f>
        <v>2.49444</v>
      </c>
      <c r="BU60" s="664">
        <f>[6]Dataset!BT116</f>
        <v>2.4896099999999999</v>
      </c>
      <c r="BV60" s="664">
        <f>[6]Dataset!BU116</f>
        <v>2.3564099999999999</v>
      </c>
      <c r="BW60" s="664">
        <f>[6]Dataset!BV116</f>
        <v>2.2963939999999998</v>
      </c>
      <c r="BX60" s="664">
        <f>[6]Dataset!BW116</f>
        <v>2.32077</v>
      </c>
      <c r="BY60" s="664">
        <f>[6]Dataset!BX116</f>
        <v>2.0751119999999998</v>
      </c>
      <c r="BZ60" s="664">
        <v>2.334362</v>
      </c>
      <c r="CA60" s="664">
        <v>2.1745359999999998</v>
      </c>
      <c r="CB60" s="664">
        <v>2.2112699999999998</v>
      </c>
      <c r="CC60" s="664">
        <v>2.23611</v>
      </c>
      <c r="CD60" s="664">
        <v>2.2888850000000001</v>
      </c>
      <c r="CE60" s="664">
        <v>2.2061700000000002</v>
      </c>
      <c r="CF60" s="664">
        <v>2.1657299999999999</v>
      </c>
      <c r="CG60" s="664">
        <v>2.177378</v>
      </c>
      <c r="CH60" s="664">
        <v>2.0671200000000001</v>
      </c>
      <c r="CI60" s="724">
        <v>2.000594</v>
      </c>
      <c r="CJ60" s="724">
        <v>2.0254500000000002</v>
      </c>
      <c r="CK60" s="724">
        <v>1.9385920000000001</v>
      </c>
      <c r="CL60" s="724">
        <v>2.0313370000000002</v>
      </c>
      <c r="CM60" s="724">
        <v>1.862757</v>
      </c>
      <c r="CN60" s="724">
        <v>1.90689</v>
      </c>
      <c r="CO60" s="724">
        <v>1.92465</v>
      </c>
      <c r="CP60" s="724">
        <v>1.9518530000000001</v>
      </c>
      <c r="CQ60" s="724">
        <v>1.87704</v>
      </c>
      <c r="CR60" s="724">
        <v>1.87995</v>
      </c>
      <c r="CS60" s="724">
        <v>1.8733919999999999</v>
      </c>
      <c r="CT60" s="724">
        <v>1.8126</v>
      </c>
      <c r="CU60" s="724">
        <v>1.7396229999999999</v>
      </c>
      <c r="CV60" s="724">
        <v>1.78485</v>
      </c>
      <c r="CW60" s="724">
        <v>1.6642920000000001</v>
      </c>
      <c r="CX60" s="724">
        <v>1.832875</v>
      </c>
      <c r="CY60" s="724">
        <v>1.7095210000000001</v>
      </c>
      <c r="CZ60" s="724">
        <v>1.7704200000000001</v>
      </c>
      <c r="DA60" s="724">
        <v>1.7288699999999999</v>
      </c>
    </row>
    <row r="61" spans="1:105" ht="16.5" customHeight="1">
      <c r="A61" s="1046"/>
      <c r="B61" s="1051"/>
      <c r="C61" s="662" t="s">
        <v>443</v>
      </c>
      <c r="D61" s="664">
        <f>[6]Dataset!C117</f>
        <v>4.68276</v>
      </c>
      <c r="E61" s="664">
        <f>[6]Dataset!D117</f>
        <v>4.3370319999999998</v>
      </c>
      <c r="F61" s="664">
        <f>[6]Dataset!E117</f>
        <v>4.0755520000000001</v>
      </c>
      <c r="G61" s="664">
        <f>[6]Dataset!F117</f>
        <v>4.1945889999999997</v>
      </c>
      <c r="H61" s="664">
        <f>[6]Dataset!G117</f>
        <v>4.2878400000000001</v>
      </c>
      <c r="I61" s="664">
        <f>[6]Dataset!H117</f>
        <v>3.7323870000000001</v>
      </c>
      <c r="J61" s="664">
        <f>[6]Dataset!I117</f>
        <v>3.961986</v>
      </c>
      <c r="K61" s="664">
        <f>[6]Dataset!J117</f>
        <v>3.7138200000000001</v>
      </c>
      <c r="L61" s="664">
        <f>[6]Dataset!K117</f>
        <v>3.7947600000000001</v>
      </c>
      <c r="M61" s="664">
        <f>[6]Dataset!L117</f>
        <v>4.0606590000000002</v>
      </c>
      <c r="N61" s="664">
        <f>[6]Dataset!M117</f>
        <v>3.9602400000000002</v>
      </c>
      <c r="O61" s="664">
        <f>[6]Dataset!N117</f>
        <v>3.6611729999999998</v>
      </c>
      <c r="P61" s="664">
        <f>[6]Dataset!O117</f>
        <v>4.0621200000000002</v>
      </c>
      <c r="Q61" s="664">
        <f>[6]Dataset!P117</f>
        <v>3.7659720000000001</v>
      </c>
      <c r="R61" s="664">
        <f>[6]Dataset!Q117</f>
        <v>4.1388100000000003</v>
      </c>
      <c r="S61" s="664">
        <f>[6]Dataset!R117</f>
        <v>3.7423630000000001</v>
      </c>
      <c r="T61" s="664">
        <f>[6]Dataset!S117</f>
        <v>3.9756300000000002</v>
      </c>
      <c r="U61" s="664">
        <f>[6]Dataset!T117</f>
        <v>3.7689900000000001</v>
      </c>
      <c r="V61" s="664">
        <f>[6]Dataset!U117</f>
        <v>3.5711379999999999</v>
      </c>
      <c r="W61" s="664">
        <f>[6]Dataset!V117</f>
        <v>3.2826599999999999</v>
      </c>
      <c r="X61" s="664">
        <f>[6]Dataset!W117</f>
        <v>3.3754499999999998</v>
      </c>
      <c r="Y61" s="664">
        <f>[6]Dataset!X117</f>
        <v>3.6338819999999998</v>
      </c>
      <c r="Z61" s="664">
        <f>[6]Dataset!Y117</f>
        <v>3.53721</v>
      </c>
      <c r="AA61" s="664">
        <f>[6]Dataset!Z117</f>
        <v>3.366552</v>
      </c>
      <c r="AB61" s="664">
        <f>[6]Dataset!AA117</f>
        <v>3.6829800000000001</v>
      </c>
      <c r="AC61" s="664">
        <f>[6]Dataset!AB117</f>
        <v>3.4197519999999999</v>
      </c>
      <c r="AD61" s="664">
        <f>[6]Dataset!AC117</f>
        <v>3.4605920000000001</v>
      </c>
      <c r="AE61" s="664">
        <f>[6]Dataset!AD117</f>
        <v>3.3154249999999998</v>
      </c>
      <c r="AF61" s="664">
        <f>[6]Dataset!AE117</f>
        <v>3.1891799999999999</v>
      </c>
      <c r="AG61" s="664">
        <f>[6]Dataset!AF117</f>
        <v>3.04365</v>
      </c>
      <c r="AH61" s="664">
        <f>[6]Dataset!AG117</f>
        <v>3.0901730000000001</v>
      </c>
      <c r="AI61" s="664">
        <f>[6]Dataset!AH117</f>
        <v>2.92944</v>
      </c>
      <c r="AJ61" s="664">
        <f>[6]Dataset!AI117</f>
        <v>2.9911799999999999</v>
      </c>
      <c r="AK61" s="664">
        <f>[6]Dataset!AJ117</f>
        <v>3.1223510000000001</v>
      </c>
      <c r="AL61" s="664">
        <f>[6]Dataset!AK117</f>
        <v>3.0438000000000001</v>
      </c>
      <c r="AM61" s="664">
        <f>[6]Dataset!AL117</f>
        <v>3.0658219999999998</v>
      </c>
      <c r="AN61" s="664">
        <f>[6]Dataset!AM117</f>
        <v>3.1323599999999998</v>
      </c>
      <c r="AO61" s="664">
        <f>[6]Dataset!AN117</f>
        <v>2.9837229999999999</v>
      </c>
      <c r="AP61" s="664">
        <f>[6]Dataset!AO117</f>
        <v>2.9998390000000001</v>
      </c>
      <c r="AQ61" s="664">
        <f>[6]Dataset!AP117</f>
        <v>2.854905</v>
      </c>
      <c r="AR61" s="664">
        <f>[6]Dataset!AQ117</f>
        <v>3.0878399999999999</v>
      </c>
      <c r="AS61" s="664">
        <f>[6]Dataset!AR117</f>
        <v>2.869405</v>
      </c>
      <c r="AT61" s="664">
        <f>[6]Dataset!AS117</f>
        <v>2.7513740000000002</v>
      </c>
      <c r="AU61" s="664">
        <f>[6]Dataset!AT117</f>
        <v>2.6703000000000001</v>
      </c>
      <c r="AV61" s="664">
        <f>[6]Dataset!AU117</f>
        <v>2.5544099999999998</v>
      </c>
      <c r="AW61" s="664">
        <f>[6]Dataset!AV117</f>
        <v>2.7395320000000001</v>
      </c>
      <c r="AX61" s="664">
        <f>[6]Dataset!AW117</f>
        <v>2.5343399999999998</v>
      </c>
      <c r="AY61" s="664">
        <f>[6]Dataset!AX117</f>
        <v>2.4336220000000002</v>
      </c>
      <c r="AZ61" s="664">
        <f>[6]Dataset!AY117</f>
        <v>2.4318240000000002</v>
      </c>
      <c r="BA61" s="664">
        <f>[6]Dataset!AZ117</f>
        <v>2.513728</v>
      </c>
      <c r="BB61" s="664">
        <f>[6]Dataset!BA117</f>
        <v>2.674525</v>
      </c>
      <c r="BC61" s="664">
        <f>[6]Dataset!BB117</f>
        <v>2.4934780000000001</v>
      </c>
      <c r="BD61" s="664">
        <f>[6]Dataset!BC117</f>
        <v>2.6223299999999998</v>
      </c>
      <c r="BE61" s="664">
        <f>[6]Dataset!BD117</f>
        <v>2.3290799999999998</v>
      </c>
      <c r="BF61" s="664">
        <f>[6]Dataset!BE117</f>
        <v>2.3427630000000002</v>
      </c>
      <c r="BG61" s="664">
        <f>[6]Dataset!BF117</f>
        <v>2.2036199999999999</v>
      </c>
      <c r="BH61" s="664">
        <f>[6]Dataset!BG117</f>
        <v>2.18526</v>
      </c>
      <c r="BI61" s="664">
        <f>[6]Dataset!BH117</f>
        <v>2.4013840000000002</v>
      </c>
      <c r="BJ61" s="664">
        <f>[6]Dataset!BI117</f>
        <v>2.4452099999999999</v>
      </c>
      <c r="BK61" s="664">
        <f>[6]Dataset!BJ117</f>
        <v>2.2570410000000001</v>
      </c>
      <c r="BL61" s="664">
        <f>[6]Dataset!BK117</f>
        <v>2.3091300000000001</v>
      </c>
      <c r="BM61" s="664">
        <f>[6]Dataset!BL117</f>
        <v>2.2519279999999999</v>
      </c>
      <c r="BN61" s="664">
        <f>[6]Dataset!BM117</f>
        <v>2.5215709999999998</v>
      </c>
      <c r="BO61" s="664">
        <f>[6]Dataset!BN117</f>
        <v>2.2293750000000001</v>
      </c>
      <c r="BP61" s="664">
        <f>[6]Dataset!BO117</f>
        <v>2.3608500000000001</v>
      </c>
      <c r="BQ61" s="664">
        <f>[6]Dataset!BP117</f>
        <v>2.12439</v>
      </c>
      <c r="BR61" s="664">
        <f>[6]Dataset!BQ117</f>
        <v>2.1993879999999999</v>
      </c>
      <c r="BS61" s="664">
        <f>[6]Dataset!BR117</f>
        <v>2.0765400000000001</v>
      </c>
      <c r="BT61" s="664">
        <f>[6]Dataset!BS117</f>
        <v>2.0527799999999998</v>
      </c>
      <c r="BU61" s="664">
        <f>[6]Dataset!BT117</f>
        <v>2.1817489999999999</v>
      </c>
      <c r="BV61" s="664">
        <f>[6]Dataset!BU117</f>
        <v>2.2101600000000001</v>
      </c>
      <c r="BW61" s="664">
        <f>[6]Dataset!BV117</f>
        <v>2.1634000000000002</v>
      </c>
      <c r="BX61" s="664">
        <f>[6]Dataset!BW117</f>
        <v>2.1747899999999998</v>
      </c>
      <c r="BY61" s="664">
        <f>[6]Dataset!BX117</f>
        <v>2.0777960000000002</v>
      </c>
      <c r="BZ61" s="664">
        <v>2.2847</v>
      </c>
      <c r="CA61" s="664">
        <v>2.042151</v>
      </c>
      <c r="CB61" s="664">
        <v>2.1709800000000001</v>
      </c>
      <c r="CC61" s="664">
        <v>1.9292100000000001</v>
      </c>
      <c r="CD61" s="664">
        <v>1.982667</v>
      </c>
      <c r="CE61" s="664">
        <v>1.8934200000000001</v>
      </c>
      <c r="CF61" s="664">
        <v>1.8976500000000001</v>
      </c>
      <c r="CG61" s="664">
        <v>2.0172940000000001</v>
      </c>
      <c r="CH61" s="664">
        <v>1.94946</v>
      </c>
      <c r="CI61" s="724">
        <v>1.9298630000000001</v>
      </c>
      <c r="CJ61" s="724">
        <v>1.8889199999999999</v>
      </c>
      <c r="CK61" s="724">
        <v>1.8419350000000001</v>
      </c>
      <c r="CL61" s="724">
        <v>1.980032</v>
      </c>
      <c r="CM61" s="724">
        <v>1.8555360000000001</v>
      </c>
      <c r="CN61" s="724">
        <v>1.96221</v>
      </c>
      <c r="CO61" s="724">
        <v>1.8242400000000001</v>
      </c>
      <c r="CP61" s="724">
        <v>1.8623559999999999</v>
      </c>
      <c r="CQ61" s="724">
        <v>1.7811900000000001</v>
      </c>
      <c r="CR61" s="724">
        <v>1.77783</v>
      </c>
      <c r="CS61" s="724">
        <v>1.861612</v>
      </c>
      <c r="CT61" s="724">
        <v>1.8291299999999999</v>
      </c>
      <c r="CU61" s="724">
        <v>1.754732</v>
      </c>
      <c r="CV61" s="724">
        <v>1.80081</v>
      </c>
      <c r="CW61" s="724">
        <v>1.7048920000000001</v>
      </c>
      <c r="CX61" s="724">
        <v>1.8757170000000001</v>
      </c>
      <c r="CY61" s="724">
        <v>1.740928</v>
      </c>
      <c r="CZ61" s="724">
        <v>1.8152699999999999</v>
      </c>
      <c r="DA61" s="724">
        <v>1.69668</v>
      </c>
    </row>
    <row r="62" spans="1:105" ht="16.5" customHeight="1">
      <c r="A62" s="1046"/>
      <c r="B62" s="1051"/>
      <c r="C62" s="662" t="s">
        <v>445</v>
      </c>
      <c r="D62" s="664">
        <f>[6]Dataset!C118</f>
        <v>2.6713249999999999</v>
      </c>
      <c r="E62" s="664">
        <f>[6]Dataset!D118</f>
        <v>2.4643679999999999</v>
      </c>
      <c r="F62" s="664">
        <f>[6]Dataset!E118</f>
        <v>2.786724</v>
      </c>
      <c r="G62" s="664">
        <f>[6]Dataset!F118</f>
        <v>2.618252</v>
      </c>
      <c r="H62" s="664">
        <f>[6]Dataset!G118</f>
        <v>2.6288</v>
      </c>
      <c r="I62" s="664">
        <f>[6]Dataset!H118</f>
        <v>2.7323140000000001</v>
      </c>
      <c r="J62" s="664">
        <f>[6]Dataset!I118</f>
        <v>2.5000300000000002</v>
      </c>
      <c r="K62" s="664">
        <f>[6]Dataset!J118</f>
        <v>2.3738000000000001</v>
      </c>
      <c r="L62" s="664">
        <f>[6]Dataset!K118</f>
        <v>2.542176</v>
      </c>
      <c r="M62" s="664">
        <f>[6]Dataset!L118</f>
        <v>2.8051659999999998</v>
      </c>
      <c r="N62" s="664">
        <f>[6]Dataset!M118</f>
        <v>2.7428439999999998</v>
      </c>
      <c r="O62" s="664">
        <f>[6]Dataset!N118</f>
        <v>2.455492</v>
      </c>
      <c r="P62" s="664">
        <f>[6]Dataset!O118</f>
        <v>2.6446939999999999</v>
      </c>
      <c r="Q62" s="664">
        <f>[6]Dataset!P118</f>
        <v>2.3927040000000002</v>
      </c>
      <c r="R62" s="664">
        <f>[6]Dataset!Q118</f>
        <v>2.666709</v>
      </c>
      <c r="S62" s="664">
        <f>[6]Dataset!R118</f>
        <v>2.5159500000000001</v>
      </c>
      <c r="T62" s="664">
        <f>[6]Dataset!S118</f>
        <v>2.7371500000000002</v>
      </c>
      <c r="U62" s="664">
        <f>[6]Dataset!T118</f>
        <v>2.5673439999999998</v>
      </c>
      <c r="V62" s="664">
        <f>[6]Dataset!U118</f>
        <v>2.4837020000000001</v>
      </c>
      <c r="W62" s="664">
        <f>[6]Dataset!V118</f>
        <v>2.31101</v>
      </c>
      <c r="X62" s="664">
        <f>[6]Dataset!W118</f>
        <v>2.5881699999999999</v>
      </c>
      <c r="Y62" s="664">
        <f>[6]Dataset!X118</f>
        <v>2.7347060000000001</v>
      </c>
      <c r="Z62" s="664">
        <f>[6]Dataset!Y118</f>
        <v>2.7379039999999999</v>
      </c>
      <c r="AA62" s="664">
        <f>[6]Dataset!Z118</f>
        <v>2.465592</v>
      </c>
      <c r="AB62" s="664">
        <f>[6]Dataset!AA118</f>
        <v>2.7732380000000001</v>
      </c>
      <c r="AC62" s="664">
        <f>[6]Dataset!AB118</f>
        <v>2.48976</v>
      </c>
      <c r="AD62" s="664">
        <f>[6]Dataset!AC118</f>
        <v>2.7156600000000002</v>
      </c>
      <c r="AE62" s="664">
        <f>[6]Dataset!AD118</f>
        <v>2.5621999999999998</v>
      </c>
      <c r="AF62" s="664">
        <f>[6]Dataset!AE118</f>
        <v>2.65408</v>
      </c>
      <c r="AG62" s="664">
        <f>[6]Dataset!AF118</f>
        <v>2.4584820000000001</v>
      </c>
      <c r="AH62" s="664">
        <f>[6]Dataset!AG118</f>
        <v>2.414542</v>
      </c>
      <c r="AI62" s="664">
        <f>[6]Dataset!AH118</f>
        <v>2.2270560000000001</v>
      </c>
      <c r="AJ62" s="664">
        <f>[6]Dataset!AI118</f>
        <v>2.4162750000000002</v>
      </c>
      <c r="AK62" s="664">
        <f>[6]Dataset!AJ118</f>
        <v>2.7576179999999999</v>
      </c>
      <c r="AL62" s="664">
        <f>[6]Dataset!AK118</f>
        <v>2.6451099999999999</v>
      </c>
      <c r="AM62" s="664">
        <f>[6]Dataset!AL118</f>
        <v>2.4311759999999998</v>
      </c>
      <c r="AN62" s="664">
        <f>[6]Dataset!AM118</f>
        <v>2.6664819999999998</v>
      </c>
      <c r="AO62" s="664">
        <f>[6]Dataset!AN118</f>
        <v>2.4217249999999999</v>
      </c>
      <c r="AP62" s="664">
        <f>[6]Dataset!AO118</f>
        <v>2.3191739999999998</v>
      </c>
      <c r="AQ62" s="664">
        <f>[6]Dataset!AP118</f>
        <v>2.1639279999999999</v>
      </c>
      <c r="AR62" s="664">
        <f>[6]Dataset!AQ118</f>
        <v>2.1751339999999999</v>
      </c>
      <c r="AS62" s="664">
        <f>[6]Dataset!AR118</f>
        <v>2.0746500000000001</v>
      </c>
      <c r="AT62" s="664">
        <f>[6]Dataset!AS118</f>
        <v>2.2479390000000001</v>
      </c>
      <c r="AU62" s="664">
        <f>[6]Dataset!AT118</f>
        <v>1.9127000000000001</v>
      </c>
      <c r="AV62" s="664">
        <f>[6]Dataset!AU118</f>
        <v>2.2793160000000001</v>
      </c>
      <c r="AW62" s="664">
        <f>[6]Dataset!AV118</f>
        <v>2.4624809999999999</v>
      </c>
      <c r="AX62" s="664">
        <f>[6]Dataset!AW118</f>
        <v>2.3567749999999998</v>
      </c>
      <c r="AY62" s="664">
        <f>[6]Dataset!AX118</f>
        <v>2.3963749999999999</v>
      </c>
      <c r="AZ62" s="664">
        <f>[6]Dataset!AY118</f>
        <v>2.3573680000000001</v>
      </c>
      <c r="BA62" s="664">
        <f>[6]Dataset!AZ118</f>
        <v>2.217984</v>
      </c>
      <c r="BB62" s="664">
        <f>[6]Dataset!BA118</f>
        <v>2.2592180000000002</v>
      </c>
      <c r="BC62" s="664">
        <f>[6]Dataset!BB118</f>
        <v>2.245152</v>
      </c>
      <c r="BD62" s="664">
        <f>[6]Dataset!BC118</f>
        <v>2.1550750000000001</v>
      </c>
      <c r="BE62" s="664">
        <f>[6]Dataset!BD118</f>
        <v>2.1711819999999999</v>
      </c>
      <c r="BF62" s="664">
        <f>[6]Dataset!BE118</f>
        <v>2.068254</v>
      </c>
      <c r="BG62" s="664">
        <f>[6]Dataset!BF118</f>
        <v>2.0235020000000001</v>
      </c>
      <c r="BH62" s="664">
        <f>[6]Dataset!BG118</f>
        <v>2.1994959999999999</v>
      </c>
      <c r="BI62" s="664">
        <f>[6]Dataset!BH118</f>
        <v>2.2307670000000002</v>
      </c>
      <c r="BJ62" s="664">
        <f>[6]Dataset!BI118</f>
        <v>1.982475</v>
      </c>
      <c r="BK62" s="664">
        <f>[6]Dataset!BJ118</f>
        <v>1.9767749999999999</v>
      </c>
      <c r="BL62" s="664">
        <f>[6]Dataset!BK118</f>
        <v>1.8034749999999999</v>
      </c>
      <c r="BM62" s="664">
        <f>[6]Dataset!BL118</f>
        <v>1.9221600000000001</v>
      </c>
      <c r="BN62" s="664">
        <f>[6]Dataset!BM118</f>
        <v>2.228958</v>
      </c>
      <c r="BO62" s="664">
        <f>[6]Dataset!BN118</f>
        <v>2.0136479999999999</v>
      </c>
      <c r="BP62" s="664">
        <f>[6]Dataset!BO118</f>
        <v>1.9855940000000001</v>
      </c>
      <c r="BQ62" s="664">
        <f>[6]Dataset!BP118</f>
        <v>1.777048</v>
      </c>
      <c r="BR62" s="664">
        <f>[6]Dataset!BQ118</f>
        <v>1.726245</v>
      </c>
      <c r="BS62" s="664">
        <f>[6]Dataset!BR118</f>
        <v>1.6416249999999999</v>
      </c>
      <c r="BT62" s="664">
        <f>[6]Dataset!BS118</f>
        <v>1.824524</v>
      </c>
      <c r="BU62" s="664">
        <f>[6]Dataset!BT118</f>
        <v>1.8450120000000001</v>
      </c>
      <c r="BV62" s="664">
        <f>[6]Dataset!BU118</f>
        <v>1.842516</v>
      </c>
      <c r="BW62" s="664">
        <f>[6]Dataset!BV118</f>
        <v>1.7219800000000001</v>
      </c>
      <c r="BX62" s="664">
        <f>[6]Dataset!BW118</f>
        <v>1.7589250000000001</v>
      </c>
      <c r="BY62" s="664">
        <f>[6]Dataset!BX118</f>
        <v>1.731144</v>
      </c>
      <c r="BZ62" s="664">
        <v>1.950291</v>
      </c>
      <c r="CA62" s="664">
        <v>1.7867459999999999</v>
      </c>
      <c r="CB62" s="664">
        <v>1.81915</v>
      </c>
      <c r="CC62" s="664">
        <v>1.7613700000000001</v>
      </c>
      <c r="CD62" s="664">
        <v>1.7028179999999999</v>
      </c>
      <c r="CE62" s="664">
        <v>1.7747599999999999</v>
      </c>
      <c r="CF62" s="664">
        <v>1.7608760000000001</v>
      </c>
      <c r="CG62" s="664">
        <v>1.8748860000000001</v>
      </c>
      <c r="CH62" s="664">
        <v>1.954472</v>
      </c>
      <c r="CI62" s="724">
        <v>1.8116019999999999</v>
      </c>
      <c r="CJ62" s="724">
        <v>1.8754059999999999</v>
      </c>
      <c r="CK62" s="724">
        <v>1.9036249999999999</v>
      </c>
      <c r="CL62" s="724">
        <v>1.8607860000000001</v>
      </c>
      <c r="CM62" s="724">
        <v>1.7611250000000001</v>
      </c>
      <c r="CN62" s="724">
        <v>1.9013279999999999</v>
      </c>
      <c r="CO62" s="724">
        <v>1.7336020000000001</v>
      </c>
      <c r="CP62" s="724">
        <v>1.726842</v>
      </c>
      <c r="CQ62" s="724">
        <v>1.6922619999999999</v>
      </c>
      <c r="CR62" s="724">
        <v>1.7861</v>
      </c>
      <c r="CS62" s="724">
        <v>2.052486</v>
      </c>
      <c r="CT62" s="724">
        <v>1.851772</v>
      </c>
      <c r="CU62" s="724">
        <v>1.707552</v>
      </c>
      <c r="CV62" s="724">
        <v>1.945112</v>
      </c>
      <c r="CW62" s="724">
        <v>1.8291120000000001</v>
      </c>
      <c r="CX62" s="724">
        <v>1.889238</v>
      </c>
      <c r="CY62" s="724">
        <v>1.9624539999999999</v>
      </c>
      <c r="CZ62" s="724">
        <v>1.8434520000000001</v>
      </c>
      <c r="DA62" s="724">
        <v>1.67405</v>
      </c>
    </row>
    <row r="63" spans="1:105" ht="16.5" customHeight="1">
      <c r="A63" s="1046"/>
      <c r="B63" s="1051"/>
      <c r="C63" s="662" t="s">
        <v>444</v>
      </c>
      <c r="D63" s="664">
        <f>[6]Dataset!C119</f>
        <v>3.0908699999999998</v>
      </c>
      <c r="E63" s="664">
        <f>[6]Dataset!D119</f>
        <v>2.8998759999999999</v>
      </c>
      <c r="F63" s="664">
        <f>[6]Dataset!E119</f>
        <v>3.1852809999999998</v>
      </c>
      <c r="G63" s="664">
        <f>[6]Dataset!F119</f>
        <v>2.9393530000000001</v>
      </c>
      <c r="H63" s="664">
        <f>[6]Dataset!G119</f>
        <v>3.06894</v>
      </c>
      <c r="I63" s="664">
        <f>[6]Dataset!H119</f>
        <v>2.9823900000000001</v>
      </c>
      <c r="J63" s="664">
        <f>[6]Dataset!I119</f>
        <v>3.1578460000000002</v>
      </c>
      <c r="K63" s="664">
        <f>[6]Dataset!J119</f>
        <v>3.0643500000000001</v>
      </c>
      <c r="L63" s="664">
        <f>[6]Dataset!K119</f>
        <v>2.8422299999999998</v>
      </c>
      <c r="M63" s="664">
        <f>[6]Dataset!L119</f>
        <v>2.802276</v>
      </c>
      <c r="N63" s="664">
        <f>[6]Dataset!M119</f>
        <v>2.78172</v>
      </c>
      <c r="O63" s="664">
        <f>[6]Dataset!N119</f>
        <v>2.765498</v>
      </c>
      <c r="P63" s="664">
        <f>[6]Dataset!O119</f>
        <v>2.8849200000000002</v>
      </c>
      <c r="Q63" s="664">
        <f>[6]Dataset!P119</f>
        <v>2.6926760000000001</v>
      </c>
      <c r="R63" s="664">
        <f>[6]Dataset!Q119</f>
        <v>2.967041</v>
      </c>
      <c r="S63" s="664">
        <f>[6]Dataset!R119</f>
        <v>2.7231869999999998</v>
      </c>
      <c r="T63" s="664">
        <f>[6]Dataset!S119</f>
        <v>2.8466399999999998</v>
      </c>
      <c r="U63" s="664">
        <f>[6]Dataset!T119</f>
        <v>2.8129499999999998</v>
      </c>
      <c r="V63" s="664">
        <f>[6]Dataset!U119</f>
        <v>2.9207890000000001</v>
      </c>
      <c r="W63" s="664">
        <f>[6]Dataset!V119</f>
        <v>2.8486199999999999</v>
      </c>
      <c r="X63" s="664">
        <f>[6]Dataset!W119</f>
        <v>2.6750400000000001</v>
      </c>
      <c r="Y63" s="664">
        <f>[6]Dataset!X119</f>
        <v>2.6770670000000001</v>
      </c>
      <c r="Z63" s="664">
        <f>[6]Dataset!Y119</f>
        <v>2.6496599999999999</v>
      </c>
      <c r="AA63" s="664">
        <f>[6]Dataset!Z119</f>
        <v>2.612581</v>
      </c>
      <c r="AB63" s="664">
        <f>[6]Dataset!AA119</f>
        <v>2.7289500000000002</v>
      </c>
      <c r="AC63" s="664">
        <f>[6]Dataset!AB119</f>
        <v>2.5627279999999999</v>
      </c>
      <c r="AD63" s="664">
        <f>[6]Dataset!AC119</f>
        <v>2.809034</v>
      </c>
      <c r="AE63" s="664">
        <f>[6]Dataset!AD119</f>
        <v>2.5686749999999998</v>
      </c>
      <c r="AF63" s="664">
        <f>[6]Dataset!AE119</f>
        <v>2.7368399999999999</v>
      </c>
      <c r="AG63" s="664">
        <f>[6]Dataset!AF119</f>
        <v>2.6177999999999999</v>
      </c>
      <c r="AH63" s="664">
        <f>[6]Dataset!AG119</f>
        <v>2.7415780000000001</v>
      </c>
      <c r="AI63" s="664">
        <f>[6]Dataset!AH119</f>
        <v>2.6631300000000002</v>
      </c>
      <c r="AJ63" s="664">
        <f>[6]Dataset!AI119</f>
        <v>2.4758399999999998</v>
      </c>
      <c r="AK63" s="664">
        <f>[6]Dataset!AJ119</f>
        <v>2.2245159999999999</v>
      </c>
      <c r="AL63" s="664">
        <f>[6]Dataset!AK119</f>
        <v>2.44956</v>
      </c>
      <c r="AM63" s="664">
        <f>[6]Dataset!AL119</f>
        <v>2.3639060000000001</v>
      </c>
      <c r="AN63" s="664">
        <f>[6]Dataset!AM119</f>
        <v>2.5104899999999999</v>
      </c>
      <c r="AO63" s="664">
        <f>[6]Dataset!AN119</f>
        <v>2.386323</v>
      </c>
      <c r="AP63" s="664">
        <f>[6]Dataset!AO119</f>
        <v>2.3595649999999999</v>
      </c>
      <c r="AQ63" s="664">
        <f>[6]Dataset!AP119</f>
        <v>2.3537849999999998</v>
      </c>
      <c r="AR63" s="664">
        <f>[6]Dataset!AQ119</f>
        <v>2.3677199999999998</v>
      </c>
      <c r="AS63" s="664">
        <f>[6]Dataset!AR119</f>
        <v>2.2202099999999998</v>
      </c>
      <c r="AT63" s="664">
        <f>[6]Dataset!AS119</f>
        <v>2.3589760000000002</v>
      </c>
      <c r="AU63" s="664">
        <f>[6]Dataset!AT119</f>
        <v>2.3343600000000002</v>
      </c>
      <c r="AV63" s="664">
        <f>[6]Dataset!AU119</f>
        <v>2.2091400000000001</v>
      </c>
      <c r="AW63" s="664">
        <f>[6]Dataset!AV119</f>
        <v>2.2922639999999999</v>
      </c>
      <c r="AX63" s="664">
        <f>[6]Dataset!AW119</f>
        <v>2.2269899999999998</v>
      </c>
      <c r="AY63" s="664">
        <f>[6]Dataset!AX119</f>
        <v>2.2354069999999999</v>
      </c>
      <c r="AZ63" s="664">
        <f>[6]Dataset!AY119</f>
        <v>2.3203800000000001</v>
      </c>
      <c r="BA63" s="664">
        <f>[6]Dataset!AZ119</f>
        <v>2.2085560000000002</v>
      </c>
      <c r="BB63" s="664">
        <f>[6]Dataset!BA119</f>
        <v>2.3086009999999999</v>
      </c>
      <c r="BC63" s="664">
        <f>[6]Dataset!BB119</f>
        <v>2.1955610000000001</v>
      </c>
      <c r="BD63" s="664">
        <f>[6]Dataset!BC119</f>
        <v>2.2864800000000001</v>
      </c>
      <c r="BE63" s="664">
        <f>[6]Dataset!BD119</f>
        <v>2.18289</v>
      </c>
      <c r="BF63" s="664">
        <f>[6]Dataset!BE119</f>
        <v>2.250972</v>
      </c>
      <c r="BG63" s="664">
        <f>[6]Dataset!BF119</f>
        <v>2.13489</v>
      </c>
      <c r="BH63" s="664">
        <f>[6]Dataset!BG119</f>
        <v>2.0367000000000002</v>
      </c>
      <c r="BI63" s="664">
        <f>[6]Dataset!BH119</f>
        <v>2.0835720000000002</v>
      </c>
      <c r="BJ63" s="664">
        <f>[6]Dataset!BI119</f>
        <v>2.0475599999999998</v>
      </c>
      <c r="BK63" s="664">
        <f>[6]Dataset!BJ119</f>
        <v>2.0118170000000002</v>
      </c>
      <c r="BL63" s="664">
        <f>[6]Dataset!BK119</f>
        <v>2.0837699999999999</v>
      </c>
      <c r="BM63" s="664">
        <f>[6]Dataset!BL119</f>
        <v>1.9704159999999999</v>
      </c>
      <c r="BN63" s="664">
        <f>[6]Dataset!BM119</f>
        <v>2.149044</v>
      </c>
      <c r="BO63" s="664">
        <f>[6]Dataset!BN119</f>
        <v>1.983716</v>
      </c>
      <c r="BP63" s="664">
        <f>[6]Dataset!BO119</f>
        <v>2.03721</v>
      </c>
      <c r="BQ63" s="664">
        <f>[6]Dataset!BP119</f>
        <v>1.95408</v>
      </c>
      <c r="BR63" s="664">
        <f>[6]Dataset!BQ119</f>
        <v>2.0516109999999999</v>
      </c>
      <c r="BS63" s="664">
        <f>[6]Dataset!BR119</f>
        <v>1.96383</v>
      </c>
      <c r="BT63" s="664">
        <f>[6]Dataset!BS119</f>
        <v>1.8709199999999999</v>
      </c>
      <c r="BU63" s="664">
        <f>[6]Dataset!BT119</f>
        <v>1.8768640000000001</v>
      </c>
      <c r="BV63" s="664">
        <f>[6]Dataset!BU119</f>
        <v>1.8405899999999999</v>
      </c>
      <c r="BW63" s="664">
        <f>[6]Dataset!BV119</f>
        <v>1.8017989999999999</v>
      </c>
      <c r="BX63" s="664">
        <f>[6]Dataset!BW119</f>
        <v>1.8198300000000001</v>
      </c>
      <c r="BY63" s="664">
        <f>[6]Dataset!BX119</f>
        <v>1.7208239999999999</v>
      </c>
      <c r="BZ63" s="664">
        <v>1.8856059999999999</v>
      </c>
      <c r="CA63" s="664">
        <v>1.726602</v>
      </c>
      <c r="CB63" s="664">
        <v>1.8022499999999999</v>
      </c>
      <c r="CC63" s="664">
        <v>1.72428</v>
      </c>
      <c r="CD63" s="664">
        <v>1.799023</v>
      </c>
      <c r="CE63" s="664">
        <v>1.7301</v>
      </c>
      <c r="CF63" s="664">
        <v>1.6466099999999999</v>
      </c>
      <c r="CG63" s="664">
        <v>1.6618170000000001</v>
      </c>
      <c r="CH63" s="664">
        <v>1.61982</v>
      </c>
      <c r="CI63" s="724">
        <v>1.581399</v>
      </c>
      <c r="CJ63" s="724">
        <v>1.62999</v>
      </c>
      <c r="CK63" s="724">
        <v>1.5994949999999999</v>
      </c>
      <c r="CL63" s="724">
        <v>1.682866</v>
      </c>
      <c r="CM63" s="724">
        <v>1.5452360000000001</v>
      </c>
      <c r="CN63" s="724">
        <v>1.6208400000000001</v>
      </c>
      <c r="CO63" s="724">
        <v>1.5645899999999999</v>
      </c>
      <c r="CP63" s="724">
        <v>1.5724750000000001</v>
      </c>
      <c r="CQ63" s="724">
        <v>1.50132</v>
      </c>
      <c r="CR63" s="724">
        <v>1.4403300000000001</v>
      </c>
      <c r="CS63" s="724">
        <v>1.4145000000000001</v>
      </c>
      <c r="CT63" s="724">
        <v>1.4375100000000001</v>
      </c>
      <c r="CU63" s="724">
        <v>1.3741650000000001</v>
      </c>
      <c r="CV63" s="724">
        <v>1.4408099999999999</v>
      </c>
      <c r="CW63" s="724">
        <v>1.347612</v>
      </c>
      <c r="CX63" s="724">
        <v>1.468904</v>
      </c>
      <c r="CY63" s="724">
        <v>1.3613470000000001</v>
      </c>
      <c r="CZ63" s="724">
        <v>1.42065</v>
      </c>
      <c r="DA63" s="724">
        <v>1.37808</v>
      </c>
    </row>
    <row r="64" spans="1:105" ht="16.5" customHeight="1">
      <c r="A64" s="1046"/>
      <c r="B64" s="1051"/>
      <c r="C64" s="662" t="s">
        <v>446</v>
      </c>
      <c r="D64" s="664">
        <f>[6]Dataset!C120</f>
        <v>3.19035</v>
      </c>
      <c r="E64" s="664">
        <f>[6]Dataset!D120</f>
        <v>2.9935640000000001</v>
      </c>
      <c r="F64" s="664">
        <f>[6]Dataset!E120</f>
        <v>3.2463510000000002</v>
      </c>
      <c r="G64" s="664">
        <f>[6]Dataset!F120</f>
        <v>3.0209299999999999</v>
      </c>
      <c r="H64" s="664">
        <f>[6]Dataset!G120</f>
        <v>3.10446</v>
      </c>
      <c r="I64" s="664">
        <f>[6]Dataset!H120</f>
        <v>3.1208100000000001</v>
      </c>
      <c r="J64" s="664">
        <f>[6]Dataset!I120</f>
        <v>3.3832469999999999</v>
      </c>
      <c r="K64" s="664">
        <f>[6]Dataset!J120</f>
        <v>3.36978</v>
      </c>
      <c r="L64" s="664">
        <f>[6]Dataset!K120</f>
        <v>2.99688</v>
      </c>
      <c r="M64" s="664">
        <f>[6]Dataset!L120</f>
        <v>3.0142850000000001</v>
      </c>
      <c r="N64" s="664">
        <f>[6]Dataset!M120</f>
        <v>2.8325399999999998</v>
      </c>
      <c r="O64" s="664">
        <f>[6]Dataset!N120</f>
        <v>2.6802670000000002</v>
      </c>
      <c r="P64" s="664">
        <f>[6]Dataset!O120</f>
        <v>2.80341</v>
      </c>
      <c r="Q64" s="664">
        <f>[6]Dataset!P120</f>
        <v>2.5842040000000002</v>
      </c>
      <c r="R64" s="664">
        <f>[6]Dataset!Q120</f>
        <v>2.8963920000000001</v>
      </c>
      <c r="S64" s="664">
        <f>[6]Dataset!R120</f>
        <v>2.6328520000000002</v>
      </c>
      <c r="T64" s="664">
        <f>[6]Dataset!S120</f>
        <v>2.7446999999999999</v>
      </c>
      <c r="U64" s="664">
        <f>[6]Dataset!T120</f>
        <v>2.7380100000000001</v>
      </c>
      <c r="V64" s="664">
        <f>[6]Dataset!U120</f>
        <v>2.9345840000000001</v>
      </c>
      <c r="W64" s="664">
        <f>[6]Dataset!V120</f>
        <v>2.9319299999999999</v>
      </c>
      <c r="X64" s="664">
        <f>[6]Dataset!W120</f>
        <v>2.6389800000000001</v>
      </c>
      <c r="Y64" s="664">
        <f>[6]Dataset!X120</f>
        <v>2.7202809999999999</v>
      </c>
      <c r="Z64" s="664">
        <f>[6]Dataset!Y120</f>
        <v>2.5966800000000001</v>
      </c>
      <c r="AA64" s="664">
        <f>[6]Dataset!Z120</f>
        <v>2.4998580000000001</v>
      </c>
      <c r="AB64" s="664">
        <f>[6]Dataset!AA120</f>
        <v>2.55321</v>
      </c>
      <c r="AC64" s="664">
        <f>[6]Dataset!AB120</f>
        <v>2.3922919999999999</v>
      </c>
      <c r="AD64" s="664">
        <f>[6]Dataset!AC120</f>
        <v>2.6357750000000002</v>
      </c>
      <c r="AE64" s="664">
        <f>[6]Dataset!AD120</f>
        <v>2.4005619999999999</v>
      </c>
      <c r="AF64" s="664">
        <f>[6]Dataset!AE120</f>
        <v>2.5139399999999998</v>
      </c>
      <c r="AG64" s="664">
        <f>[6]Dataset!AF120</f>
        <v>2.43723</v>
      </c>
      <c r="AH64" s="664">
        <f>[6]Dataset!AG120</f>
        <v>2.609518</v>
      </c>
      <c r="AI64" s="664">
        <f>[6]Dataset!AH120</f>
        <v>2.6470199999999999</v>
      </c>
      <c r="AJ64" s="664">
        <f>[6]Dataset!AI120</f>
        <v>2.3729100000000001</v>
      </c>
      <c r="AK64" s="664">
        <f>[6]Dataset!AJ120</f>
        <v>2.5382799999999999</v>
      </c>
      <c r="AL64" s="664">
        <f>[6]Dataset!AK120</f>
        <v>2.4406500000000002</v>
      </c>
      <c r="AM64" s="664">
        <f>[6]Dataset!AL120</f>
        <v>2.3160560000000001</v>
      </c>
      <c r="AN64" s="664">
        <f>[6]Dataset!AM120</f>
        <v>2.3904299999999998</v>
      </c>
      <c r="AO64" s="664">
        <f>[6]Dataset!AN120</f>
        <v>2.3028900000000001</v>
      </c>
      <c r="AP64" s="664">
        <f>[6]Dataset!AO120</f>
        <v>1.9825429999999999</v>
      </c>
      <c r="AQ64" s="664">
        <f>[6]Dataset!AP120</f>
        <v>1.7424360000000001</v>
      </c>
      <c r="AR64" s="664">
        <f>[6]Dataset!AQ120</f>
        <v>1.83663</v>
      </c>
      <c r="AS64" s="664">
        <f>[6]Dataset!AR120</f>
        <v>1.7802899999999999</v>
      </c>
      <c r="AT64" s="664">
        <f>[6]Dataset!AS120</f>
        <v>1.969678</v>
      </c>
      <c r="AU64" s="664">
        <f>[6]Dataset!AT120</f>
        <v>2.0354399999999999</v>
      </c>
      <c r="AV64" s="664">
        <f>[6]Dataset!AU120</f>
        <v>1.90551</v>
      </c>
      <c r="AW64" s="664">
        <f>[6]Dataset!AV120</f>
        <v>1.9713830000000001</v>
      </c>
      <c r="AX64" s="664">
        <f>[6]Dataset!AW120</f>
        <v>1.84233</v>
      </c>
      <c r="AY64" s="664">
        <f>[6]Dataset!AX120</f>
        <v>1.79104</v>
      </c>
      <c r="AZ64" s="664">
        <f>[6]Dataset!AY120</f>
        <v>1.8954599999999999</v>
      </c>
      <c r="BA64" s="664">
        <f>[6]Dataset!AZ120</f>
        <v>1.8049360000000001</v>
      </c>
      <c r="BB64" s="664">
        <f>[6]Dataset!BA120</f>
        <v>1.938461</v>
      </c>
      <c r="BC64" s="664">
        <f>[6]Dataset!BB120</f>
        <v>1.8238099999999999</v>
      </c>
      <c r="BD64" s="664">
        <f>[6]Dataset!BC120</f>
        <v>1.9192499999999999</v>
      </c>
      <c r="BE64" s="664">
        <f>[6]Dataset!BD120</f>
        <v>1.8821699999999999</v>
      </c>
      <c r="BF64" s="664">
        <f>[6]Dataset!BE120</f>
        <v>2.008397</v>
      </c>
      <c r="BG64" s="664">
        <f>[6]Dataset!BF120</f>
        <v>2.05863</v>
      </c>
      <c r="BH64" s="664">
        <f>[6]Dataset!BG120</f>
        <v>1.92561</v>
      </c>
      <c r="BI64" s="664">
        <f>[6]Dataset!BH120</f>
        <v>2.037258</v>
      </c>
      <c r="BJ64" s="664">
        <f>[6]Dataset!BI120</f>
        <v>1.8997200000000001</v>
      </c>
      <c r="BK64" s="664">
        <f>[6]Dataset!BJ120</f>
        <v>1.830103</v>
      </c>
      <c r="BL64" s="664">
        <f>[6]Dataset!BK120</f>
        <v>1.8900600000000001</v>
      </c>
      <c r="BM64" s="664">
        <f>[6]Dataset!BL120</f>
        <v>1.756748</v>
      </c>
      <c r="BN64" s="664">
        <f>[6]Dataset!BM120</f>
        <v>1.851599</v>
      </c>
      <c r="BO64" s="664">
        <f>[6]Dataset!BN120</f>
        <v>1.694064</v>
      </c>
      <c r="BP64" s="664">
        <f>[6]Dataset!BO120</f>
        <v>1.7845200000000001</v>
      </c>
      <c r="BQ64" s="664">
        <f>[6]Dataset!BP120</f>
        <v>1.72899</v>
      </c>
      <c r="BR64" s="664">
        <f>[6]Dataset!BQ120</f>
        <v>1.846298</v>
      </c>
      <c r="BS64" s="664">
        <f>[6]Dataset!BR120</f>
        <v>1.8431999999999999</v>
      </c>
      <c r="BT64" s="664">
        <f>[6]Dataset!BS120</f>
        <v>1.7285999999999999</v>
      </c>
      <c r="BU64" s="664">
        <f>[6]Dataset!BT120</f>
        <v>1.829434</v>
      </c>
      <c r="BV64" s="664">
        <f>[6]Dataset!BU120</f>
        <v>1.7562899999999999</v>
      </c>
      <c r="BW64" s="664">
        <f>[6]Dataset!BV120</f>
        <v>1.6387320000000001</v>
      </c>
      <c r="BX64" s="664">
        <f>[6]Dataset!BW120</f>
        <v>1.7236800000000001</v>
      </c>
      <c r="BY64" s="664">
        <f>[6]Dataset!BX120</f>
        <v>1.603448</v>
      </c>
      <c r="BZ64" s="664">
        <v>1.7705029999999999</v>
      </c>
      <c r="CA64" s="664">
        <v>1.61965</v>
      </c>
      <c r="CB64" s="664">
        <v>1.68438</v>
      </c>
      <c r="CC64" s="664">
        <v>1.6293599999999999</v>
      </c>
      <c r="CD64" s="664">
        <v>1.7019</v>
      </c>
      <c r="CE64" s="664">
        <v>1.67988</v>
      </c>
      <c r="CF64" s="664">
        <v>1.58196</v>
      </c>
      <c r="CG64" s="664">
        <v>1.6931579999999999</v>
      </c>
      <c r="CH64" s="664">
        <v>1.6233900000000001</v>
      </c>
      <c r="CI64" s="724">
        <v>1.525458</v>
      </c>
      <c r="CJ64" s="724">
        <v>1.5927899999999999</v>
      </c>
      <c r="CK64" s="724">
        <v>1.536362</v>
      </c>
      <c r="CL64" s="724">
        <v>1.6270659999999999</v>
      </c>
      <c r="CM64" s="724">
        <v>1.520905</v>
      </c>
      <c r="CN64" s="724">
        <v>1.5594300000000001</v>
      </c>
      <c r="CO64" s="724">
        <v>1.4779800000000001</v>
      </c>
      <c r="CP64" s="724">
        <v>1.5268120000000001</v>
      </c>
      <c r="CQ64" s="724">
        <v>1.451044</v>
      </c>
      <c r="CR64" s="724">
        <v>1.42815</v>
      </c>
      <c r="CS64" s="724">
        <v>1.57666</v>
      </c>
      <c r="CT64" s="724">
        <v>1.4875499999999999</v>
      </c>
      <c r="CU64" s="724">
        <v>1.3950739999999999</v>
      </c>
      <c r="CV64" s="724">
        <v>1.45749</v>
      </c>
      <c r="CW64" s="724">
        <v>1.358112</v>
      </c>
      <c r="CX64" s="724">
        <v>1.4703919999999999</v>
      </c>
      <c r="CY64" s="724">
        <v>1.358476</v>
      </c>
      <c r="CZ64" s="724">
        <v>1.4375100000000001</v>
      </c>
      <c r="DA64" s="724">
        <v>1.3577699999999999</v>
      </c>
    </row>
    <row r="65" spans="1:105" ht="16.5" customHeight="1">
      <c r="A65" s="1046"/>
      <c r="B65" s="1051"/>
      <c r="C65" s="662" t="s">
        <v>461</v>
      </c>
      <c r="D65" s="666">
        <f>[6]Dataset!C121</f>
        <v>2.7134399999999999</v>
      </c>
      <c r="E65" s="666">
        <f>[6]Dataset!D121</f>
        <v>2.544108</v>
      </c>
      <c r="F65" s="666">
        <f>[6]Dataset!E121</f>
        <v>2.7032820000000002</v>
      </c>
      <c r="G65" s="666">
        <f>[6]Dataset!F121</f>
        <v>2.4891920000000001</v>
      </c>
      <c r="H65" s="666">
        <f>[6]Dataset!G121</f>
        <v>2.73332</v>
      </c>
      <c r="I65" s="666">
        <f>[6]Dataset!H121</f>
        <v>2.8097240000000001</v>
      </c>
      <c r="J65" s="666">
        <f>[6]Dataset!I121</f>
        <v>3.1709939999999999</v>
      </c>
      <c r="K65" s="666">
        <f>[6]Dataset!J121</f>
        <v>3.3262459999999998</v>
      </c>
      <c r="L65" s="666">
        <f>[6]Dataset!K121</f>
        <v>2.692018</v>
      </c>
      <c r="M65" s="666">
        <f>[6]Dataset!L121</f>
        <v>2.5617450000000002</v>
      </c>
      <c r="N65" s="666">
        <f>[6]Dataset!M121</f>
        <v>2.3209719999999998</v>
      </c>
      <c r="O65" s="666">
        <f>[6]Dataset!N121</f>
        <v>2.2574290000000001</v>
      </c>
      <c r="P65" s="666">
        <f>[6]Dataset!O121</f>
        <v>2.2191740000000002</v>
      </c>
      <c r="Q65" s="666">
        <f>[6]Dataset!P121</f>
        <v>2.03972</v>
      </c>
      <c r="R65" s="666">
        <f>[6]Dataset!Q121</f>
        <v>2.2034500000000001</v>
      </c>
      <c r="S65" s="666">
        <f>[6]Dataset!R121</f>
        <v>2.2213539999999998</v>
      </c>
      <c r="T65" s="666">
        <f>[6]Dataset!S121</f>
        <v>2.1998419999999999</v>
      </c>
      <c r="U65" s="666">
        <f>[6]Dataset!T121</f>
        <v>2.3371900000000001</v>
      </c>
      <c r="V65" s="666">
        <f>[6]Dataset!U121</f>
        <v>2.6488450000000001</v>
      </c>
      <c r="W65" s="666">
        <f>[6]Dataset!V121</f>
        <v>2.7805939999999998</v>
      </c>
      <c r="X65" s="666">
        <f>[6]Dataset!W121</f>
        <v>2.2423500000000001</v>
      </c>
      <c r="Y65" s="666">
        <f>[6]Dataset!X121</f>
        <v>2.1492689999999999</v>
      </c>
      <c r="Z65" s="666">
        <f>[6]Dataset!Y121</f>
        <v>1.9441820000000001</v>
      </c>
      <c r="AA65" s="666">
        <f>[6]Dataset!Z121</f>
        <v>1.9266160000000001</v>
      </c>
      <c r="AB65" s="666">
        <f>[6]Dataset!AA121</f>
        <v>1.9268639999999999</v>
      </c>
      <c r="AC65" s="666">
        <f>[6]Dataset!AB121</f>
        <v>1.822916</v>
      </c>
      <c r="AD65" s="666">
        <f>[6]Dataset!AC121</f>
        <v>1.9923960000000001</v>
      </c>
      <c r="AE65" s="666">
        <f>[6]Dataset!AD121</f>
        <v>1.8807990000000001</v>
      </c>
      <c r="AF65" s="666">
        <f>[6]Dataset!AE121</f>
        <v>1.9643120000000001</v>
      </c>
      <c r="AG65" s="666">
        <f>[6]Dataset!AF121</f>
        <v>2.0565540000000002</v>
      </c>
      <c r="AH65" s="666">
        <f>[6]Dataset!AG121</f>
        <v>2.3235749999999999</v>
      </c>
      <c r="AI65" s="666">
        <f>[6]Dataset!AH121</f>
        <v>2.4986000000000002</v>
      </c>
      <c r="AJ65" s="666">
        <f>[6]Dataset!AI121</f>
        <v>2.055755</v>
      </c>
      <c r="AK65" s="666">
        <f>[6]Dataset!AJ121</f>
        <v>1.923332</v>
      </c>
      <c r="AL65" s="666">
        <f>[6]Dataset!AK121</f>
        <v>1.811458</v>
      </c>
      <c r="AM65" s="666">
        <f>[6]Dataset!AL121</f>
        <v>1.78329</v>
      </c>
      <c r="AN65" s="666">
        <f>[6]Dataset!AM121</f>
        <v>1.808802</v>
      </c>
      <c r="AO65" s="666">
        <f>[6]Dataset!AN121</f>
        <v>1.7149479999999999</v>
      </c>
      <c r="AP65" s="666">
        <f>[6]Dataset!AO121</f>
        <v>1.170239</v>
      </c>
      <c r="AQ65" s="666">
        <f>[6]Dataset!AP121</f>
        <v>0.80685399999999996</v>
      </c>
      <c r="AR65" s="666">
        <f>[6]Dataset!AQ121</f>
        <v>0.882602</v>
      </c>
      <c r="AS65" s="666">
        <f>[6]Dataset!AR121</f>
        <v>1.1693</v>
      </c>
      <c r="AT65" s="666">
        <f>[6]Dataset!AS121</f>
        <v>1.443624</v>
      </c>
      <c r="AU65" s="666">
        <f>[6]Dataset!AT121</f>
        <v>1.608725</v>
      </c>
      <c r="AV65" s="666">
        <f>[6]Dataset!AU121</f>
        <v>1.4739739999999999</v>
      </c>
      <c r="AW65" s="666">
        <f>[6]Dataset!AV121</f>
        <v>1.3966769999999999</v>
      </c>
      <c r="AX65" s="666">
        <f>[6]Dataset!AW121</f>
        <v>1.230245</v>
      </c>
      <c r="AY65" s="666">
        <f>[6]Dataset!AX121</f>
        <v>1.173</v>
      </c>
      <c r="AZ65" s="666">
        <f>[6]Dataset!AY121</f>
        <v>1.2984</v>
      </c>
      <c r="BA65" s="666">
        <f>[6]Dataset!AZ121</f>
        <v>1.1098159999999999</v>
      </c>
      <c r="BB65" s="666">
        <f>[6]Dataset!BA121</f>
        <v>1.18059</v>
      </c>
      <c r="BC65" s="666">
        <f>[6]Dataset!BB121</f>
        <v>1.064897</v>
      </c>
      <c r="BD65" s="666">
        <f>[6]Dataset!BC121</f>
        <v>1.234205</v>
      </c>
      <c r="BE65" s="666">
        <f>[6]Dataset!BD121</f>
        <v>1.30827</v>
      </c>
      <c r="BF65" s="666">
        <f>[6]Dataset!BE121</f>
        <v>1.595329</v>
      </c>
      <c r="BG65" s="666">
        <f>[6]Dataset!BF121</f>
        <v>1.6475500000000001</v>
      </c>
      <c r="BH65" s="666">
        <f>[6]Dataset!BG121</f>
        <v>1.5066120000000001</v>
      </c>
      <c r="BI65" s="666">
        <f>[6]Dataset!BH121</f>
        <v>1.414874</v>
      </c>
      <c r="BJ65" s="666">
        <f>[6]Dataset!BI121</f>
        <v>1.3377250000000001</v>
      </c>
      <c r="BK65" s="666">
        <f>[6]Dataset!BJ121</f>
        <v>1.228129</v>
      </c>
      <c r="BL65" s="666">
        <f>[6]Dataset!BK121</f>
        <v>1.38137</v>
      </c>
      <c r="BM65" s="666">
        <f>[6]Dataset!BL121</f>
        <v>1.148668</v>
      </c>
      <c r="BN65" s="666">
        <f>[6]Dataset!BM121</f>
        <v>1.203025</v>
      </c>
      <c r="BO65" s="666">
        <f>[6]Dataset!BN121</f>
        <v>1.0705990000000001</v>
      </c>
      <c r="BP65" s="666">
        <f>[6]Dataset!BO121</f>
        <v>1.200504</v>
      </c>
      <c r="BQ65" s="666">
        <f>[6]Dataset!BP121</f>
        <v>1.2697259999999999</v>
      </c>
      <c r="BR65" s="666">
        <f>[6]Dataset!BQ121</f>
        <v>1.44482</v>
      </c>
      <c r="BS65" s="666">
        <f>[6]Dataset!BR121</f>
        <v>1.474375</v>
      </c>
      <c r="BT65" s="666">
        <f>[6]Dataset!BS121</f>
        <v>1.3908240000000001</v>
      </c>
      <c r="BU65" s="666">
        <f>[6]Dataset!BT121</f>
        <v>1.2040010000000001</v>
      </c>
      <c r="BV65" s="666">
        <f>[6]Dataset!BU121</f>
        <v>1.0837300000000001</v>
      </c>
      <c r="BW65" s="666">
        <f>[6]Dataset!BV121</f>
        <v>1.1899500000000001</v>
      </c>
      <c r="BX65" s="666">
        <f>[6]Dataset!BW121</f>
        <v>1.3551200000000001</v>
      </c>
      <c r="BY65" s="666">
        <f>[6]Dataset!BX121</f>
        <v>1.2140759999999999</v>
      </c>
      <c r="BZ65" s="666">
        <v>1.1418569999999999</v>
      </c>
      <c r="CA65" s="666">
        <v>1.0777140000000001</v>
      </c>
      <c r="CB65" s="666">
        <v>1.3630850000000001</v>
      </c>
      <c r="CC65" s="666">
        <v>1.2674300000000001</v>
      </c>
      <c r="CD65" s="666">
        <v>1.407459</v>
      </c>
      <c r="CE65" s="666">
        <v>1.329936</v>
      </c>
      <c r="CF65" s="666">
        <v>1.217258</v>
      </c>
      <c r="CG65" s="664">
        <v>1.070235</v>
      </c>
      <c r="CH65" s="664">
        <v>0.98690199999999995</v>
      </c>
      <c r="CI65" s="724">
        <v>1.228577</v>
      </c>
      <c r="CJ65" s="724">
        <v>1.3022899999999999</v>
      </c>
      <c r="CK65" s="724">
        <v>1.229522</v>
      </c>
      <c r="CL65" s="724">
        <v>1.1075299999999999</v>
      </c>
      <c r="CM65" s="724">
        <v>0.97124900000000003</v>
      </c>
      <c r="CN65" s="724">
        <v>0.99657200000000001</v>
      </c>
      <c r="CO65" s="724">
        <v>1.1325780000000001</v>
      </c>
      <c r="CP65" s="724">
        <v>1.262767</v>
      </c>
      <c r="CQ65" s="724">
        <v>1.1696439999999999</v>
      </c>
      <c r="CR65" s="724">
        <v>1.09781</v>
      </c>
      <c r="CS65" s="724">
        <v>1.027549</v>
      </c>
      <c r="CT65" s="724">
        <v>0.97999400000000003</v>
      </c>
      <c r="CU65" s="724">
        <v>1.0831500000000001</v>
      </c>
      <c r="CV65" s="724">
        <v>1.1467499999999999</v>
      </c>
      <c r="CW65" s="724">
        <v>1.12432</v>
      </c>
      <c r="CX65" s="724">
        <v>1.017112</v>
      </c>
      <c r="CY65" s="724">
        <v>0.90214400000000006</v>
      </c>
      <c r="CZ65" s="724">
        <v>1.10171</v>
      </c>
      <c r="DA65" s="724">
        <v>0.95452999999999999</v>
      </c>
    </row>
    <row r="66" spans="1:105" ht="16.5" customHeight="1">
      <c r="A66" s="1046"/>
      <c r="B66" s="1052"/>
      <c r="C66" s="663" t="s">
        <v>447</v>
      </c>
      <c r="D66" s="665">
        <f>[6]Dataset!C122</f>
        <v>2.2854899999999998</v>
      </c>
      <c r="E66" s="665">
        <f>[6]Dataset!D122</f>
        <v>2.1597520000000001</v>
      </c>
      <c r="F66" s="665">
        <f>[6]Dataset!E122</f>
        <v>2.3733599999999999</v>
      </c>
      <c r="G66" s="665">
        <f>[6]Dataset!F122</f>
        <v>2.1411859999999998</v>
      </c>
      <c r="H66" s="665">
        <f>[6]Dataset!G122</f>
        <v>2.2330199999999998</v>
      </c>
      <c r="I66" s="665">
        <f>[6]Dataset!H122</f>
        <v>2.1738900000000001</v>
      </c>
      <c r="J66" s="665">
        <f>[6]Dataset!I122</f>
        <v>2.2973789999999998</v>
      </c>
      <c r="K66" s="665">
        <f>[6]Dataset!J122</f>
        <v>2.29392</v>
      </c>
      <c r="L66" s="665">
        <f>[6]Dataset!K122</f>
        <v>2.0843400000000001</v>
      </c>
      <c r="M66" s="665">
        <f>[6]Dataset!L122</f>
        <v>2.0678239999999999</v>
      </c>
      <c r="N66" s="665">
        <f>[6]Dataset!M122</f>
        <v>2.00562</v>
      </c>
      <c r="O66" s="665">
        <f>[6]Dataset!N122</f>
        <v>2.0166599999999999</v>
      </c>
      <c r="P66" s="665">
        <f>[6]Dataset!O122</f>
        <v>2.09226</v>
      </c>
      <c r="Q66" s="665">
        <f>[6]Dataset!P122</f>
        <v>1.9695480000000001</v>
      </c>
      <c r="R66" s="665">
        <f>[6]Dataset!Q122</f>
        <v>2.168326</v>
      </c>
      <c r="S66" s="665">
        <f>[6]Dataset!R122</f>
        <v>1.966548</v>
      </c>
      <c r="T66" s="665">
        <f>[6]Dataset!S122</f>
        <v>2.0664600000000002</v>
      </c>
      <c r="U66" s="665">
        <f>[6]Dataset!T122</f>
        <v>2.0518800000000001</v>
      </c>
      <c r="V66" s="665">
        <f>[6]Dataset!U122</f>
        <v>2.138442</v>
      </c>
      <c r="W66" s="665">
        <f>[6]Dataset!V122</f>
        <v>2.1134400000000002</v>
      </c>
      <c r="X66" s="665">
        <f>[6]Dataset!W122</f>
        <v>1.9604699999999999</v>
      </c>
      <c r="Y66" s="665">
        <f>[6]Dataset!X122</f>
        <v>1.9561930000000001</v>
      </c>
      <c r="Z66" s="665">
        <f>[6]Dataset!Y122</f>
        <v>1.9172100000000001</v>
      </c>
      <c r="AA66" s="665">
        <f>[6]Dataset!Z122</f>
        <v>1.906083</v>
      </c>
      <c r="AB66" s="665">
        <f>[6]Dataset!AA122</f>
        <v>1.9921199999999999</v>
      </c>
      <c r="AC66" s="665">
        <f>[6]Dataset!AB122</f>
        <v>1.8610199999999999</v>
      </c>
      <c r="AD66" s="665">
        <f>[6]Dataset!AC122</f>
        <v>2.0464340000000001</v>
      </c>
      <c r="AE66" s="665">
        <f>[6]Dataset!AD122</f>
        <v>1.8763000000000001</v>
      </c>
      <c r="AF66" s="665">
        <f>[6]Dataset!AE122</f>
        <v>1.9756199999999999</v>
      </c>
      <c r="AG66" s="665">
        <f>[6]Dataset!AF122</f>
        <v>1.8979200000000001</v>
      </c>
      <c r="AH66" s="665">
        <f>[6]Dataset!AG122</f>
        <v>1.967849</v>
      </c>
      <c r="AI66" s="665">
        <f>[6]Dataset!AH122</f>
        <v>1.9616400000000001</v>
      </c>
      <c r="AJ66" s="665">
        <f>[6]Dataset!AI122</f>
        <v>1.7850900000000001</v>
      </c>
      <c r="AK66" s="665">
        <f>[6]Dataset!AJ122</f>
        <v>1.595216</v>
      </c>
      <c r="AL66" s="665">
        <f>[6]Dataset!AK122</f>
        <v>1.8003899999999999</v>
      </c>
      <c r="AM66" s="665">
        <f>[6]Dataset!AL122</f>
        <v>1.6914830000000001</v>
      </c>
      <c r="AN66" s="665">
        <f>[6]Dataset!AM122</f>
        <v>1.76847</v>
      </c>
      <c r="AO66" s="665">
        <f>[6]Dataset!AN122</f>
        <v>1.710739</v>
      </c>
      <c r="AP66" s="665">
        <f>[6]Dataset!AO122</f>
        <v>1.610047</v>
      </c>
      <c r="AQ66" s="665">
        <f>[6]Dataset!AP122</f>
        <v>1.570524</v>
      </c>
      <c r="AR66" s="665">
        <f>[6]Dataset!AQ122</f>
        <v>1.5900300000000001</v>
      </c>
      <c r="AS66" s="665">
        <f>[6]Dataset!AR122</f>
        <v>1.53918</v>
      </c>
      <c r="AT66" s="665">
        <f>[6]Dataset!AS122</f>
        <v>1.6353740000000001</v>
      </c>
      <c r="AU66" s="665">
        <f>[6]Dataset!AT122</f>
        <v>1.65195</v>
      </c>
      <c r="AV66" s="665">
        <f>[6]Dataset!AU122</f>
        <v>1.56243</v>
      </c>
      <c r="AW66" s="665">
        <f>[6]Dataset!AV122</f>
        <v>1.6448910000000001</v>
      </c>
      <c r="AX66" s="665">
        <f>[6]Dataset!AW122</f>
        <v>1.53813</v>
      </c>
      <c r="AY66" s="665">
        <f>[6]Dataset!AX122</f>
        <v>1.5173669999999999</v>
      </c>
      <c r="AZ66" s="665">
        <f>[6]Dataset!AY122</f>
        <v>1.5794999999999999</v>
      </c>
      <c r="BA66" s="665">
        <f>[6]Dataset!AZ122</f>
        <v>1.45208</v>
      </c>
      <c r="BB66" s="665">
        <f>[6]Dataset!BA122</f>
        <v>1.5891219999999999</v>
      </c>
      <c r="BC66" s="665">
        <f>[6]Dataset!BB122</f>
        <v>1.493123</v>
      </c>
      <c r="BD66" s="665">
        <f>[6]Dataset!BC122</f>
        <v>1.59846</v>
      </c>
      <c r="BE66" s="665">
        <f>[6]Dataset!BD122</f>
        <v>1.47621</v>
      </c>
      <c r="BF66" s="665">
        <f>[6]Dataset!BE122</f>
        <v>1.524518</v>
      </c>
      <c r="BG66" s="665">
        <f>[6]Dataset!BF122</f>
        <v>1.5096000000000001</v>
      </c>
      <c r="BH66" s="665">
        <f>[6]Dataset!BG122</f>
        <v>1.39734</v>
      </c>
      <c r="BI66" s="665">
        <f>[6]Dataset!BH122</f>
        <v>1.4014789999999999</v>
      </c>
      <c r="BJ66" s="665">
        <f>[6]Dataset!BI122</f>
        <v>1.3705799999999999</v>
      </c>
      <c r="BK66" s="665">
        <f>[6]Dataset!BJ122</f>
        <v>1.336813</v>
      </c>
      <c r="BL66" s="665">
        <f>[6]Dataset!BK122</f>
        <v>1.3878900000000001</v>
      </c>
      <c r="BM66" s="665">
        <f>[6]Dataset!BL122</f>
        <v>1.294916</v>
      </c>
      <c r="BN66" s="665">
        <f>[6]Dataset!BM122</f>
        <v>1.3980379999999999</v>
      </c>
      <c r="BO66" s="665">
        <f>[6]Dataset!BN122</f>
        <v>1.2722880000000001</v>
      </c>
      <c r="BP66" s="665">
        <f>[6]Dataset!BO122</f>
        <v>1.2958799999999999</v>
      </c>
      <c r="BQ66" s="665">
        <f>[6]Dataset!BP122</f>
        <v>1.2676499999999999</v>
      </c>
      <c r="BR66" s="665">
        <f>[6]Dataset!BQ122</f>
        <v>1.3613649999999999</v>
      </c>
      <c r="BS66" s="665">
        <f>[6]Dataset!BR122</f>
        <v>1.3097700000000001</v>
      </c>
      <c r="BT66" s="665">
        <f>[6]Dataset!BS122</f>
        <v>1.23414</v>
      </c>
      <c r="BU66" s="665">
        <f>[6]Dataset!BT122</f>
        <v>1.236156</v>
      </c>
      <c r="BV66" s="665">
        <f>[6]Dataset!BU122</f>
        <v>1.2079200000000001</v>
      </c>
      <c r="BW66" s="665">
        <f>[6]Dataset!BV122</f>
        <v>1.17015</v>
      </c>
      <c r="BX66" s="665">
        <f>[6]Dataset!BW122</f>
        <v>1.20201</v>
      </c>
      <c r="BY66" s="665">
        <f>[6]Dataset!BX122</f>
        <v>1.1368</v>
      </c>
      <c r="BZ66" s="665">
        <v>1.2528649999999999</v>
      </c>
      <c r="CA66" s="665">
        <v>1.1453260000000001</v>
      </c>
      <c r="CB66" s="665">
        <v>1.17069</v>
      </c>
      <c r="CC66" s="665">
        <v>1.1204400000000001</v>
      </c>
      <c r="CD66" s="665">
        <v>1.1710560000000001</v>
      </c>
      <c r="CE66" s="665">
        <v>1.1526000000000001</v>
      </c>
      <c r="CF66" s="665">
        <v>1.1063700000000001</v>
      </c>
      <c r="CG66" s="664">
        <v>1.100841</v>
      </c>
      <c r="CH66" s="664">
        <v>1.0549200000000001</v>
      </c>
      <c r="CI66" s="722">
        <v>1.027876</v>
      </c>
      <c r="CJ66" s="722">
        <v>1.0712699999999999</v>
      </c>
      <c r="CK66" s="722">
        <v>1.0525260000000001</v>
      </c>
      <c r="CL66" s="722">
        <v>1.1063590000000001</v>
      </c>
      <c r="CM66" s="722">
        <v>1.003458</v>
      </c>
      <c r="CN66" s="722">
        <v>1.05582</v>
      </c>
      <c r="CO66" s="722">
        <v>1.0311900000000001</v>
      </c>
      <c r="CP66" s="722">
        <v>1.0476449999999999</v>
      </c>
      <c r="CQ66" s="722">
        <v>1.00752</v>
      </c>
      <c r="CR66" s="722">
        <v>0.95826</v>
      </c>
      <c r="CS66" s="890">
        <v>0.93647999999999998</v>
      </c>
      <c r="CT66" s="890">
        <v>0.94938</v>
      </c>
      <c r="CU66" s="760">
        <v>0.91280399999999995</v>
      </c>
      <c r="CV66" s="760">
        <v>0.95067000000000002</v>
      </c>
      <c r="CW66" s="760">
        <v>0.88782399999999995</v>
      </c>
      <c r="CX66" s="760">
        <v>0.97036199999999995</v>
      </c>
      <c r="CY66" s="760">
        <v>0.88885000000000003</v>
      </c>
      <c r="CZ66" s="760">
        <v>0.90710999999999997</v>
      </c>
      <c r="DA66" s="760">
        <v>0.88200000000000001</v>
      </c>
    </row>
    <row r="67" spans="1:105" s="152" customFormat="1" ht="16.5" customHeight="1">
      <c r="A67" s="1046"/>
      <c r="B67" s="1048" t="s">
        <v>830</v>
      </c>
      <c r="C67" s="599" t="s">
        <v>239</v>
      </c>
      <c r="D67" s="600">
        <f>[6]Dataset!C123</f>
        <v>71.132470999999995</v>
      </c>
      <c r="E67" s="600">
        <f>[6]Dataset!D123</f>
        <v>66.854665999999995</v>
      </c>
      <c r="F67" s="600">
        <f>[6]Dataset!E123</f>
        <v>72.593873000000002</v>
      </c>
      <c r="G67" s="600">
        <f>[6]Dataset!F123</f>
        <v>67.324285000000003</v>
      </c>
      <c r="H67" s="600">
        <f>[6]Dataset!G123</f>
        <v>70.069084000000004</v>
      </c>
      <c r="I67" s="600">
        <f>[6]Dataset!H123</f>
        <v>69.475132000000002</v>
      </c>
      <c r="J67" s="600">
        <f>[6]Dataset!I123</f>
        <v>73.919470000000004</v>
      </c>
      <c r="K67" s="600">
        <f>[6]Dataset!J123</f>
        <v>72.873490000000004</v>
      </c>
      <c r="L67" s="600">
        <f>[6]Dataset!K123</f>
        <v>67.271119999999996</v>
      </c>
      <c r="M67" s="600">
        <f>[6]Dataset!L123</f>
        <v>67.416408000000004</v>
      </c>
      <c r="N67" s="600">
        <f>[6]Dataset!M123</f>
        <v>64.803431000000003</v>
      </c>
      <c r="O67" s="600">
        <f>[6]Dataset!N123</f>
        <v>63.137985999999998</v>
      </c>
      <c r="P67" s="600">
        <f>[6]Dataset!O123</f>
        <v>65.199678000000006</v>
      </c>
      <c r="Q67" s="600">
        <f>[6]Dataset!P123</f>
        <v>60.737869000000003</v>
      </c>
      <c r="R67" s="600">
        <f>[6]Dataset!Q123</f>
        <v>68.315393999999998</v>
      </c>
      <c r="S67" s="600">
        <f>[6]Dataset!R123</f>
        <v>61.785319999999999</v>
      </c>
      <c r="T67" s="600">
        <f>[6]Dataset!S123</f>
        <v>64.788252999999997</v>
      </c>
      <c r="U67" s="600">
        <f>[6]Dataset!T123</f>
        <v>64.069698000000002</v>
      </c>
      <c r="V67" s="600">
        <f>[6]Dataset!U123</f>
        <v>67.840147000000002</v>
      </c>
      <c r="W67" s="600">
        <f>[6]Dataset!V123</f>
        <v>67.231746000000001</v>
      </c>
      <c r="X67" s="600">
        <f>[6]Dataset!W123</f>
        <v>62.612870999999998</v>
      </c>
      <c r="Y67" s="600">
        <f>[6]Dataset!X123</f>
        <v>62.845880000000001</v>
      </c>
      <c r="Z67" s="600">
        <f>[6]Dataset!Y123</f>
        <v>60.488773999999999</v>
      </c>
      <c r="AA67" s="600">
        <f>[6]Dataset!Z123</f>
        <v>58.503779999999999</v>
      </c>
      <c r="AB67" s="600">
        <f>[6]Dataset!AA123</f>
        <v>60.023854</v>
      </c>
      <c r="AC67" s="600">
        <f>[6]Dataset!AB123</f>
        <v>55.934244</v>
      </c>
      <c r="AD67" s="600">
        <f>[6]Dataset!AC123</f>
        <v>61.315331999999998</v>
      </c>
      <c r="AE67" s="600">
        <f>[6]Dataset!AD123</f>
        <v>56.501094999999999</v>
      </c>
      <c r="AF67" s="600">
        <f>[6]Dataset!AE123</f>
        <v>59.240597000000001</v>
      </c>
      <c r="AG67" s="600">
        <f>[6]Dataset!AF123</f>
        <v>57.881005999999999</v>
      </c>
      <c r="AH67" s="600">
        <f>[6]Dataset!AG123</f>
        <v>60.91977</v>
      </c>
      <c r="AI67" s="600">
        <f>[6]Dataset!AH123</f>
        <v>61.338459999999998</v>
      </c>
      <c r="AJ67" s="600">
        <f>[6]Dataset!AI123</f>
        <v>56.961758000000003</v>
      </c>
      <c r="AK67" s="600">
        <f>[6]Dataset!AJ123</f>
        <v>57.541894999999997</v>
      </c>
      <c r="AL67" s="600">
        <f>[6]Dataset!AK123</f>
        <v>55.300671999999999</v>
      </c>
      <c r="AM67" s="600">
        <f>[6]Dataset!AL123</f>
        <v>53.609876999999997</v>
      </c>
      <c r="AN67" s="600">
        <f>[6]Dataset!AM123</f>
        <v>55.543945000000001</v>
      </c>
      <c r="AO67" s="600">
        <f>[6]Dataset!AN123</f>
        <v>53.067376000000003</v>
      </c>
      <c r="AP67" s="600">
        <f>[6]Dataset!AO123</f>
        <v>50.351013000000002</v>
      </c>
      <c r="AQ67" s="600">
        <f>[6]Dataset!AP123</f>
        <v>46.368599000000003</v>
      </c>
      <c r="AR67" s="600">
        <f>[6]Dataset!AQ123</f>
        <v>47.773496999999999</v>
      </c>
      <c r="AS67" s="600">
        <f>[6]Dataset!AR123</f>
        <v>45.818145999999999</v>
      </c>
      <c r="AT67" s="600">
        <f>[6]Dataset!AS123</f>
        <v>50.506988999999997</v>
      </c>
      <c r="AU67" s="600">
        <f>[6]Dataset!AT123</f>
        <v>51.659325000000003</v>
      </c>
      <c r="AV67" s="600">
        <f>[6]Dataset!AU123</f>
        <v>49.163165999999997</v>
      </c>
      <c r="AW67" s="600">
        <f>[6]Dataset!AV123</f>
        <v>49.864235000000001</v>
      </c>
      <c r="AX67" s="600">
        <f>[6]Dataset!AW123</f>
        <v>47.141683</v>
      </c>
      <c r="AY67" s="600">
        <f>[6]Dataset!AX123</f>
        <v>46.044120999999997</v>
      </c>
      <c r="AZ67" s="600">
        <f>[6]Dataset!AY123</f>
        <v>47.272919000000002</v>
      </c>
      <c r="BA67" s="600">
        <f>[6]Dataset!AZ123</f>
        <v>44.148145</v>
      </c>
      <c r="BB67" s="600">
        <f>[6]Dataset!BA123</f>
        <v>46.698186999999997</v>
      </c>
      <c r="BC67" s="600">
        <f>[6]Dataset!BB123</f>
        <v>43.813982000000003</v>
      </c>
      <c r="BD67" s="600">
        <f>[6]Dataset!BC123</f>
        <v>45.511324000000002</v>
      </c>
      <c r="BE67" s="600">
        <f>[6]Dataset!BD123</f>
        <v>44.962598999999997</v>
      </c>
      <c r="BF67" s="600">
        <f>[6]Dataset!BE123</f>
        <v>47.968798</v>
      </c>
      <c r="BG67" s="600">
        <f>[6]Dataset!BF123</f>
        <v>46.456262000000002</v>
      </c>
      <c r="BH67" s="600">
        <f>[6]Dataset!BG123</f>
        <v>43.910832999999997</v>
      </c>
      <c r="BI67" s="600">
        <f>[6]Dataset!BH123</f>
        <v>44.921821000000001</v>
      </c>
      <c r="BJ67" s="600">
        <f>[6]Dataset!BI123</f>
        <v>42.397249000000002</v>
      </c>
      <c r="BK67" s="600">
        <f>[6]Dataset!BJ123</f>
        <v>41.29278</v>
      </c>
      <c r="BL67" s="600">
        <f>[6]Dataset!BK123</f>
        <v>42.416224999999997</v>
      </c>
      <c r="BM67" s="600">
        <f>[6]Dataset!BL123</f>
        <v>39.771478000000002</v>
      </c>
      <c r="BN67" s="600">
        <f>[6]Dataset!BM123</f>
        <v>43.122959999999999</v>
      </c>
      <c r="BO67" s="600">
        <f>[6]Dataset!BN123</f>
        <v>39.698931000000002</v>
      </c>
      <c r="BP67" s="600">
        <f>[6]Dataset!BO123</f>
        <v>40.886924</v>
      </c>
      <c r="BQ67" s="600">
        <f>[6]Dataset!BP123</f>
        <v>39.867247999999996</v>
      </c>
      <c r="BR67" s="600">
        <f>[6]Dataset!BQ123</f>
        <v>42.581361999999999</v>
      </c>
      <c r="BS67" s="600">
        <f>[6]Dataset!BR123</f>
        <v>41.50759</v>
      </c>
      <c r="BT67" s="600">
        <f>[6]Dataset!BS123</f>
        <v>40.246200999999999</v>
      </c>
      <c r="BU67" s="600">
        <f>[6]Dataset!BT123</f>
        <v>40.234769</v>
      </c>
      <c r="BV67" s="600">
        <f>[6]Dataset!BU123</f>
        <v>38.461699000000003</v>
      </c>
      <c r="BW67" s="600">
        <f>[6]Dataset!BV123</f>
        <v>37.385223000000003</v>
      </c>
      <c r="BX67" s="600">
        <f>[6]Dataset!BW123</f>
        <v>37.854557</v>
      </c>
      <c r="BY67" s="600">
        <f>[6]Dataset!BX123</f>
        <v>35.320331000000003</v>
      </c>
      <c r="BZ67" s="600">
        <v>38.782347999999999</v>
      </c>
      <c r="CA67" s="600">
        <v>35.885280999999999</v>
      </c>
      <c r="CB67" s="600">
        <v>37.399734000000002</v>
      </c>
      <c r="CC67" s="600">
        <v>36.575024999999997</v>
      </c>
      <c r="CD67" s="600">
        <v>37.930618000000003</v>
      </c>
      <c r="CE67" s="600">
        <v>37.220643000000003</v>
      </c>
      <c r="CF67" s="600">
        <v>36.007492999999997</v>
      </c>
      <c r="CG67" s="600">
        <v>36.378960999999997</v>
      </c>
      <c r="CH67" s="600">
        <v>34.73377</v>
      </c>
      <c r="CI67" s="667">
        <v>33.535010999999997</v>
      </c>
      <c r="CJ67" s="667">
        <v>34.337530000000001</v>
      </c>
      <c r="CK67" s="667">
        <v>33.356442999999999</v>
      </c>
      <c r="CL67" s="667">
        <v>35.025644</v>
      </c>
      <c r="CM67" s="667">
        <v>32.444254000000001</v>
      </c>
      <c r="CN67" s="667">
        <v>33.814487</v>
      </c>
      <c r="CO67" s="667">
        <v>33.440629000000001</v>
      </c>
      <c r="CP67" s="667">
        <v>34.417605999999999</v>
      </c>
      <c r="CQ67" s="667">
        <v>33.618395999999997</v>
      </c>
      <c r="CR67" s="667">
        <v>32.185473999999999</v>
      </c>
      <c r="CS67" s="600">
        <v>33.080154</v>
      </c>
      <c r="CT67" s="600">
        <v>32.061407000000003</v>
      </c>
      <c r="CU67" s="891">
        <v>31.091629000000001</v>
      </c>
      <c r="CV67" s="891">
        <v>32.038552000000003</v>
      </c>
      <c r="CW67" s="891">
        <v>29.995636999999999</v>
      </c>
      <c r="CX67" s="891">
        <v>32.505020999999999</v>
      </c>
      <c r="CY67" s="891">
        <v>30.401966000000002</v>
      </c>
      <c r="CZ67" s="891">
        <v>31.610036000000001</v>
      </c>
      <c r="DA67" s="891">
        <v>30.096162</v>
      </c>
    </row>
    <row r="68" spans="1:105" ht="16.5" customHeight="1">
      <c r="A68" s="1046"/>
      <c r="B68" s="1051"/>
      <c r="C68" s="662" t="s">
        <v>440</v>
      </c>
      <c r="D68" s="664">
        <f>[6]Dataset!C124</f>
        <v>6.8853299999999997</v>
      </c>
      <c r="E68" s="664">
        <f>[6]Dataset!D124</f>
        <v>6.4580039999999999</v>
      </c>
      <c r="F68" s="664">
        <f>[6]Dataset!E124</f>
        <v>7.2408869999999999</v>
      </c>
      <c r="G68" s="664">
        <f>[6]Dataset!F124</f>
        <v>6.4709729999999999</v>
      </c>
      <c r="H68" s="664">
        <f>[6]Dataset!G124</f>
        <v>6.9070200000000002</v>
      </c>
      <c r="I68" s="664">
        <f>[6]Dataset!H124</f>
        <v>6.3586799999999997</v>
      </c>
      <c r="J68" s="664">
        <f>[6]Dataset!I124</f>
        <v>6.7697180000000001</v>
      </c>
      <c r="K68" s="664">
        <f>[6]Dataset!J124</f>
        <v>6.6492000000000004</v>
      </c>
      <c r="L68" s="664">
        <f>[6]Dataset!K124</f>
        <v>6.1726200000000002</v>
      </c>
      <c r="M68" s="664">
        <f>[6]Dataset!L124</f>
        <v>6.4586639999999997</v>
      </c>
      <c r="N68" s="664">
        <f>[6]Dataset!M124</f>
        <v>6.3110099999999996</v>
      </c>
      <c r="O68" s="664">
        <f>[6]Dataset!N124</f>
        <v>6.0774429999999997</v>
      </c>
      <c r="P68" s="664">
        <f>[6]Dataset!O124</f>
        <v>6.3895200000000001</v>
      </c>
      <c r="Q68" s="664">
        <f>[6]Dataset!P124</f>
        <v>6.0499879999999999</v>
      </c>
      <c r="R68" s="664">
        <f>[6]Dataset!Q124</f>
        <v>6.841297</v>
      </c>
      <c r="S68" s="664">
        <f>[6]Dataset!R124</f>
        <v>6.1957050000000002</v>
      </c>
      <c r="T68" s="664">
        <f>[6]Dataset!S124</f>
        <v>6.4641599999999997</v>
      </c>
      <c r="U68" s="664">
        <f>[6]Dataset!T124</f>
        <v>6.3494999999999999</v>
      </c>
      <c r="V68" s="664">
        <f>[6]Dataset!U124</f>
        <v>6.5859189999999996</v>
      </c>
      <c r="W68" s="664">
        <f>[6]Dataset!V124</f>
        <v>6.5207699999999997</v>
      </c>
      <c r="X68" s="664">
        <f>[6]Dataset!W124</f>
        <v>6.0442499999999999</v>
      </c>
      <c r="Y68" s="664">
        <f>[6]Dataset!X124</f>
        <v>6.0974209999999998</v>
      </c>
      <c r="Z68" s="664">
        <f>[6]Dataset!Y124</f>
        <v>5.9406600000000003</v>
      </c>
      <c r="AA68" s="664">
        <f>[6]Dataset!Z124</f>
        <v>5.813485</v>
      </c>
      <c r="AB68" s="664">
        <f>[6]Dataset!AA124</f>
        <v>6.0135899999999998</v>
      </c>
      <c r="AC68" s="664">
        <f>[6]Dataset!AB124</f>
        <v>5.6631400000000003</v>
      </c>
      <c r="AD68" s="664">
        <f>[6]Dataset!AC124</f>
        <v>6.2331390000000004</v>
      </c>
      <c r="AE68" s="664">
        <f>[6]Dataset!AD124</f>
        <v>5.6721969999999997</v>
      </c>
      <c r="AF68" s="664">
        <f>[6]Dataset!AE124</f>
        <v>6.0738000000000003</v>
      </c>
      <c r="AG68" s="664">
        <f>[6]Dataset!AF124</f>
        <v>5.7472500000000002</v>
      </c>
      <c r="AH68" s="664">
        <f>[6]Dataset!AG124</f>
        <v>6.1023500000000004</v>
      </c>
      <c r="AI68" s="664">
        <f>[6]Dataset!AH124</f>
        <v>6.3233100000000002</v>
      </c>
      <c r="AJ68" s="664">
        <f>[6]Dataset!AI124</f>
        <v>5.7358200000000004</v>
      </c>
      <c r="AK68" s="664">
        <f>[6]Dataset!AJ124</f>
        <v>5.9506050000000004</v>
      </c>
      <c r="AL68" s="664">
        <f>[6]Dataset!AK124</f>
        <v>5.7989100000000002</v>
      </c>
      <c r="AM68" s="664">
        <f>[6]Dataset!AL124</f>
        <v>5.4831750000000001</v>
      </c>
      <c r="AN68" s="664">
        <f>[6]Dataset!AM124</f>
        <v>5.8208399999999996</v>
      </c>
      <c r="AO68" s="664">
        <f>[6]Dataset!AN124</f>
        <v>5.5975799999999998</v>
      </c>
      <c r="AP68" s="664">
        <f>[6]Dataset!AO124</f>
        <v>5.498005</v>
      </c>
      <c r="AQ68" s="664">
        <f>[6]Dataset!AP124</f>
        <v>5.2833069999999998</v>
      </c>
      <c r="AR68" s="664">
        <f>[6]Dataset!AQ124</f>
        <v>5.5060200000000004</v>
      </c>
      <c r="AS68" s="664">
        <f>[6]Dataset!AR124</f>
        <v>4.9679700000000002</v>
      </c>
      <c r="AT68" s="664">
        <f>[6]Dataset!AS124</f>
        <v>5.4490869999999996</v>
      </c>
      <c r="AU68" s="664">
        <f>[6]Dataset!AT124</f>
        <v>5.5786499999999997</v>
      </c>
      <c r="AV68" s="664">
        <f>[6]Dataset!AU124</f>
        <v>5.0105399999999998</v>
      </c>
      <c r="AW68" s="664">
        <f>[6]Dataset!AV124</f>
        <v>5.1413190000000002</v>
      </c>
      <c r="AX68" s="664">
        <f>[6]Dataset!AW124</f>
        <v>4.98996</v>
      </c>
      <c r="AY68" s="664">
        <f>[6]Dataset!AX124</f>
        <v>4.91289</v>
      </c>
      <c r="AZ68" s="664">
        <f>[6]Dataset!AY124</f>
        <v>5.0435999999999996</v>
      </c>
      <c r="BA68" s="664">
        <f>[6]Dataset!AZ124</f>
        <v>4.5939319999999997</v>
      </c>
      <c r="BB68" s="664">
        <f>[6]Dataset!BA124</f>
        <v>4.9730819999999998</v>
      </c>
      <c r="BC68" s="664">
        <f>[6]Dataset!BB124</f>
        <v>4.7217219999999998</v>
      </c>
      <c r="BD68" s="664">
        <f>[6]Dataset!BC124</f>
        <v>4.7335200000000004</v>
      </c>
      <c r="BE68" s="664">
        <f>[6]Dataset!BD124</f>
        <v>4.7888099999999998</v>
      </c>
      <c r="BF68" s="664">
        <f>[6]Dataset!BE124</f>
        <v>5.2001569999999999</v>
      </c>
      <c r="BG68" s="664">
        <f>[6]Dataset!BF124</f>
        <v>5.1026699999999998</v>
      </c>
      <c r="BH68" s="664">
        <f>[6]Dataset!BG124</f>
        <v>4.7004000000000001</v>
      </c>
      <c r="BI68" s="664">
        <f>[6]Dataset!BH124</f>
        <v>4.7455420000000004</v>
      </c>
      <c r="BJ68" s="664">
        <f>[6]Dataset!BI124</f>
        <v>4.4802600000000004</v>
      </c>
      <c r="BK68" s="664">
        <f>[6]Dataset!BJ124</f>
        <v>4.4313450000000003</v>
      </c>
      <c r="BL68" s="664">
        <f>[6]Dataset!BK124</f>
        <v>4.8031499999999996</v>
      </c>
      <c r="BM68" s="664">
        <f>[6]Dataset!BL124</f>
        <v>4.613588</v>
      </c>
      <c r="BN68" s="664">
        <f>[6]Dataset!BM124</f>
        <v>5.0240770000000001</v>
      </c>
      <c r="BO68" s="664">
        <f>[6]Dataset!BN124</f>
        <v>4.5120810000000002</v>
      </c>
      <c r="BP68" s="664">
        <f>[6]Dataset!BO124</f>
        <v>4.5183299999999997</v>
      </c>
      <c r="BQ68" s="664">
        <f>[6]Dataset!BP124</f>
        <v>4.4626200000000003</v>
      </c>
      <c r="BR68" s="664">
        <f>[6]Dataset!BQ124</f>
        <v>4.844525</v>
      </c>
      <c r="BS68" s="664">
        <f>[6]Dataset!BR124</f>
        <v>4.6688700000000001</v>
      </c>
      <c r="BT68" s="664">
        <f>[6]Dataset!BS124</f>
        <v>4.5688800000000001</v>
      </c>
      <c r="BU68" s="664">
        <f>[6]Dataset!BT124</f>
        <v>4.5850860000000004</v>
      </c>
      <c r="BV68" s="664">
        <f>[6]Dataset!BU124</f>
        <v>4.2716099999999999</v>
      </c>
      <c r="BW68" s="664">
        <f>[6]Dataset!BV124</f>
        <v>3.973004</v>
      </c>
      <c r="BX68" s="664">
        <f>[6]Dataset!BW124</f>
        <v>4.1756399999999996</v>
      </c>
      <c r="BY68" s="664">
        <f>[6]Dataset!BX124</f>
        <v>3.985716</v>
      </c>
      <c r="BZ68" s="664">
        <v>4.2560830000000003</v>
      </c>
      <c r="CA68" s="664">
        <v>3.9434779999999998</v>
      </c>
      <c r="CB68" s="664">
        <v>4.0289400000000004</v>
      </c>
      <c r="CC68" s="664">
        <v>3.8727360000000002</v>
      </c>
      <c r="CD68" s="664">
        <v>4.3035439999999996</v>
      </c>
      <c r="CE68" s="664">
        <v>4.1190899999999999</v>
      </c>
      <c r="CF68" s="664">
        <v>3.9851100000000002</v>
      </c>
      <c r="CG68" s="664">
        <v>4.0558540000000001</v>
      </c>
      <c r="CH68" s="664">
        <v>3.8145600000000002</v>
      </c>
      <c r="CI68" s="724">
        <v>3.6861609999999998</v>
      </c>
      <c r="CJ68" s="724">
        <v>3.7204199999999998</v>
      </c>
      <c r="CK68" s="724">
        <v>3.603424</v>
      </c>
      <c r="CL68" s="724">
        <v>3.8702570000000001</v>
      </c>
      <c r="CM68" s="724">
        <v>3.5533410000000001</v>
      </c>
      <c r="CN68" s="724">
        <v>3.6385800000000001</v>
      </c>
      <c r="CO68" s="724">
        <v>3.6995100000000001</v>
      </c>
      <c r="CP68" s="724">
        <v>3.8599030000000001</v>
      </c>
      <c r="CQ68" s="724">
        <v>3.7244999999999999</v>
      </c>
      <c r="CR68" s="724">
        <v>3.6168300000000002</v>
      </c>
      <c r="CS68" s="724">
        <v>3.5787949999999999</v>
      </c>
      <c r="CT68" s="724">
        <v>3.48882</v>
      </c>
      <c r="CU68" s="724">
        <v>3.3430040000000001</v>
      </c>
      <c r="CV68" s="891">
        <v>3.4078499999999998</v>
      </c>
      <c r="CW68" s="891">
        <v>3.1783359999999998</v>
      </c>
      <c r="CX68" s="891">
        <v>3.597674</v>
      </c>
      <c r="CY68" s="891">
        <v>3.4222030000000001</v>
      </c>
      <c r="CZ68" s="891">
        <v>3.40707</v>
      </c>
      <c r="DA68" s="891">
        <v>3.3417300000000001</v>
      </c>
    </row>
    <row r="69" spans="1:105" ht="16.5" customHeight="1">
      <c r="A69" s="1046"/>
      <c r="B69" s="1051"/>
      <c r="C69" s="662" t="s">
        <v>441</v>
      </c>
      <c r="D69" s="664">
        <f>[6]Dataset!C125</f>
        <v>5.9870999999999999</v>
      </c>
      <c r="E69" s="664">
        <f>[6]Dataset!D125</f>
        <v>5.6629719999999999</v>
      </c>
      <c r="F69" s="664">
        <f>[6]Dataset!E125</f>
        <v>5.9692360000000004</v>
      </c>
      <c r="G69" s="664">
        <f>[6]Dataset!F125</f>
        <v>5.4273790000000002</v>
      </c>
      <c r="H69" s="664">
        <f>[6]Dataset!G125</f>
        <v>5.5241699999999998</v>
      </c>
      <c r="I69" s="664">
        <f>[6]Dataset!H125</f>
        <v>5.8326599999999997</v>
      </c>
      <c r="J69" s="664">
        <f>[6]Dataset!I125</f>
        <v>5.999771</v>
      </c>
      <c r="K69" s="664">
        <f>[6]Dataset!J125</f>
        <v>5.8289999999999997</v>
      </c>
      <c r="L69" s="664">
        <f>[6]Dataset!K125</f>
        <v>5.4569700000000001</v>
      </c>
      <c r="M69" s="664">
        <f>[6]Dataset!L125</f>
        <v>5.3560249999999998</v>
      </c>
      <c r="N69" s="664">
        <f>[6]Dataset!M125</f>
        <v>5.1839700000000004</v>
      </c>
      <c r="O69" s="664">
        <f>[6]Dataset!N125</f>
        <v>4.8839189999999997</v>
      </c>
      <c r="P69" s="664">
        <f>[6]Dataset!O125</f>
        <v>4.8064799999999996</v>
      </c>
      <c r="Q69" s="664">
        <f>[6]Dataset!P125</f>
        <v>4.4928800000000004</v>
      </c>
      <c r="R69" s="664">
        <f>[6]Dataset!Q125</f>
        <v>5.2726660000000001</v>
      </c>
      <c r="S69" s="664">
        <f>[6]Dataset!R125</f>
        <v>4.7239259999999996</v>
      </c>
      <c r="T69" s="664">
        <f>[6]Dataset!S125</f>
        <v>4.9432799999999997</v>
      </c>
      <c r="U69" s="664">
        <f>[6]Dataset!T125</f>
        <v>4.9530839999999996</v>
      </c>
      <c r="V69" s="664">
        <f>[6]Dataset!U125</f>
        <v>5.2061400000000004</v>
      </c>
      <c r="W69" s="664">
        <f>[6]Dataset!V125</f>
        <v>5.1958500000000001</v>
      </c>
      <c r="X69" s="664">
        <f>[6]Dataset!W125</f>
        <v>4.8357299999999999</v>
      </c>
      <c r="Y69" s="664">
        <f>[6]Dataset!X125</f>
        <v>4.8720220000000003</v>
      </c>
      <c r="Z69" s="664">
        <f>[6]Dataset!Y125</f>
        <v>4.6549800000000001</v>
      </c>
      <c r="AA69" s="664">
        <f>[6]Dataset!Z125</f>
        <v>4.3717790000000001</v>
      </c>
      <c r="AB69" s="664">
        <f>[6]Dataset!AA125</f>
        <v>4.3758299999999997</v>
      </c>
      <c r="AC69" s="664">
        <f>[6]Dataset!AB125</f>
        <v>4.1375039999999998</v>
      </c>
      <c r="AD69" s="664">
        <f>[6]Dataset!AC125</f>
        <v>4.6380030000000003</v>
      </c>
      <c r="AE69" s="664">
        <f>[6]Dataset!AD125</f>
        <v>4.176609</v>
      </c>
      <c r="AF69" s="664">
        <f>[6]Dataset!AE125</f>
        <v>4.5426900000000003</v>
      </c>
      <c r="AG69" s="664">
        <f>[6]Dataset!AF125</f>
        <v>4.3922699999999999</v>
      </c>
      <c r="AH69" s="664">
        <f>[6]Dataset!AG125</f>
        <v>4.6013919999999997</v>
      </c>
      <c r="AI69" s="664">
        <f>[6]Dataset!AH125</f>
        <v>4.9926300000000001</v>
      </c>
      <c r="AJ69" s="664">
        <f>[6]Dataset!AI125</f>
        <v>4.4927400000000004</v>
      </c>
      <c r="AK69" s="664">
        <f>[6]Dataset!AJ125</f>
        <v>4.4365959999999998</v>
      </c>
      <c r="AL69" s="664">
        <f>[6]Dataset!AK125</f>
        <v>4.0736879999999998</v>
      </c>
      <c r="AM69" s="664">
        <f>[6]Dataset!AL125</f>
        <v>3.9515980000000002</v>
      </c>
      <c r="AN69" s="664">
        <f>[6]Dataset!AM125</f>
        <v>4.1869199999999998</v>
      </c>
      <c r="AO69" s="664">
        <f>[6]Dataset!AN125</f>
        <v>4.0138030000000002</v>
      </c>
      <c r="AP69" s="664">
        <f>[6]Dataset!AO125</f>
        <v>4.058179</v>
      </c>
      <c r="AQ69" s="664">
        <f>[6]Dataset!AP125</f>
        <v>3.7506840000000001</v>
      </c>
      <c r="AR69" s="664">
        <f>[6]Dataset!AQ125</f>
        <v>3.8684400000000001</v>
      </c>
      <c r="AS69" s="664">
        <f>[6]Dataset!AR125</f>
        <v>3.4397700000000002</v>
      </c>
      <c r="AT69" s="664">
        <f>[6]Dataset!AS125</f>
        <v>3.7419790000000002</v>
      </c>
      <c r="AU69" s="664">
        <f>[6]Dataset!AT125</f>
        <v>4.4720399999999998</v>
      </c>
      <c r="AV69" s="664">
        <f>[6]Dataset!AU125</f>
        <v>3.9990899999999998</v>
      </c>
      <c r="AW69" s="664">
        <f>[6]Dataset!AV125</f>
        <v>3.828376</v>
      </c>
      <c r="AX69" s="664">
        <f>[6]Dataset!AW125</f>
        <v>3.6942300000000001</v>
      </c>
      <c r="AY69" s="664">
        <f>[6]Dataset!AX125</f>
        <v>3.5252979999999998</v>
      </c>
      <c r="AZ69" s="664">
        <f>[6]Dataset!AY125</f>
        <v>3.4762200000000001</v>
      </c>
      <c r="BA69" s="664">
        <f>[6]Dataset!AZ125</f>
        <v>3.3285</v>
      </c>
      <c r="BB69" s="664">
        <f>[6]Dataset!BA125</f>
        <v>3.528575</v>
      </c>
      <c r="BC69" s="664">
        <f>[6]Dataset!BB125</f>
        <v>3.3359860000000001</v>
      </c>
      <c r="BD69" s="664">
        <f>[6]Dataset!BC125</f>
        <v>3.2899500000000002</v>
      </c>
      <c r="BE69" s="664">
        <f>[6]Dataset!BD125</f>
        <v>3.1578599999999999</v>
      </c>
      <c r="BF69" s="664">
        <f>[6]Dataset!BE125</f>
        <v>3.5111530000000002</v>
      </c>
      <c r="BG69" s="664">
        <f>[6]Dataset!BF125</f>
        <v>3.4151400000000001</v>
      </c>
      <c r="BH69" s="664">
        <f>[6]Dataset!BG125</f>
        <v>3.1403099999999999</v>
      </c>
      <c r="BI69" s="664">
        <f>[6]Dataset!BH125</f>
        <v>3.2622849999999999</v>
      </c>
      <c r="BJ69" s="664">
        <f>[6]Dataset!BI125</f>
        <v>2.98536</v>
      </c>
      <c r="BK69" s="664">
        <f>[6]Dataset!BJ125</f>
        <v>2.9139780000000002</v>
      </c>
      <c r="BL69" s="664">
        <f>[6]Dataset!BK125</f>
        <v>2.9703300000000001</v>
      </c>
      <c r="BM69" s="664">
        <f>[6]Dataset!BL125</f>
        <v>2.6859000000000002</v>
      </c>
      <c r="BN69" s="664">
        <f>[6]Dataset!BM125</f>
        <v>2.6899500000000001</v>
      </c>
      <c r="BO69" s="664">
        <f>[6]Dataset!BN125</f>
        <v>2.585553</v>
      </c>
      <c r="BP69" s="664">
        <f>[6]Dataset!BO125</f>
        <v>2.5139399999999998</v>
      </c>
      <c r="BQ69" s="664">
        <f>[6]Dataset!BP125</f>
        <v>2.5253399999999999</v>
      </c>
      <c r="BR69" s="664">
        <f>[6]Dataset!BQ125</f>
        <v>2.8701349999999999</v>
      </c>
      <c r="BS69" s="664">
        <f>[6]Dataset!BR125</f>
        <v>2.7170100000000001</v>
      </c>
      <c r="BT69" s="664">
        <f>[6]Dataset!BS125</f>
        <v>2.6836799999999998</v>
      </c>
      <c r="BU69" s="664">
        <f>[6]Dataset!BT125</f>
        <v>2.5095900000000002</v>
      </c>
      <c r="BV69" s="664">
        <f>[6]Dataset!BU125</f>
        <v>2.4174600000000002</v>
      </c>
      <c r="BW69" s="664">
        <f>[6]Dataset!BV125</f>
        <v>2.3737659999999998</v>
      </c>
      <c r="BX69" s="664">
        <f>[6]Dataset!BW125</f>
        <v>2.32674</v>
      </c>
      <c r="BY69" s="664">
        <f>[6]Dataset!BX125</f>
        <v>2.0957400000000002</v>
      </c>
      <c r="BZ69" s="664">
        <v>2.3956179999999998</v>
      </c>
      <c r="CA69" s="664">
        <v>2.1816409999999999</v>
      </c>
      <c r="CB69" s="664">
        <v>2.2357200000000002</v>
      </c>
      <c r="CC69" s="664">
        <v>2.39967</v>
      </c>
      <c r="CD69" s="664">
        <v>2.3581080000000001</v>
      </c>
      <c r="CE69" s="664">
        <v>2.2785899999999999</v>
      </c>
      <c r="CF69" s="664">
        <v>2.28966</v>
      </c>
      <c r="CG69" s="664">
        <v>2.2483059999999999</v>
      </c>
      <c r="CH69" s="664">
        <v>2.0965799999999999</v>
      </c>
      <c r="CI69" s="724">
        <v>2.084346</v>
      </c>
      <c r="CJ69" s="724">
        <v>2.0777100000000002</v>
      </c>
      <c r="CK69" s="724">
        <v>2.0371920000000001</v>
      </c>
      <c r="CL69" s="724">
        <v>2.2233200000000002</v>
      </c>
      <c r="CM69" s="724">
        <v>1.9830779999999999</v>
      </c>
      <c r="CN69" s="724">
        <v>2.1240899999999998</v>
      </c>
      <c r="CO69" s="724">
        <v>2.1497700000000002</v>
      </c>
      <c r="CP69" s="724">
        <v>2.1877629999999999</v>
      </c>
      <c r="CQ69" s="724">
        <v>2.13564</v>
      </c>
      <c r="CR69" s="724">
        <v>1.877624</v>
      </c>
      <c r="CS69" s="724">
        <v>1.971724</v>
      </c>
      <c r="CT69" s="724">
        <v>1.9451099999999999</v>
      </c>
      <c r="CU69" s="724">
        <v>1.8082659999999999</v>
      </c>
      <c r="CV69" s="891">
        <v>1.9232100000000001</v>
      </c>
      <c r="CW69" s="891">
        <v>1.7522960000000001</v>
      </c>
      <c r="CX69" s="891">
        <v>1.9921530000000001</v>
      </c>
      <c r="CY69" s="891">
        <v>1.8772279999999999</v>
      </c>
      <c r="CZ69" s="891">
        <v>1.9048799999999999</v>
      </c>
      <c r="DA69" s="891">
        <v>1.8468599999999999</v>
      </c>
    </row>
    <row r="70" spans="1:105" ht="16.5" customHeight="1">
      <c r="A70" s="1046"/>
      <c r="B70" s="1051"/>
      <c r="C70" s="662" t="s">
        <v>460</v>
      </c>
      <c r="D70" s="664">
        <f>[6]Dataset!C126</f>
        <v>4.593585</v>
      </c>
      <c r="E70" s="664">
        <f>[6]Dataset!D126</f>
        <v>4.4101800000000004</v>
      </c>
      <c r="F70" s="664">
        <f>[6]Dataset!E126</f>
        <v>4.8398110000000001</v>
      </c>
      <c r="G70" s="664">
        <f>[6]Dataset!F126</f>
        <v>4.4881950000000002</v>
      </c>
      <c r="H70" s="664">
        <f>[6]Dataset!G126</f>
        <v>4.9798</v>
      </c>
      <c r="I70" s="664">
        <f>[6]Dataset!H126</f>
        <v>4.89947</v>
      </c>
      <c r="J70" s="664">
        <f>[6]Dataset!I126</f>
        <v>5.7892979999999996</v>
      </c>
      <c r="K70" s="664">
        <f>[6]Dataset!J126</f>
        <v>6.2554439999999998</v>
      </c>
      <c r="L70" s="664">
        <f>[6]Dataset!K126</f>
        <v>4.8635619999999999</v>
      </c>
      <c r="M70" s="664">
        <f>[6]Dataset!L126</f>
        <v>4.4962090000000003</v>
      </c>
      <c r="N70" s="664">
        <f>[6]Dataset!M126</f>
        <v>4.2224139999999997</v>
      </c>
      <c r="O70" s="664">
        <f>[6]Dataset!N126</f>
        <v>4.2905740000000003</v>
      </c>
      <c r="P70" s="664">
        <f>[6]Dataset!O126</f>
        <v>4.3771240000000002</v>
      </c>
      <c r="Q70" s="664">
        <f>[6]Dataset!P126</f>
        <v>4.2115320000000001</v>
      </c>
      <c r="R70" s="664">
        <f>[6]Dataset!Q126</f>
        <v>4.6525569999999998</v>
      </c>
      <c r="S70" s="664">
        <f>[6]Dataset!R126</f>
        <v>4.3414659999999996</v>
      </c>
      <c r="T70" s="664">
        <f>[6]Dataset!S126</f>
        <v>4.5889040000000003</v>
      </c>
      <c r="U70" s="664">
        <f>[6]Dataset!T126</f>
        <v>4.5855119999999996</v>
      </c>
      <c r="V70" s="664">
        <f>[6]Dataset!U126</f>
        <v>5.3590679999999997</v>
      </c>
      <c r="W70" s="664">
        <f>[6]Dataset!V126</f>
        <v>5.6924780000000004</v>
      </c>
      <c r="X70" s="664">
        <f>[6]Dataset!W126</f>
        <v>4.479406</v>
      </c>
      <c r="Y70" s="664">
        <f>[6]Dataset!X126</f>
        <v>4.227055</v>
      </c>
      <c r="Z70" s="664">
        <f>[6]Dataset!Y126</f>
        <v>3.9237139999999999</v>
      </c>
      <c r="AA70" s="664">
        <f>[6]Dataset!Z126</f>
        <v>3.8964599999999998</v>
      </c>
      <c r="AB70" s="664">
        <f>[6]Dataset!AA126</f>
        <v>3.923686</v>
      </c>
      <c r="AC70" s="664">
        <f>[6]Dataset!AB126</f>
        <v>3.7832720000000002</v>
      </c>
      <c r="AD70" s="664">
        <f>[6]Dataset!AC126</f>
        <v>4.1995180000000003</v>
      </c>
      <c r="AE70" s="664">
        <f>[6]Dataset!AD126</f>
        <v>3.8599920000000001</v>
      </c>
      <c r="AF70" s="664">
        <f>[6]Dataset!AE126</f>
        <v>4.0884260000000001</v>
      </c>
      <c r="AG70" s="664">
        <f>[6]Dataset!AF126</f>
        <v>4.3265260000000003</v>
      </c>
      <c r="AH70" s="664">
        <f>[6]Dataset!AG126</f>
        <v>4.7732260000000002</v>
      </c>
      <c r="AI70" s="664">
        <f>[6]Dataset!AH126</f>
        <v>5.0650899999999996</v>
      </c>
      <c r="AJ70" s="664">
        <f>[6]Dataset!AI126</f>
        <v>4.3235299999999999</v>
      </c>
      <c r="AK70" s="664">
        <f>[6]Dataset!AJ126</f>
        <v>3.9622060000000001</v>
      </c>
      <c r="AL70" s="664">
        <f>[6]Dataset!AK126</f>
        <v>3.721238</v>
      </c>
      <c r="AM70" s="664">
        <f>[6]Dataset!AL126</f>
        <v>3.6292460000000002</v>
      </c>
      <c r="AN70" s="664">
        <f>[6]Dataset!AM126</f>
        <v>3.750842</v>
      </c>
      <c r="AO70" s="664">
        <f>[6]Dataset!AN126</f>
        <v>3.648304</v>
      </c>
      <c r="AP70" s="664">
        <f>[6]Dataset!AO126</f>
        <v>2.1850740000000002</v>
      </c>
      <c r="AQ70" s="664">
        <f>[6]Dataset!AP126</f>
        <v>1.2351369999999999</v>
      </c>
      <c r="AR70" s="664">
        <f>[6]Dataset!AQ126</f>
        <v>1.2628980000000001</v>
      </c>
      <c r="AS70" s="664">
        <f>[6]Dataset!AR126</f>
        <v>1.6241749999999999</v>
      </c>
      <c r="AT70" s="664">
        <f>[6]Dataset!AS126</f>
        <v>2.791801</v>
      </c>
      <c r="AU70" s="664">
        <f>[6]Dataset!AT126</f>
        <v>3.3208799999999998</v>
      </c>
      <c r="AV70" s="664">
        <f>[6]Dataset!AU126</f>
        <v>3.001198</v>
      </c>
      <c r="AW70" s="664">
        <f>[6]Dataset!AV126</f>
        <v>2.88672</v>
      </c>
      <c r="AX70" s="664">
        <f>[6]Dataset!AW126</f>
        <v>2.1774300000000002</v>
      </c>
      <c r="AY70" s="664">
        <f>[6]Dataset!AX126</f>
        <v>2.1715740000000001</v>
      </c>
      <c r="AZ70" s="664">
        <f>[6]Dataset!AY126</f>
        <v>2.0378539999999998</v>
      </c>
      <c r="BA70" s="664">
        <f>[6]Dataset!AZ126</f>
        <v>2.2072919999999998</v>
      </c>
      <c r="BB70" s="664">
        <f>[6]Dataset!BA126</f>
        <v>1.9298040000000001</v>
      </c>
      <c r="BC70" s="664">
        <f>[6]Dataset!BB126</f>
        <v>1.712985</v>
      </c>
      <c r="BD70" s="664">
        <f>[6]Dataset!BC126</f>
        <v>2.5196350000000001</v>
      </c>
      <c r="BE70" s="664">
        <f>[6]Dataset!BD126</f>
        <v>3.128412</v>
      </c>
      <c r="BF70" s="664">
        <f>[6]Dataset!BE126</f>
        <v>3.5534940000000002</v>
      </c>
      <c r="BG70" s="664">
        <f>[6]Dataset!BF126</f>
        <v>3.4839159999999998</v>
      </c>
      <c r="BH70" s="664">
        <f>[6]Dataset!BG126</f>
        <v>2.7978580000000002</v>
      </c>
      <c r="BI70" s="664">
        <f>[6]Dataset!BH126</f>
        <v>2.6092909999999998</v>
      </c>
      <c r="BJ70" s="664">
        <f>[6]Dataset!BI126</f>
        <v>2.432455</v>
      </c>
      <c r="BK70" s="664">
        <f>[6]Dataset!BJ126</f>
        <v>2.3875310000000001</v>
      </c>
      <c r="BL70" s="664">
        <f>[6]Dataset!BK126</f>
        <v>2.4241600000000001</v>
      </c>
      <c r="BM70" s="664">
        <f>[6]Dataset!BL126</f>
        <v>2.3561839999999998</v>
      </c>
      <c r="BN70" s="664">
        <f>[6]Dataset!BM126</f>
        <v>2.632835</v>
      </c>
      <c r="BO70" s="664">
        <f>[6]Dataset!BN126</f>
        <v>2.5305029999999999</v>
      </c>
      <c r="BP70" s="664">
        <f>[6]Dataset!BO126</f>
        <v>2.9155479999999998</v>
      </c>
      <c r="BQ70" s="664">
        <f>[6]Dataset!BP126</f>
        <v>2.7411460000000001</v>
      </c>
      <c r="BR70" s="664">
        <f>[6]Dataset!BQ126</f>
        <v>2.9637349999999998</v>
      </c>
      <c r="BS70" s="664">
        <f>[6]Dataset!BR126</f>
        <v>3.0787</v>
      </c>
      <c r="BT70" s="664">
        <f>[6]Dataset!BS126</f>
        <v>2.5424039999999999</v>
      </c>
      <c r="BU70" s="664">
        <f>[6]Dataset!BT126</f>
        <v>2.4938419999999999</v>
      </c>
      <c r="BV70" s="664">
        <f>[6]Dataset!BU126</f>
        <v>2.3063739999999999</v>
      </c>
      <c r="BW70" s="664">
        <f>[6]Dataset!BV126</f>
        <v>2.3796930000000001</v>
      </c>
      <c r="BX70" s="664">
        <f>[6]Dataset!BW126</f>
        <v>2.2352750000000001</v>
      </c>
      <c r="BY70" s="664">
        <f>[6]Dataset!BX126</f>
        <v>2.1012520000000001</v>
      </c>
      <c r="BZ70" s="664">
        <v>2.2996259999999999</v>
      </c>
      <c r="CA70" s="664">
        <v>2.3090869999999999</v>
      </c>
      <c r="CB70" s="664">
        <v>2.544975</v>
      </c>
      <c r="CC70" s="664">
        <v>2.4800200000000001</v>
      </c>
      <c r="CD70" s="664">
        <v>2.647141</v>
      </c>
      <c r="CE70" s="664">
        <v>2.7439200000000001</v>
      </c>
      <c r="CF70" s="664">
        <v>2.446796</v>
      </c>
      <c r="CG70" s="664">
        <v>2.288637</v>
      </c>
      <c r="CH70" s="664">
        <v>2.2581120000000001</v>
      </c>
      <c r="CI70" s="724">
        <v>2.1058110000000001</v>
      </c>
      <c r="CJ70" s="724">
        <v>2.1117560000000002</v>
      </c>
      <c r="CK70" s="724">
        <v>2.0899390000000002</v>
      </c>
      <c r="CL70" s="724">
        <v>2.1918839999999999</v>
      </c>
      <c r="CM70" s="724">
        <v>2.1784469999999998</v>
      </c>
      <c r="CN70" s="724">
        <v>2.2397619999999998</v>
      </c>
      <c r="CO70" s="724">
        <v>2.3004220000000002</v>
      </c>
      <c r="CP70" s="724">
        <v>2.489706</v>
      </c>
      <c r="CQ70" s="724">
        <v>2.596314</v>
      </c>
      <c r="CR70" s="724">
        <v>2.2419099999999998</v>
      </c>
      <c r="CS70" s="724">
        <v>2.1262279999999998</v>
      </c>
      <c r="CT70" s="724">
        <v>2.040556</v>
      </c>
      <c r="CU70" s="724">
        <v>1.9566300000000001</v>
      </c>
      <c r="CV70" s="891">
        <v>2.1275360000000001</v>
      </c>
      <c r="CW70" s="891">
        <v>2.063968</v>
      </c>
      <c r="CX70" s="891">
        <v>2.1730520000000002</v>
      </c>
      <c r="CY70" s="891">
        <v>2.022332</v>
      </c>
      <c r="CZ70" s="891">
        <v>2.2991199999999998</v>
      </c>
      <c r="DA70" s="891">
        <v>2.1854399999999998</v>
      </c>
    </row>
    <row r="71" spans="1:105" ht="16.5" customHeight="1">
      <c r="A71" s="1046"/>
      <c r="B71" s="1051"/>
      <c r="C71" s="662" t="s">
        <v>442</v>
      </c>
      <c r="D71" s="664">
        <f>[6]Dataset!C127</f>
        <v>4.3355399999999999</v>
      </c>
      <c r="E71" s="664">
        <f>[6]Dataset!D127</f>
        <v>4.0561360000000004</v>
      </c>
      <c r="F71" s="664">
        <f>[6]Dataset!E127</f>
        <v>4.3840510000000004</v>
      </c>
      <c r="G71" s="664">
        <f>[6]Dataset!F127</f>
        <v>4.1137370000000004</v>
      </c>
      <c r="H71" s="664">
        <f>[6]Dataset!G127</f>
        <v>4.1994600000000002</v>
      </c>
      <c r="I71" s="664">
        <f>[6]Dataset!H127</f>
        <v>4.36029</v>
      </c>
      <c r="J71" s="664">
        <f>[6]Dataset!I127</f>
        <v>4.6039960000000004</v>
      </c>
      <c r="K71" s="664">
        <f>[6]Dataset!J127</f>
        <v>4.44963</v>
      </c>
      <c r="L71" s="664">
        <f>[6]Dataset!K127</f>
        <v>4.2873299999999999</v>
      </c>
      <c r="M71" s="664">
        <f>[6]Dataset!L127</f>
        <v>4.2856880000000004</v>
      </c>
      <c r="N71" s="664">
        <f>[6]Dataset!M127</f>
        <v>4.0998599999999996</v>
      </c>
      <c r="O71" s="664">
        <f>[6]Dataset!N127</f>
        <v>3.9927199999999998</v>
      </c>
      <c r="P71" s="664">
        <f>[6]Dataset!O127</f>
        <v>4.0804799999999997</v>
      </c>
      <c r="Q71" s="664">
        <f>[6]Dataset!P127</f>
        <v>3.7798880000000001</v>
      </c>
      <c r="R71" s="664">
        <f>[6]Dataset!Q127</f>
        <v>4.2168989999999997</v>
      </c>
      <c r="S71" s="664">
        <f>[6]Dataset!R127</f>
        <v>3.7025459999999999</v>
      </c>
      <c r="T71" s="664">
        <f>[6]Dataset!S127</f>
        <v>3.8147700000000002</v>
      </c>
      <c r="U71" s="664">
        <f>[6]Dataset!T127</f>
        <v>3.7065480000000002</v>
      </c>
      <c r="V71" s="664">
        <f>[6]Dataset!U127</f>
        <v>4.0037739999999999</v>
      </c>
      <c r="W71" s="664">
        <f>[6]Dataset!V127</f>
        <v>3.8720400000000001</v>
      </c>
      <c r="X71" s="664">
        <f>[6]Dataset!W127</f>
        <v>3.72675</v>
      </c>
      <c r="Y71" s="664">
        <f>[6]Dataset!X127</f>
        <v>3.7090260000000002</v>
      </c>
      <c r="Z71" s="664">
        <f>[6]Dataset!Y127</f>
        <v>3.5777700000000001</v>
      </c>
      <c r="AA71" s="664">
        <f>[6]Dataset!Z127</f>
        <v>3.4962399999999998</v>
      </c>
      <c r="AB71" s="664">
        <f>[6]Dataset!AA127</f>
        <v>3.5342699999999998</v>
      </c>
      <c r="AC71" s="664">
        <f>[6]Dataset!AB127</f>
        <v>3.2770640000000002</v>
      </c>
      <c r="AD71" s="664">
        <f>[6]Dataset!AC127</f>
        <v>3.6153439999999999</v>
      </c>
      <c r="AE71" s="664">
        <f>[6]Dataset!AD127</f>
        <v>3.3206449999999998</v>
      </c>
      <c r="AF71" s="664">
        <f>[6]Dataset!AE127</f>
        <v>3.3849900000000002</v>
      </c>
      <c r="AG71" s="664">
        <f>[6]Dataset!AF127</f>
        <v>3.3487200000000001</v>
      </c>
      <c r="AH71" s="664">
        <f>[6]Dataset!AG127</f>
        <v>3.4778899999999999</v>
      </c>
      <c r="AI71" s="664">
        <f>[6]Dataset!AH127</f>
        <v>3.4230299999999998</v>
      </c>
      <c r="AJ71" s="664">
        <f>[6]Dataset!AI127</f>
        <v>3.29637</v>
      </c>
      <c r="AK71" s="664">
        <f>[6]Dataset!AJ127</f>
        <v>3.0898919999999999</v>
      </c>
      <c r="AL71" s="664">
        <f>[6]Dataset!AK127</f>
        <v>3.05457</v>
      </c>
      <c r="AM71" s="664">
        <f>[6]Dataset!AL127</f>
        <v>3.0406499999999999</v>
      </c>
      <c r="AN71" s="664">
        <f>[6]Dataset!AM127</f>
        <v>3.12663</v>
      </c>
      <c r="AO71" s="664">
        <f>[6]Dataset!AN127</f>
        <v>2.7797580000000002</v>
      </c>
      <c r="AP71" s="664">
        <f>[6]Dataset!AO127</f>
        <v>3.0032179999999999</v>
      </c>
      <c r="AQ71" s="664">
        <f>[6]Dataset!AP127</f>
        <v>2.6954920000000002</v>
      </c>
      <c r="AR71" s="664">
        <f>[6]Dataset!AQ127</f>
        <v>2.75631</v>
      </c>
      <c r="AS71" s="664">
        <f>[6]Dataset!AR127</f>
        <v>2.6240999999999999</v>
      </c>
      <c r="AT71" s="664">
        <f>[6]Dataset!AS127</f>
        <v>2.801625</v>
      </c>
      <c r="AU71" s="664">
        <f>[6]Dataset!AT127</f>
        <v>2.8105500000000001</v>
      </c>
      <c r="AV71" s="664">
        <f>[6]Dataset!AU127</f>
        <v>2.69841</v>
      </c>
      <c r="AW71" s="664">
        <f>[6]Dataset!AV127</f>
        <v>2.8270759999999999</v>
      </c>
      <c r="AX71" s="664">
        <f>[6]Dataset!AW127</f>
        <v>2.7168600000000001</v>
      </c>
      <c r="AY71" s="664">
        <f>[6]Dataset!AX127</f>
        <v>2.5927449999999999</v>
      </c>
      <c r="AZ71" s="664">
        <f>[6]Dataset!AY127</f>
        <v>2.6537099999999998</v>
      </c>
      <c r="BA71" s="664">
        <f>[6]Dataset!AZ127</f>
        <v>2.4579520000000001</v>
      </c>
      <c r="BB71" s="664">
        <f>[6]Dataset!BA127</f>
        <v>2.6071930000000001</v>
      </c>
      <c r="BC71" s="664">
        <f>[6]Dataset!BB127</f>
        <v>2.4122490000000001</v>
      </c>
      <c r="BD71" s="664">
        <f>[6]Dataset!BC127</f>
        <v>2.4857399999999998</v>
      </c>
      <c r="BE71" s="664">
        <f>[6]Dataset!BD127</f>
        <v>2.47797</v>
      </c>
      <c r="BF71" s="664">
        <f>[6]Dataset!BE127</f>
        <v>2.6151599999999999</v>
      </c>
      <c r="BG71" s="664">
        <f>[6]Dataset!BF127</f>
        <v>2.50779</v>
      </c>
      <c r="BH71" s="664">
        <f>[6]Dataset!BG127</f>
        <v>2.4117600000000001</v>
      </c>
      <c r="BI71" s="664">
        <f>[6]Dataset!BH127</f>
        <v>2.4674140000000002</v>
      </c>
      <c r="BJ71" s="664">
        <f>[6]Dataset!BI127</f>
        <v>2.3332799999999998</v>
      </c>
      <c r="BK71" s="664">
        <f>[6]Dataset!BJ127</f>
        <v>2.2857799999999999</v>
      </c>
      <c r="BL71" s="664">
        <f>[6]Dataset!BK127</f>
        <v>2.3577900000000001</v>
      </c>
      <c r="BM71" s="664">
        <f>[6]Dataset!BL127</f>
        <v>2.160536</v>
      </c>
      <c r="BN71" s="664">
        <f>[6]Dataset!BM127</f>
        <v>2.3262710000000002</v>
      </c>
      <c r="BO71" s="664">
        <f>[6]Dataset!BN127</f>
        <v>2.1326019999999999</v>
      </c>
      <c r="BP71" s="664">
        <f>[6]Dataset!BO127</f>
        <v>2.1565799999999999</v>
      </c>
      <c r="BQ71" s="664">
        <f>[6]Dataset!BP127</f>
        <v>2.1458400000000002</v>
      </c>
      <c r="BR71" s="664">
        <f>[6]Dataset!BQ127</f>
        <v>2.2834599999999998</v>
      </c>
      <c r="BS71" s="664">
        <f>[6]Dataset!BR127</f>
        <v>2.2028400000000001</v>
      </c>
      <c r="BT71" s="664">
        <f>[6]Dataset!BS127</f>
        <v>2.1888000000000001</v>
      </c>
      <c r="BU71" s="664">
        <f>[6]Dataset!BT127</f>
        <v>2.1796099999999998</v>
      </c>
      <c r="BV71" s="664">
        <f>[6]Dataset!BU127</f>
        <v>2.05227</v>
      </c>
      <c r="BW71" s="664">
        <f>[6]Dataset!BV127</f>
        <v>2.0006520000000001</v>
      </c>
      <c r="BX71" s="664">
        <f>[6]Dataset!BW127</f>
        <v>2.0154899999999998</v>
      </c>
      <c r="BY71" s="664">
        <f>[6]Dataset!BX127</f>
        <v>1.798875</v>
      </c>
      <c r="BZ71" s="664">
        <v>2.0213549999999998</v>
      </c>
      <c r="CA71" s="664">
        <v>1.887175</v>
      </c>
      <c r="CB71" s="664">
        <v>1.9109100000000001</v>
      </c>
      <c r="CC71" s="664">
        <v>1.9479599999999999</v>
      </c>
      <c r="CD71" s="664">
        <v>1.9941059999999999</v>
      </c>
      <c r="CE71" s="664">
        <v>1.9145399999999999</v>
      </c>
      <c r="CF71" s="664">
        <v>1.8712200000000001</v>
      </c>
      <c r="CG71" s="664">
        <v>1.872214</v>
      </c>
      <c r="CH71" s="664">
        <v>1.7743800000000001</v>
      </c>
      <c r="CI71" s="724">
        <v>1.72231</v>
      </c>
      <c r="CJ71" s="724">
        <v>1.74177</v>
      </c>
      <c r="CK71" s="724">
        <v>1.673271</v>
      </c>
      <c r="CL71" s="724">
        <v>1.769139</v>
      </c>
      <c r="CM71" s="724">
        <v>1.6250150000000001</v>
      </c>
      <c r="CN71" s="724">
        <v>1.66923</v>
      </c>
      <c r="CO71" s="724">
        <v>1.69848</v>
      </c>
      <c r="CP71" s="724">
        <v>1.7186090000000001</v>
      </c>
      <c r="CQ71" s="724">
        <v>1.64682</v>
      </c>
      <c r="CR71" s="724">
        <v>1.6357200000000001</v>
      </c>
      <c r="CS71" s="724">
        <v>1.623067</v>
      </c>
      <c r="CT71" s="724">
        <v>1.5690599999999999</v>
      </c>
      <c r="CU71" s="724">
        <v>1.50017</v>
      </c>
      <c r="CV71" s="891">
        <v>1.5398400000000001</v>
      </c>
      <c r="CW71" s="891">
        <v>1.4318919999999999</v>
      </c>
      <c r="CX71" s="891">
        <v>1.574924</v>
      </c>
      <c r="CY71" s="891">
        <v>1.4660660000000001</v>
      </c>
      <c r="CZ71" s="891">
        <v>1.5155099999999999</v>
      </c>
      <c r="DA71" s="891">
        <v>1.4795100000000001</v>
      </c>
    </row>
    <row r="72" spans="1:105" ht="16.5" customHeight="1">
      <c r="A72" s="1046"/>
      <c r="B72" s="1051"/>
      <c r="C72" s="662" t="s">
        <v>445</v>
      </c>
      <c r="D72" s="664">
        <f>[6]Dataset!C128</f>
        <v>2.6586249999999998</v>
      </c>
      <c r="E72" s="664">
        <f>[6]Dataset!D128</f>
        <v>2.4518399999999998</v>
      </c>
      <c r="F72" s="664">
        <f>[6]Dataset!E128</f>
        <v>2.7720630000000002</v>
      </c>
      <c r="G72" s="664">
        <f>[6]Dataset!F128</f>
        <v>2.6039780000000001</v>
      </c>
      <c r="H72" s="664">
        <f>[6]Dataset!G128</f>
        <v>2.6151</v>
      </c>
      <c r="I72" s="664">
        <f>[6]Dataset!H128</f>
        <v>2.717962</v>
      </c>
      <c r="J72" s="664">
        <f>[6]Dataset!I128</f>
        <v>2.4858859999999998</v>
      </c>
      <c r="K72" s="664">
        <f>[6]Dataset!J128</f>
        <v>2.3590840000000002</v>
      </c>
      <c r="L72" s="664">
        <f>[6]Dataset!K128</f>
        <v>2.5272779999999999</v>
      </c>
      <c r="M72" s="664">
        <f>[6]Dataset!L128</f>
        <v>2.7906580000000001</v>
      </c>
      <c r="N72" s="664">
        <f>[6]Dataset!M128</f>
        <v>2.7283879999999998</v>
      </c>
      <c r="O72" s="664">
        <f>[6]Dataset!N128</f>
        <v>2.4409320000000001</v>
      </c>
      <c r="P72" s="664">
        <f>[6]Dataset!O128</f>
        <v>2.6294580000000001</v>
      </c>
      <c r="Q72" s="664">
        <f>[6]Dataset!P128</f>
        <v>2.37792</v>
      </c>
      <c r="R72" s="664">
        <f>[6]Dataset!Q128</f>
        <v>2.649915</v>
      </c>
      <c r="S72" s="664">
        <f>[6]Dataset!R128</f>
        <v>2.498875</v>
      </c>
      <c r="T72" s="664">
        <f>[6]Dataset!S128</f>
        <v>2.7178840000000002</v>
      </c>
      <c r="U72" s="664">
        <f>[6]Dataset!T128</f>
        <v>2.5473499999999998</v>
      </c>
      <c r="V72" s="664">
        <f>[6]Dataset!U128</f>
        <v>2.4666199999999998</v>
      </c>
      <c r="W72" s="664">
        <f>[6]Dataset!V128</f>
        <v>2.29372</v>
      </c>
      <c r="X72" s="664">
        <f>[6]Dataset!W128</f>
        <v>2.57036</v>
      </c>
      <c r="Y72" s="664">
        <f>[6]Dataset!X128</f>
        <v>2.7169219999999998</v>
      </c>
      <c r="Z72" s="664">
        <f>[6]Dataset!Y128</f>
        <v>2.7198340000000001</v>
      </c>
      <c r="AA72" s="664">
        <f>[6]Dataset!Z128</f>
        <v>2.4485519999999998</v>
      </c>
      <c r="AB72" s="664">
        <f>[6]Dataset!AA128</f>
        <v>2.7538420000000001</v>
      </c>
      <c r="AC72" s="664">
        <f>[6]Dataset!AB128</f>
        <v>2.4714</v>
      </c>
      <c r="AD72" s="664">
        <f>[6]Dataset!AC128</f>
        <v>2.6946270000000001</v>
      </c>
      <c r="AE72" s="664">
        <f>[6]Dataset!AD128</f>
        <v>2.5427749999999998</v>
      </c>
      <c r="AF72" s="664">
        <f>[6]Dataset!AE128</f>
        <v>2.6333839999999999</v>
      </c>
      <c r="AG72" s="664">
        <f>[6]Dataset!AF128</f>
        <v>2.4370319999999999</v>
      </c>
      <c r="AH72" s="664">
        <f>[6]Dataset!AG128</f>
        <v>2.3935599999999999</v>
      </c>
      <c r="AI72" s="664">
        <f>[6]Dataset!AH128</f>
        <v>2.205762</v>
      </c>
      <c r="AJ72" s="664">
        <f>[6]Dataset!AI128</f>
        <v>2.3954</v>
      </c>
      <c r="AK72" s="664">
        <f>[6]Dataset!AJ128</f>
        <v>2.7354509999999999</v>
      </c>
      <c r="AL72" s="664">
        <f>[6]Dataset!AK128</f>
        <v>2.6237379999999999</v>
      </c>
      <c r="AM72" s="664">
        <f>[6]Dataset!AL128</f>
        <v>2.4111120000000001</v>
      </c>
      <c r="AN72" s="664">
        <f>[6]Dataset!AM128</f>
        <v>2.6350479999999998</v>
      </c>
      <c r="AO72" s="664">
        <f>[6]Dataset!AN128</f>
        <v>2.3905249999999998</v>
      </c>
      <c r="AP72" s="664">
        <f>[6]Dataset!AO128</f>
        <v>2.2856339999999999</v>
      </c>
      <c r="AQ72" s="664">
        <f>[6]Dataset!AP128</f>
        <v>2.131688</v>
      </c>
      <c r="AR72" s="664">
        <f>[6]Dataset!AQ128</f>
        <v>2.1415679999999999</v>
      </c>
      <c r="AS72" s="664">
        <f>[6]Dataset!AR128</f>
        <v>2.040775</v>
      </c>
      <c r="AT72" s="664">
        <f>[6]Dataset!AS128</f>
        <v>2.211192</v>
      </c>
      <c r="AU72" s="664">
        <f>[6]Dataset!AT128</f>
        <v>1.8777250000000001</v>
      </c>
      <c r="AV72" s="664">
        <f>[6]Dataset!AU128</f>
        <v>2.2420840000000002</v>
      </c>
      <c r="AW72" s="664">
        <f>[6]Dataset!AV128</f>
        <v>2.4228179999999999</v>
      </c>
      <c r="AX72" s="664">
        <f>[6]Dataset!AW128</f>
        <v>2.2967249999999999</v>
      </c>
      <c r="AY72" s="664">
        <f>[6]Dataset!AX128</f>
        <v>2.3362250000000002</v>
      </c>
      <c r="AZ72" s="664">
        <f>[6]Dataset!AY128</f>
        <v>2.2953060000000001</v>
      </c>
      <c r="BA72" s="664">
        <f>[6]Dataset!AZ128</f>
        <v>2.1579839999999999</v>
      </c>
      <c r="BB72" s="664">
        <f>[6]Dataset!BA128</f>
        <v>2.188212</v>
      </c>
      <c r="BC72" s="664">
        <f>[6]Dataset!BB128</f>
        <v>2.1713900000000002</v>
      </c>
      <c r="BD72" s="664">
        <f>[6]Dataset!BC128</f>
        <v>2.0827</v>
      </c>
      <c r="BE72" s="664">
        <f>[6]Dataset!BD128</f>
        <v>2.0957819999999998</v>
      </c>
      <c r="BF72" s="664">
        <f>[6]Dataset!BE128</f>
        <v>1.990062</v>
      </c>
      <c r="BG72" s="664">
        <f>[6]Dataset!BF128</f>
        <v>1.9489339999999999</v>
      </c>
      <c r="BH72" s="664">
        <f>[6]Dataset!BG128</f>
        <v>2.1265399999999999</v>
      </c>
      <c r="BI72" s="664">
        <f>[6]Dataset!BH128</f>
        <v>2.1550319999999998</v>
      </c>
      <c r="BJ72" s="664">
        <f>[6]Dataset!BI128</f>
        <v>1.9120250000000001</v>
      </c>
      <c r="BK72" s="664">
        <f>[6]Dataset!BJ128</f>
        <v>1.9056500000000001</v>
      </c>
      <c r="BL72" s="664">
        <f>[6]Dataset!BK128</f>
        <v>1.729025</v>
      </c>
      <c r="BM72" s="664">
        <f>[6]Dataset!BL128</f>
        <v>1.8497760000000001</v>
      </c>
      <c r="BN72" s="664">
        <f>[6]Dataset!BM128</f>
        <v>2.1487409999999998</v>
      </c>
      <c r="BO72" s="664">
        <f>[6]Dataset!BN128</f>
        <v>1.9355180000000001</v>
      </c>
      <c r="BP72" s="664">
        <f>[6]Dataset!BO128</f>
        <v>1.9071260000000001</v>
      </c>
      <c r="BQ72" s="664">
        <f>[6]Dataset!BP128</f>
        <v>1.6988920000000001</v>
      </c>
      <c r="BR72" s="664">
        <f>[6]Dataset!BQ128</f>
        <v>1.6449210000000001</v>
      </c>
      <c r="BS72" s="664">
        <f>[6]Dataset!BR128</f>
        <v>1.566325</v>
      </c>
      <c r="BT72" s="664">
        <f>[6]Dataset!BS128</f>
        <v>1.746238</v>
      </c>
      <c r="BU72" s="664">
        <f>[6]Dataset!BT128</f>
        <v>1.76644</v>
      </c>
      <c r="BV72" s="664">
        <f>[6]Dataset!BU128</f>
        <v>1.7643599999999999</v>
      </c>
      <c r="BW72" s="664">
        <f>[6]Dataset!BV128</f>
        <v>1.6435900000000001</v>
      </c>
      <c r="BX72" s="664">
        <f>[6]Dataset!BW128</f>
        <v>1.683775</v>
      </c>
      <c r="BY72" s="664">
        <f>[6]Dataset!BX128</f>
        <v>1.658304</v>
      </c>
      <c r="BZ72" s="664">
        <v>1.8675090000000001</v>
      </c>
      <c r="CA72" s="664">
        <v>1.7057040000000001</v>
      </c>
      <c r="CB72" s="664">
        <v>1.7396499999999999</v>
      </c>
      <c r="CC72" s="664">
        <v>1.6775199999999999</v>
      </c>
      <c r="CD72" s="664">
        <v>1.6145480000000001</v>
      </c>
      <c r="CE72" s="664">
        <v>1.6856580000000001</v>
      </c>
      <c r="CF72" s="664">
        <v>1.671254</v>
      </c>
      <c r="CG72" s="664">
        <v>1.7831319999999999</v>
      </c>
      <c r="CH72" s="664">
        <v>1.86199</v>
      </c>
      <c r="CI72" s="724">
        <v>1.717716</v>
      </c>
      <c r="CJ72" s="724">
        <v>1.7892939999999999</v>
      </c>
      <c r="CK72" s="724">
        <v>1.816775</v>
      </c>
      <c r="CL72" s="724">
        <v>1.7632890000000001</v>
      </c>
      <c r="CM72" s="724">
        <v>1.6693</v>
      </c>
      <c r="CN72" s="724">
        <v>1.8047899999999999</v>
      </c>
      <c r="CO72" s="724">
        <v>1.6360760000000001</v>
      </c>
      <c r="CP72" s="724">
        <v>1.6299920000000001</v>
      </c>
      <c r="CQ72" s="724">
        <v>1.595126</v>
      </c>
      <c r="CR72" s="724">
        <v>1.691775</v>
      </c>
      <c r="CS72" s="724">
        <v>1.950399</v>
      </c>
      <c r="CT72" s="724">
        <v>1.7529459999999999</v>
      </c>
      <c r="CU72" s="724">
        <v>1.61568</v>
      </c>
      <c r="CV72" s="891">
        <v>1.8723380000000001</v>
      </c>
      <c r="CW72" s="891">
        <v>1.759536</v>
      </c>
      <c r="CX72" s="891">
        <v>1.810692</v>
      </c>
      <c r="CY72" s="891">
        <v>1.8482879999999999</v>
      </c>
      <c r="CZ72" s="891">
        <v>1.728194</v>
      </c>
      <c r="DA72" s="891">
        <v>1.5634999999999999</v>
      </c>
    </row>
    <row r="73" spans="1:105" ht="16.5" customHeight="1">
      <c r="A73" s="1046"/>
      <c r="B73" s="1051"/>
      <c r="C73" s="662" t="s">
        <v>444</v>
      </c>
      <c r="D73" s="664">
        <f>[6]Dataset!C129</f>
        <v>3.03552</v>
      </c>
      <c r="E73" s="664">
        <f>[6]Dataset!D129</f>
        <v>2.8513519999999999</v>
      </c>
      <c r="F73" s="664">
        <f>[6]Dataset!E129</f>
        <v>3.1363319999999999</v>
      </c>
      <c r="G73" s="664">
        <f>[6]Dataset!F129</f>
        <v>2.8885160000000001</v>
      </c>
      <c r="H73" s="664">
        <f>[6]Dataset!G129</f>
        <v>3.0211800000000002</v>
      </c>
      <c r="I73" s="664">
        <f>[6]Dataset!H129</f>
        <v>2.9332500000000001</v>
      </c>
      <c r="J73" s="664">
        <f>[6]Dataset!I129</f>
        <v>3.1027900000000002</v>
      </c>
      <c r="K73" s="664">
        <f>[6]Dataset!J129</f>
        <v>3.01152</v>
      </c>
      <c r="L73" s="664">
        <f>[6]Dataset!K129</f>
        <v>2.7894299999999999</v>
      </c>
      <c r="M73" s="664">
        <f>[6]Dataset!L129</f>
        <v>2.7465069999999998</v>
      </c>
      <c r="N73" s="664">
        <f>[6]Dataset!M129</f>
        <v>2.72736</v>
      </c>
      <c r="O73" s="664">
        <f>[6]Dataset!N129</f>
        <v>2.7100499999999998</v>
      </c>
      <c r="P73" s="664">
        <f>[6]Dataset!O129</f>
        <v>2.8281299999999998</v>
      </c>
      <c r="Q73" s="664">
        <f>[6]Dataset!P129</f>
        <v>2.6378520000000001</v>
      </c>
      <c r="R73" s="664">
        <f>[6]Dataset!Q129</f>
        <v>2.9110860000000001</v>
      </c>
      <c r="S73" s="664">
        <f>[6]Dataset!R129</f>
        <v>2.6659410000000001</v>
      </c>
      <c r="T73" s="664">
        <f>[6]Dataset!S129</f>
        <v>2.7920400000000001</v>
      </c>
      <c r="U73" s="664">
        <f>[6]Dataset!T129</f>
        <v>2.7571500000000002</v>
      </c>
      <c r="V73" s="664">
        <f>[6]Dataset!U129</f>
        <v>2.862323</v>
      </c>
      <c r="W73" s="664">
        <f>[6]Dataset!V129</f>
        <v>2.79108</v>
      </c>
      <c r="X73" s="664">
        <f>[6]Dataset!W129</f>
        <v>2.6186699999999998</v>
      </c>
      <c r="Y73" s="664">
        <f>[6]Dataset!X129</f>
        <v>2.6185079999999998</v>
      </c>
      <c r="Z73" s="664">
        <f>[6]Dataset!Y129</f>
        <v>2.5940400000000001</v>
      </c>
      <c r="AA73" s="664">
        <f>[6]Dataset!Z129</f>
        <v>2.5563500000000001</v>
      </c>
      <c r="AB73" s="664">
        <f>[6]Dataset!AA129</f>
        <v>2.6684100000000002</v>
      </c>
      <c r="AC73" s="664">
        <f>[6]Dataset!AB129</f>
        <v>2.5077639999999999</v>
      </c>
      <c r="AD73" s="664">
        <f>[6]Dataset!AC129</f>
        <v>2.7494209999999999</v>
      </c>
      <c r="AE73" s="664">
        <f>[6]Dataset!AD129</f>
        <v>2.5067020000000002</v>
      </c>
      <c r="AF73" s="664">
        <f>[6]Dataset!AE129</f>
        <v>2.67693</v>
      </c>
      <c r="AG73" s="664">
        <f>[6]Dataset!AF129</f>
        <v>2.5589400000000002</v>
      </c>
      <c r="AH73" s="664">
        <f>[6]Dataset!AG129</f>
        <v>2.6782140000000001</v>
      </c>
      <c r="AI73" s="664">
        <f>[6]Dataset!AH129</f>
        <v>2.6021700000000001</v>
      </c>
      <c r="AJ73" s="664">
        <f>[6]Dataset!AI129</f>
        <v>2.4166799999999999</v>
      </c>
      <c r="AK73" s="664">
        <f>[6]Dataset!AJ129</f>
        <v>2.1634760000000002</v>
      </c>
      <c r="AL73" s="664">
        <f>[6]Dataset!AK129</f>
        <v>2.3906700000000001</v>
      </c>
      <c r="AM73" s="664">
        <f>[6]Dataset!AL129</f>
        <v>2.3082549999999999</v>
      </c>
      <c r="AN73" s="664">
        <f>[6]Dataset!AM129</f>
        <v>2.45214</v>
      </c>
      <c r="AO73" s="664">
        <f>[6]Dataset!AN129</f>
        <v>2.3298019999999999</v>
      </c>
      <c r="AP73" s="664">
        <f>[6]Dataset!AO129</f>
        <v>2.2859090000000002</v>
      </c>
      <c r="AQ73" s="664">
        <f>[6]Dataset!AP129</f>
        <v>2.2729330000000001</v>
      </c>
      <c r="AR73" s="664">
        <f>[6]Dataset!AQ129</f>
        <v>2.2935599999999998</v>
      </c>
      <c r="AS73" s="664">
        <f>[6]Dataset!AR129</f>
        <v>2.1492300000000002</v>
      </c>
      <c r="AT73" s="664">
        <f>[6]Dataset!AS129</f>
        <v>2.2851650000000001</v>
      </c>
      <c r="AU73" s="664">
        <f>[6]Dataset!AT129</f>
        <v>2.2620300000000002</v>
      </c>
      <c r="AV73" s="664">
        <f>[6]Dataset!AU129</f>
        <v>2.1450300000000002</v>
      </c>
      <c r="AW73" s="664">
        <f>[6]Dataset!AV129</f>
        <v>2.225552</v>
      </c>
      <c r="AX73" s="664">
        <f>[6]Dataset!AW129</f>
        <v>2.15883</v>
      </c>
      <c r="AY73" s="664">
        <f>[6]Dataset!AX129</f>
        <v>2.165575</v>
      </c>
      <c r="AZ73" s="664">
        <f>[6]Dataset!AY129</f>
        <v>2.2458900000000002</v>
      </c>
      <c r="BA73" s="664">
        <f>[6]Dataset!AZ129</f>
        <v>2.1365400000000001</v>
      </c>
      <c r="BB73" s="664">
        <f>[6]Dataset!BA129</f>
        <v>2.2340770000000001</v>
      </c>
      <c r="BC73" s="664">
        <f>[6]Dataset!BB129</f>
        <v>2.119929</v>
      </c>
      <c r="BD73" s="664">
        <f>[6]Dataset!BC129</f>
        <v>2.2138499999999999</v>
      </c>
      <c r="BE73" s="664">
        <f>[6]Dataset!BD129</f>
        <v>2.11212</v>
      </c>
      <c r="BF73" s="664">
        <f>[6]Dataset!BE129</f>
        <v>2.1818420000000001</v>
      </c>
      <c r="BG73" s="664">
        <f>[6]Dataset!BF129</f>
        <v>2.0733000000000001</v>
      </c>
      <c r="BH73" s="664">
        <f>[6]Dataset!BG129</f>
        <v>1.98105</v>
      </c>
      <c r="BI73" s="664">
        <f>[6]Dataset!BH129</f>
        <v>2.0133260000000002</v>
      </c>
      <c r="BJ73" s="664">
        <f>[6]Dataset!BI129</f>
        <v>1.9822500000000001</v>
      </c>
      <c r="BK73" s="664">
        <f>[6]Dataset!BJ129</f>
        <v>1.947495</v>
      </c>
      <c r="BL73" s="664">
        <f>[6]Dataset!BK129</f>
        <v>2.0186700000000002</v>
      </c>
      <c r="BM73" s="664">
        <f>[6]Dataset!BL129</f>
        <v>1.908032</v>
      </c>
      <c r="BN73" s="664">
        <f>[6]Dataset!BM129</f>
        <v>2.0870440000000001</v>
      </c>
      <c r="BO73" s="664">
        <f>[6]Dataset!BN129</f>
        <v>1.921279</v>
      </c>
      <c r="BP73" s="664">
        <f>[6]Dataset!BO129</f>
        <v>1.97679</v>
      </c>
      <c r="BQ73" s="664">
        <f>[6]Dataset!BP129</f>
        <v>1.89585</v>
      </c>
      <c r="BR73" s="664">
        <f>[6]Dataset!BQ129</f>
        <v>1.989611</v>
      </c>
      <c r="BS73" s="664">
        <f>[6]Dataset!BR129</f>
        <v>1.9028400000000001</v>
      </c>
      <c r="BT73" s="664">
        <f>[6]Dataset!BS129</f>
        <v>1.81176</v>
      </c>
      <c r="BU73" s="664">
        <f>[6]Dataset!BT129</f>
        <v>1.815763</v>
      </c>
      <c r="BV73" s="664">
        <f>[6]Dataset!BU129</f>
        <v>1.78077</v>
      </c>
      <c r="BW73" s="664">
        <f>[6]Dataset!BV129</f>
        <v>1.7395940000000001</v>
      </c>
      <c r="BX73" s="664">
        <f>[6]Dataset!BW129</f>
        <v>1.7814300000000001</v>
      </c>
      <c r="BY73" s="664">
        <f>[6]Dataset!BX129</f>
        <v>1.685012</v>
      </c>
      <c r="BZ73" s="664">
        <v>1.8511340000000001</v>
      </c>
      <c r="CA73" s="664">
        <v>1.6915990000000001</v>
      </c>
      <c r="CB73" s="664">
        <v>1.7688299999999999</v>
      </c>
      <c r="CC73" s="664">
        <v>1.6914</v>
      </c>
      <c r="CD73" s="664">
        <v>1.763063</v>
      </c>
      <c r="CE73" s="664">
        <v>1.6952700000000001</v>
      </c>
      <c r="CF73" s="664">
        <v>1.6122000000000001</v>
      </c>
      <c r="CG73" s="664">
        <v>1.636676</v>
      </c>
      <c r="CH73" s="664">
        <v>1.5941399999999999</v>
      </c>
      <c r="CI73" s="724">
        <v>1.5555600000000001</v>
      </c>
      <c r="CJ73" s="724">
        <v>1.6027199999999999</v>
      </c>
      <c r="CK73" s="724">
        <v>1.572525</v>
      </c>
      <c r="CL73" s="724">
        <v>1.6560820000000001</v>
      </c>
      <c r="CM73" s="724">
        <v>1.5196289999999999</v>
      </c>
      <c r="CN73" s="724">
        <v>1.5921000000000001</v>
      </c>
      <c r="CO73" s="724">
        <v>1.5372600000000001</v>
      </c>
      <c r="CP73" s="724">
        <v>1.5437069999999999</v>
      </c>
      <c r="CQ73" s="724">
        <v>1.46739</v>
      </c>
      <c r="CR73" s="724">
        <v>1.4087099999999999</v>
      </c>
      <c r="CS73" s="724">
        <v>1.3815900000000001</v>
      </c>
      <c r="CT73" s="724">
        <v>1.4077200000000001</v>
      </c>
      <c r="CU73" s="724">
        <v>1.3446720000000001</v>
      </c>
      <c r="CV73" s="891">
        <v>1.40676</v>
      </c>
      <c r="CW73" s="891">
        <v>1.3149360000000001</v>
      </c>
      <c r="CX73" s="891">
        <v>1.433316</v>
      </c>
      <c r="CY73" s="891">
        <v>1.3258799999999999</v>
      </c>
      <c r="CZ73" s="891">
        <v>1.3875599999999999</v>
      </c>
      <c r="DA73" s="891">
        <v>1.3420799999999999</v>
      </c>
    </row>
    <row r="74" spans="1:105" ht="16.5" customHeight="1">
      <c r="A74" s="1046"/>
      <c r="B74" s="1051"/>
      <c r="C74" s="662" t="s">
        <v>446</v>
      </c>
      <c r="D74" s="664">
        <f>[6]Dataset!C130</f>
        <v>3.0266099999999998</v>
      </c>
      <c r="E74" s="664">
        <f>[6]Dataset!D130</f>
        <v>2.8423919999999998</v>
      </c>
      <c r="F74" s="664">
        <f>[6]Dataset!E130</f>
        <v>3.0903589999999999</v>
      </c>
      <c r="G74" s="664">
        <f>[6]Dataset!F130</f>
        <v>2.8650259999999999</v>
      </c>
      <c r="H74" s="664">
        <f>[6]Dataset!G130</f>
        <v>2.97912</v>
      </c>
      <c r="I74" s="664">
        <f>[6]Dataset!H130</f>
        <v>2.9968499999999998</v>
      </c>
      <c r="J74" s="664">
        <f>[6]Dataset!I130</f>
        <v>3.2561469999999999</v>
      </c>
      <c r="K74" s="664">
        <f>[6]Dataset!J130</f>
        <v>3.2448600000000001</v>
      </c>
      <c r="L74" s="664">
        <f>[6]Dataset!K130</f>
        <v>2.8700100000000002</v>
      </c>
      <c r="M74" s="664">
        <f>[6]Dataset!L130</f>
        <v>2.8831549999999999</v>
      </c>
      <c r="N74" s="664">
        <f>[6]Dataset!M130</f>
        <v>2.70729</v>
      </c>
      <c r="O74" s="664">
        <f>[6]Dataset!N130</f>
        <v>2.559482</v>
      </c>
      <c r="P74" s="664">
        <f>[6]Dataset!O130</f>
        <v>2.67801</v>
      </c>
      <c r="Q74" s="664">
        <f>[6]Dataset!P130</f>
        <v>2.4667159999999999</v>
      </c>
      <c r="R74" s="664">
        <f>[6]Dataset!Q130</f>
        <v>2.7648280000000001</v>
      </c>
      <c r="S74" s="664">
        <f>[6]Dataset!R130</f>
        <v>2.50908</v>
      </c>
      <c r="T74" s="664">
        <f>[6]Dataset!S130</f>
        <v>2.6165400000000001</v>
      </c>
      <c r="U74" s="664">
        <f>[6]Dataset!T130</f>
        <v>2.6073300000000001</v>
      </c>
      <c r="V74" s="664">
        <f>[6]Dataset!U130</f>
        <v>2.8007879999999998</v>
      </c>
      <c r="W74" s="664">
        <f>[6]Dataset!V130</f>
        <v>2.80287</v>
      </c>
      <c r="X74" s="664">
        <f>[6]Dataset!W130</f>
        <v>2.5047899999999998</v>
      </c>
      <c r="Y74" s="664">
        <f>[6]Dataset!X130</f>
        <v>2.5795720000000002</v>
      </c>
      <c r="Z74" s="664">
        <f>[6]Dataset!Y130</f>
        <v>2.4613499999999999</v>
      </c>
      <c r="AA74" s="664">
        <f>[6]Dataset!Z130</f>
        <v>2.3693580000000001</v>
      </c>
      <c r="AB74" s="664">
        <f>[6]Dataset!AA130</f>
        <v>2.4289800000000001</v>
      </c>
      <c r="AC74" s="664">
        <f>[6]Dataset!AB130</f>
        <v>2.2729840000000001</v>
      </c>
      <c r="AD74" s="664">
        <f>[6]Dataset!AC130</f>
        <v>2.4988169999999998</v>
      </c>
      <c r="AE74" s="664">
        <f>[6]Dataset!AD130</f>
        <v>2.2745570000000002</v>
      </c>
      <c r="AF74" s="664">
        <f>[6]Dataset!AE130</f>
        <v>2.38503</v>
      </c>
      <c r="AG74" s="664">
        <f>[6]Dataset!AF130</f>
        <v>2.3073299999999999</v>
      </c>
      <c r="AH74" s="664">
        <f>[6]Dataset!AG130</f>
        <v>2.4773960000000002</v>
      </c>
      <c r="AI74" s="664">
        <f>[6]Dataset!AH130</f>
        <v>2.5191599999999998</v>
      </c>
      <c r="AJ74" s="664">
        <f>[6]Dataset!AI130</f>
        <v>2.2433999999999998</v>
      </c>
      <c r="AK74" s="664">
        <f>[6]Dataset!AJ130</f>
        <v>2.402841</v>
      </c>
      <c r="AL74" s="664">
        <f>[6]Dataset!AK130</f>
        <v>2.3070300000000001</v>
      </c>
      <c r="AM74" s="664">
        <f>[6]Dataset!AL130</f>
        <v>2.1869190000000001</v>
      </c>
      <c r="AN74" s="664">
        <f>[6]Dataset!AM130</f>
        <v>2.2578299999999998</v>
      </c>
      <c r="AO74" s="664">
        <f>[6]Dataset!AN130</f>
        <v>2.1716069999999998</v>
      </c>
      <c r="AP74" s="664">
        <f>[6]Dataset!AO130</f>
        <v>1.822087</v>
      </c>
      <c r="AQ74" s="664">
        <f>[6]Dataset!AP130</f>
        <v>1.5754539999999999</v>
      </c>
      <c r="AR74" s="664">
        <f>[6]Dataset!AQ130</f>
        <v>1.6644600000000001</v>
      </c>
      <c r="AS74" s="664">
        <f>[6]Dataset!AR130</f>
        <v>1.60785</v>
      </c>
      <c r="AT74" s="664">
        <f>[6]Dataset!AS130</f>
        <v>1.789134</v>
      </c>
      <c r="AU74" s="664">
        <f>[6]Dataset!AT130</f>
        <v>1.8616200000000001</v>
      </c>
      <c r="AV74" s="664">
        <f>[6]Dataset!AU130</f>
        <v>1.72824</v>
      </c>
      <c r="AW74" s="664">
        <f>[6]Dataset!AV130</f>
        <v>1.7822519999999999</v>
      </c>
      <c r="AX74" s="664">
        <f>[6]Dataset!AW130</f>
        <v>1.6518600000000001</v>
      </c>
      <c r="AY74" s="664">
        <f>[6]Dataset!AX130</f>
        <v>1.6024529999999999</v>
      </c>
      <c r="AZ74" s="664">
        <f>[6]Dataset!AY130</f>
        <v>1.70163</v>
      </c>
      <c r="BA74" s="664">
        <f>[6]Dataset!AZ130</f>
        <v>1.6250640000000001</v>
      </c>
      <c r="BB74" s="664">
        <f>[6]Dataset!BA130</f>
        <v>1.732931</v>
      </c>
      <c r="BC74" s="664">
        <f>[6]Dataset!BB130</f>
        <v>1.6282920000000001</v>
      </c>
      <c r="BD74" s="664">
        <f>[6]Dataset!BC130</f>
        <v>1.7101200000000001</v>
      </c>
      <c r="BE74" s="664">
        <f>[6]Dataset!BD130</f>
        <v>1.66869</v>
      </c>
      <c r="BF74" s="664">
        <f>[6]Dataset!BE130</f>
        <v>1.786778</v>
      </c>
      <c r="BG74" s="664">
        <f>[6]Dataset!BF130</f>
        <v>1.84935</v>
      </c>
      <c r="BH74" s="664">
        <f>[6]Dataset!BG130</f>
        <v>1.71984</v>
      </c>
      <c r="BI74" s="664">
        <f>[6]Dataset!BH130</f>
        <v>1.82311</v>
      </c>
      <c r="BJ74" s="664">
        <f>[6]Dataset!BI130</f>
        <v>1.6996800000000001</v>
      </c>
      <c r="BK74" s="664">
        <f>[6]Dataset!BJ130</f>
        <v>1.633947</v>
      </c>
      <c r="BL74" s="664">
        <f>[6]Dataset!BK130</f>
        <v>1.6922699999999999</v>
      </c>
      <c r="BM74" s="664">
        <f>[6]Dataset!BL130</f>
        <v>1.5787519999999999</v>
      </c>
      <c r="BN74" s="664">
        <f>[6]Dataset!BM130</f>
        <v>1.655152</v>
      </c>
      <c r="BO74" s="664">
        <f>[6]Dataset!BN130</f>
        <v>1.509711</v>
      </c>
      <c r="BP74" s="664">
        <f>[6]Dataset!BO130</f>
        <v>1.5949500000000001</v>
      </c>
      <c r="BQ74" s="664">
        <f>[6]Dataset!BP130</f>
        <v>1.5390299999999999</v>
      </c>
      <c r="BR74" s="664">
        <f>[6]Dataset!BQ130</f>
        <v>1.6491690000000001</v>
      </c>
      <c r="BS74" s="664">
        <f>[6]Dataset!BR130</f>
        <v>1.65588</v>
      </c>
      <c r="BT74" s="664">
        <f>[6]Dataset!BS130</f>
        <v>1.5436799999999999</v>
      </c>
      <c r="BU74" s="664">
        <f>[6]Dataset!BT130</f>
        <v>1.635529</v>
      </c>
      <c r="BV74" s="664">
        <f>[6]Dataset!BU130</f>
        <v>1.5669900000000001</v>
      </c>
      <c r="BW74" s="664">
        <f>[6]Dataset!BV130</f>
        <v>1.4543790000000001</v>
      </c>
      <c r="BX74" s="664">
        <f>[6]Dataset!BW130</f>
        <v>1.51491</v>
      </c>
      <c r="BY74" s="664">
        <f>[6]Dataset!BX130</f>
        <v>1.4093800000000001</v>
      </c>
      <c r="BZ74" s="664">
        <v>1.55372</v>
      </c>
      <c r="CA74" s="664">
        <v>1.4199269999999999</v>
      </c>
      <c r="CB74" s="664">
        <v>1.47939</v>
      </c>
      <c r="CC74" s="664">
        <v>1.4251199999999999</v>
      </c>
      <c r="CD74" s="664">
        <v>1.492402</v>
      </c>
      <c r="CE74" s="664">
        <v>1.48167</v>
      </c>
      <c r="CF74" s="664">
        <v>1.3860600000000001</v>
      </c>
      <c r="CG74" s="664">
        <v>1.488124</v>
      </c>
      <c r="CH74" s="664">
        <v>1.42197</v>
      </c>
      <c r="CI74" s="724">
        <v>1.32762</v>
      </c>
      <c r="CJ74" s="724">
        <v>1.3905000000000001</v>
      </c>
      <c r="CK74" s="724">
        <v>1.347572</v>
      </c>
      <c r="CL74" s="724">
        <v>1.4178470000000001</v>
      </c>
      <c r="CM74" s="724">
        <v>1.327939</v>
      </c>
      <c r="CN74" s="724">
        <v>1.36137</v>
      </c>
      <c r="CO74" s="724">
        <v>1.2820199999999999</v>
      </c>
      <c r="CP74" s="724">
        <v>1.3267690000000001</v>
      </c>
      <c r="CQ74" s="724">
        <v>1.2706059999999999</v>
      </c>
      <c r="CR74" s="724">
        <v>1.24491</v>
      </c>
      <c r="CS74" s="724">
        <v>1.384925</v>
      </c>
      <c r="CT74" s="724">
        <v>1.2996000000000001</v>
      </c>
      <c r="CU74" s="724">
        <v>1.2098800000000001</v>
      </c>
      <c r="CV74" s="891">
        <v>1.28847</v>
      </c>
      <c r="CW74" s="891">
        <v>1.200304</v>
      </c>
      <c r="CX74" s="891">
        <v>1.2943119999999999</v>
      </c>
      <c r="CY74" s="891">
        <v>1.19712</v>
      </c>
      <c r="CZ74" s="891">
        <v>1.25481</v>
      </c>
      <c r="DA74" s="891">
        <v>1.1749799999999999</v>
      </c>
    </row>
    <row r="75" spans="1:105" ht="16.5" customHeight="1">
      <c r="A75" s="1046"/>
      <c r="B75" s="1051"/>
      <c r="C75" s="662" t="s">
        <v>461</v>
      </c>
      <c r="D75" s="664">
        <f>[6]Dataset!C131</f>
        <v>2.6765099999999999</v>
      </c>
      <c r="E75" s="664">
        <f>[6]Dataset!D131</f>
        <v>2.5110000000000001</v>
      </c>
      <c r="F75" s="664">
        <f>[6]Dataset!E131</f>
        <v>2.6665540000000001</v>
      </c>
      <c r="G75" s="664">
        <f>[6]Dataset!F131</f>
        <v>2.4557690000000001</v>
      </c>
      <c r="H75" s="664">
        <f>[6]Dataset!G131</f>
        <v>2.698375</v>
      </c>
      <c r="I75" s="664">
        <f>[6]Dataset!H131</f>
        <v>2.772824</v>
      </c>
      <c r="J75" s="664">
        <f>[6]Dataset!I131</f>
        <v>3.1320589999999999</v>
      </c>
      <c r="K75" s="664">
        <f>[6]Dataset!J131</f>
        <v>3.2839740000000002</v>
      </c>
      <c r="L75" s="664">
        <f>[6]Dataset!K131</f>
        <v>2.6513499999999999</v>
      </c>
      <c r="M75" s="664">
        <f>[6]Dataset!L131</f>
        <v>2.5222530000000001</v>
      </c>
      <c r="N75" s="664">
        <f>[6]Dataset!M131</f>
        <v>2.28546</v>
      </c>
      <c r="O75" s="664">
        <f>[6]Dataset!N131</f>
        <v>2.2263120000000001</v>
      </c>
      <c r="P75" s="664">
        <f>[6]Dataset!O131</f>
        <v>2.1884999999999999</v>
      </c>
      <c r="Q75" s="664">
        <f>[6]Dataset!P131</f>
        <v>2.0113479999999999</v>
      </c>
      <c r="R75" s="664">
        <f>[6]Dataset!Q131</f>
        <v>2.1715689999999999</v>
      </c>
      <c r="S75" s="664">
        <f>[6]Dataset!R131</f>
        <v>2.1920570000000001</v>
      </c>
      <c r="T75" s="664">
        <f>[6]Dataset!S131</f>
        <v>2.1699139999999999</v>
      </c>
      <c r="U75" s="664">
        <f>[6]Dataset!T131</f>
        <v>2.3061859999999998</v>
      </c>
      <c r="V75" s="664">
        <f>[6]Dataset!U131</f>
        <v>2.6159789999999998</v>
      </c>
      <c r="W75" s="664">
        <f>[6]Dataset!V131</f>
        <v>2.749444</v>
      </c>
      <c r="X75" s="664">
        <f>[6]Dataset!W131</f>
        <v>2.2132139999999998</v>
      </c>
      <c r="Y75" s="664">
        <f>[6]Dataset!X131</f>
        <v>2.1210339999999999</v>
      </c>
      <c r="Z75" s="664">
        <f>[6]Dataset!Y131</f>
        <v>1.9180539999999999</v>
      </c>
      <c r="AA75" s="664">
        <f>[6]Dataset!Z131</f>
        <v>1.9019360000000001</v>
      </c>
      <c r="AB75" s="664">
        <f>[6]Dataset!AA131</f>
        <v>1.900876</v>
      </c>
      <c r="AC75" s="664">
        <f>[6]Dataset!AB131</f>
        <v>1.79938</v>
      </c>
      <c r="AD75" s="664">
        <f>[6]Dataset!AC131</f>
        <v>1.9651700000000001</v>
      </c>
      <c r="AE75" s="664">
        <f>[6]Dataset!AD131</f>
        <v>1.853721</v>
      </c>
      <c r="AF75" s="664">
        <f>[6]Dataset!AE131</f>
        <v>1.935222</v>
      </c>
      <c r="AG75" s="664">
        <f>[6]Dataset!AF131</f>
        <v>2.026932</v>
      </c>
      <c r="AH75" s="664">
        <f>[6]Dataset!AG131</f>
        <v>2.292192</v>
      </c>
      <c r="AI75" s="664">
        <f>[6]Dataset!AH131</f>
        <v>2.466234</v>
      </c>
      <c r="AJ75" s="664">
        <f>[6]Dataset!AI131</f>
        <v>2.024715</v>
      </c>
      <c r="AK75" s="664">
        <f>[6]Dataset!AJ131</f>
        <v>1.893132</v>
      </c>
      <c r="AL75" s="664">
        <f>[6]Dataset!AK131</f>
        <v>1.7825660000000001</v>
      </c>
      <c r="AM75" s="664">
        <f>[6]Dataset!AL131</f>
        <v>1.7555639999999999</v>
      </c>
      <c r="AN75" s="664">
        <f>[6]Dataset!AM131</f>
        <v>1.7807759999999999</v>
      </c>
      <c r="AO75" s="664">
        <f>[6]Dataset!AN131</f>
        <v>1.687756</v>
      </c>
      <c r="AP75" s="664">
        <f>[6]Dataset!AO131</f>
        <v>1.1409689999999999</v>
      </c>
      <c r="AQ75" s="664">
        <f>[6]Dataset!AP131</f>
        <v>0.78024400000000005</v>
      </c>
      <c r="AR75" s="664">
        <f>[6]Dataset!AQ131</f>
        <v>0.856012</v>
      </c>
      <c r="AS75" s="664">
        <f>[6]Dataset!AR131</f>
        <v>1.1419699999999999</v>
      </c>
      <c r="AT75" s="664">
        <f>[6]Dataset!AS131</f>
        <v>1.4131739999999999</v>
      </c>
      <c r="AU75" s="664">
        <f>[6]Dataset!AT131</f>
        <v>1.575925</v>
      </c>
      <c r="AV75" s="664">
        <f>[6]Dataset!AU131</f>
        <v>1.4409099999999999</v>
      </c>
      <c r="AW75" s="664">
        <f>[6]Dataset!AV131</f>
        <v>1.3635839999999999</v>
      </c>
      <c r="AX75" s="664">
        <f>[6]Dataset!AW131</f>
        <v>1.1993849999999999</v>
      </c>
      <c r="AY75" s="664">
        <f>[6]Dataset!AX131</f>
        <v>1.14164</v>
      </c>
      <c r="AZ75" s="664">
        <f>[6]Dataset!AY131</f>
        <v>1.2650520000000001</v>
      </c>
      <c r="BA75" s="664">
        <f>[6]Dataset!AZ131</f>
        <v>1.078972</v>
      </c>
      <c r="BB75" s="664">
        <f>[6]Dataset!BA131</f>
        <v>1.147105</v>
      </c>
      <c r="BC75" s="664">
        <f>[6]Dataset!BB131</f>
        <v>1.034896</v>
      </c>
      <c r="BD75" s="664">
        <f>[6]Dataset!BC131</f>
        <v>1.2023600000000001</v>
      </c>
      <c r="BE75" s="664">
        <f>[6]Dataset!BD131</f>
        <v>1.2761260000000001</v>
      </c>
      <c r="BF75" s="664">
        <f>[6]Dataset!BE131</f>
        <v>1.558427</v>
      </c>
      <c r="BG75" s="664">
        <f>[6]Dataset!BF131</f>
        <v>1.6109960000000001</v>
      </c>
      <c r="BH75" s="664">
        <f>[6]Dataset!BG131</f>
        <v>1.474254</v>
      </c>
      <c r="BI75" s="664">
        <f>[6]Dataset!BH131</f>
        <v>1.383211</v>
      </c>
      <c r="BJ75" s="664">
        <f>[6]Dataset!BI131</f>
        <v>1.30708</v>
      </c>
      <c r="BK75" s="664">
        <f>[6]Dataset!BJ131</f>
        <v>1.197621</v>
      </c>
      <c r="BL75" s="664">
        <f>[6]Dataset!BK131</f>
        <v>1.3487800000000001</v>
      </c>
      <c r="BM75" s="664">
        <f>[6]Dataset!BL131</f>
        <v>1.1190960000000001</v>
      </c>
      <c r="BN75" s="664">
        <f>[6]Dataset!BM131</f>
        <v>1.1709419999999999</v>
      </c>
      <c r="BO75" s="664">
        <f>[6]Dataset!BN131</f>
        <v>1.0403610000000001</v>
      </c>
      <c r="BP75" s="664">
        <f>[6]Dataset!BO131</f>
        <v>1.1691720000000001</v>
      </c>
      <c r="BQ75" s="664">
        <f>[6]Dataset!BP131</f>
        <v>1.236648</v>
      </c>
      <c r="BR75" s="664">
        <f>[6]Dataset!BQ131</f>
        <v>1.4072519999999999</v>
      </c>
      <c r="BS75" s="664">
        <f>[6]Dataset!BR131</f>
        <v>1.43513</v>
      </c>
      <c r="BT75" s="664">
        <f>[6]Dataset!BS131</f>
        <v>1.352684</v>
      </c>
      <c r="BU75" s="664">
        <f>[6]Dataset!BT131</f>
        <v>1.1655089999999999</v>
      </c>
      <c r="BV75" s="664">
        <f>[6]Dataset!BU131</f>
        <v>1.047566</v>
      </c>
      <c r="BW75" s="664">
        <f>[6]Dataset!BV131</f>
        <v>1.155243</v>
      </c>
      <c r="BX75" s="664">
        <f>[6]Dataset!BW131</f>
        <v>1.3186249999999999</v>
      </c>
      <c r="BY75" s="664">
        <f>[6]Dataset!BX131</f>
        <v>1.1818519999999999</v>
      </c>
      <c r="BZ75" s="664">
        <v>1.1064780000000001</v>
      </c>
      <c r="CA75" s="664">
        <v>1.0450660000000001</v>
      </c>
      <c r="CB75" s="664">
        <v>1.32829</v>
      </c>
      <c r="CC75" s="664">
        <v>1.2333080000000001</v>
      </c>
      <c r="CD75" s="664">
        <v>1.372889</v>
      </c>
      <c r="CE75" s="664">
        <v>1.2955700000000001</v>
      </c>
      <c r="CF75" s="664">
        <v>1.1852780000000001</v>
      </c>
      <c r="CG75" s="664">
        <v>1.038527</v>
      </c>
      <c r="CH75" s="664">
        <v>0.95760000000000001</v>
      </c>
      <c r="CI75" s="724">
        <v>1.201608</v>
      </c>
      <c r="CJ75" s="724">
        <v>1.2757240000000001</v>
      </c>
      <c r="CK75" s="724">
        <v>1.203994</v>
      </c>
      <c r="CL75" s="724">
        <v>1.080716</v>
      </c>
      <c r="CM75" s="724">
        <v>0.94647400000000004</v>
      </c>
      <c r="CN75" s="724">
        <v>0.97055999999999998</v>
      </c>
      <c r="CO75" s="724">
        <v>1.1051219999999999</v>
      </c>
      <c r="CP75" s="724">
        <v>1.2337039999999999</v>
      </c>
      <c r="CQ75" s="724">
        <v>1.139346</v>
      </c>
      <c r="CR75" s="724">
        <v>1.0680099999999999</v>
      </c>
      <c r="CS75" s="724">
        <v>0.99816099999999996</v>
      </c>
      <c r="CT75" s="724">
        <v>0.95251799999999998</v>
      </c>
      <c r="CU75" s="891">
        <v>1.056441</v>
      </c>
      <c r="CV75" s="891">
        <v>1.1196680000000001</v>
      </c>
      <c r="CW75" s="891">
        <v>1.0999000000000001</v>
      </c>
      <c r="CX75" s="891">
        <v>0.98980000000000001</v>
      </c>
      <c r="CY75" s="891">
        <v>0.87790000000000001</v>
      </c>
      <c r="CZ75" s="891">
        <v>1.0751580000000001</v>
      </c>
      <c r="DA75" s="891">
        <v>0.92689500000000002</v>
      </c>
    </row>
    <row r="76" spans="1:105" ht="16.5" customHeight="1">
      <c r="A76" s="1046"/>
      <c r="B76" s="1051"/>
      <c r="C76" s="662" t="s">
        <v>443</v>
      </c>
      <c r="D76" s="664">
        <f>[6]Dataset!C132</f>
        <v>3.0029400000000002</v>
      </c>
      <c r="E76" s="664">
        <f>[6]Dataset!D132</f>
        <v>2.7745199999999999</v>
      </c>
      <c r="F76" s="664">
        <f>[6]Dataset!E132</f>
        <v>2.629874</v>
      </c>
      <c r="G76" s="664">
        <f>[6]Dataset!F132</f>
        <v>2.6420159999999999</v>
      </c>
      <c r="H76" s="664">
        <f>[6]Dataset!G132</f>
        <v>2.7149399999999999</v>
      </c>
      <c r="I76" s="664">
        <f>[6]Dataset!H132</f>
        <v>2.219776</v>
      </c>
      <c r="J76" s="664">
        <f>[6]Dataset!I132</f>
        <v>2.361456</v>
      </c>
      <c r="K76" s="664">
        <f>[6]Dataset!J132</f>
        <v>2.1804600000000001</v>
      </c>
      <c r="L76" s="664">
        <f>[6]Dataset!K132</f>
        <v>2.2524299999999999</v>
      </c>
      <c r="M76" s="664">
        <f>[6]Dataset!L132</f>
        <v>2.4582999999999999</v>
      </c>
      <c r="N76" s="664">
        <f>[6]Dataset!M132</f>
        <v>2.43906</v>
      </c>
      <c r="O76" s="664">
        <f>[6]Dataset!N132</f>
        <v>2.293542</v>
      </c>
      <c r="P76" s="664">
        <f>[6]Dataset!O132</f>
        <v>2.57199</v>
      </c>
      <c r="Q76" s="664">
        <f>[6]Dataset!P132</f>
        <v>2.3957920000000001</v>
      </c>
      <c r="R76" s="664">
        <f>[6]Dataset!Q132</f>
        <v>2.6365500000000002</v>
      </c>
      <c r="S76" s="664">
        <f>[6]Dataset!R132</f>
        <v>2.341663</v>
      </c>
      <c r="T76" s="664">
        <f>[6]Dataset!S132</f>
        <v>2.5302600000000002</v>
      </c>
      <c r="U76" s="664">
        <f>[6]Dataset!T132</f>
        <v>2.3298000000000001</v>
      </c>
      <c r="V76" s="664">
        <f>[6]Dataset!U132</f>
        <v>2.144425</v>
      </c>
      <c r="W76" s="664">
        <f>[6]Dataset!V132</f>
        <v>1.93974</v>
      </c>
      <c r="X76" s="664">
        <f>[6]Dataset!W132</f>
        <v>2.0305499999999999</v>
      </c>
      <c r="Y76" s="664">
        <f>[6]Dataset!X132</f>
        <v>2.2777250000000002</v>
      </c>
      <c r="Z76" s="664">
        <f>[6]Dataset!Y132</f>
        <v>2.2730399999999999</v>
      </c>
      <c r="AA76" s="664">
        <f>[6]Dataset!Z132</f>
        <v>2.182134</v>
      </c>
      <c r="AB76" s="664">
        <f>[6]Dataset!AA132</f>
        <v>2.4080400000000002</v>
      </c>
      <c r="AC76" s="664">
        <f>[6]Dataset!AB132</f>
        <v>2.2496879999999999</v>
      </c>
      <c r="AD76" s="664">
        <f>[6]Dataset!AC132</f>
        <v>2.2144539999999999</v>
      </c>
      <c r="AE76" s="664">
        <f>[6]Dataset!AD132</f>
        <v>2.1608770000000002</v>
      </c>
      <c r="AF76" s="664">
        <f>[6]Dataset!AE132</f>
        <v>2.0076299999999998</v>
      </c>
      <c r="AG76" s="664">
        <f>[6]Dataset!AF132</f>
        <v>1.8702300000000001</v>
      </c>
      <c r="AH76" s="664">
        <f>[6]Dataset!AG132</f>
        <v>1.877329</v>
      </c>
      <c r="AI76" s="664">
        <f>[6]Dataset!AH132</f>
        <v>1.7567699999999999</v>
      </c>
      <c r="AJ76" s="664">
        <f>[6]Dataset!AI132</f>
        <v>1.81863</v>
      </c>
      <c r="AK76" s="664">
        <f>[6]Dataset!AJ132</f>
        <v>1.919303</v>
      </c>
      <c r="AL76" s="664">
        <f>[6]Dataset!AK132</f>
        <v>1.83552</v>
      </c>
      <c r="AM76" s="664">
        <f>[6]Dataset!AL132</f>
        <v>1.903038</v>
      </c>
      <c r="AN76" s="664">
        <f>[6]Dataset!AM132</f>
        <v>2.0666699999999998</v>
      </c>
      <c r="AO76" s="664">
        <f>[6]Dataset!AN132</f>
        <v>1.967012</v>
      </c>
      <c r="AP76" s="664">
        <f>[6]Dataset!AO132</f>
        <v>1.8975409999999999</v>
      </c>
      <c r="AQ76" s="664">
        <f>[6]Dataset!AP132</f>
        <v>1.7796430000000001</v>
      </c>
      <c r="AR76" s="664">
        <f>[6]Dataset!AQ132</f>
        <v>1.85307</v>
      </c>
      <c r="AS76" s="664">
        <f>[6]Dataset!AR132</f>
        <v>1.620781</v>
      </c>
      <c r="AT76" s="664">
        <f>[6]Dataset!AS132</f>
        <v>1.740464</v>
      </c>
      <c r="AU76" s="664">
        <f>[6]Dataset!AT132</f>
        <v>1.70052</v>
      </c>
      <c r="AV76" s="664">
        <f>[6]Dataset!AU132</f>
        <v>1.59924</v>
      </c>
      <c r="AW76" s="664">
        <f>[6]Dataset!AV132</f>
        <v>1.770937</v>
      </c>
      <c r="AX76" s="664">
        <f>[6]Dataset!AW132</f>
        <v>1.6121399999999999</v>
      </c>
      <c r="AY76" s="664">
        <f>[6]Dataset!AX132</f>
        <v>1.5553859999999999</v>
      </c>
      <c r="AZ76" s="664">
        <f>[6]Dataset!AY132</f>
        <v>1.590128</v>
      </c>
      <c r="BA76" s="664">
        <f>[6]Dataset!AZ132</f>
        <v>1.7100439999999999</v>
      </c>
      <c r="BB76" s="664">
        <f>[6]Dataset!BA132</f>
        <v>1.7847630000000001</v>
      </c>
      <c r="BC76" s="664">
        <f>[6]Dataset!BB132</f>
        <v>1.6647160000000001</v>
      </c>
      <c r="BD76" s="664">
        <f>[6]Dataset!BC132</f>
        <v>1.76532</v>
      </c>
      <c r="BE76" s="664">
        <f>[6]Dataset!BD132</f>
        <v>1.4894099999999999</v>
      </c>
      <c r="BF76" s="664">
        <f>[6]Dataset!BE132</f>
        <v>1.495781</v>
      </c>
      <c r="BG76" s="664">
        <f>[6]Dataset!BF132</f>
        <v>1.3925700000000001</v>
      </c>
      <c r="BH76" s="664">
        <f>[6]Dataset!BG132</f>
        <v>1.35006</v>
      </c>
      <c r="BI76" s="664">
        <f>[6]Dataset!BH132</f>
        <v>1.541196</v>
      </c>
      <c r="BJ76" s="664">
        <f>[6]Dataset!BI132</f>
        <v>1.6107899999999999</v>
      </c>
      <c r="BK76" s="664">
        <f>[6]Dataset!BJ132</f>
        <v>1.4465490000000001</v>
      </c>
      <c r="BL76" s="664">
        <f>[6]Dataset!BK132</f>
        <v>1.48332</v>
      </c>
      <c r="BM76" s="664">
        <f>[6]Dataset!BL132</f>
        <v>1.483776</v>
      </c>
      <c r="BN76" s="664">
        <f>[6]Dataset!BM132</f>
        <v>1.679673</v>
      </c>
      <c r="BO76" s="664">
        <f>[6]Dataset!BN132</f>
        <v>1.428105</v>
      </c>
      <c r="BP76" s="664">
        <f>[6]Dataset!BO132</f>
        <v>1.52745</v>
      </c>
      <c r="BQ76" s="664">
        <f>[6]Dataset!BP132</f>
        <v>1.2933600000000001</v>
      </c>
      <c r="BR76" s="664">
        <f>[6]Dataset!BQ132</f>
        <v>1.3381149999999999</v>
      </c>
      <c r="BS76" s="664">
        <f>[6]Dataset!BR132</f>
        <v>1.24125</v>
      </c>
      <c r="BT76" s="664">
        <f>[6]Dataset!BS132</f>
        <v>1.2181500000000001</v>
      </c>
      <c r="BU76" s="664">
        <f>[6]Dataset!BT132</f>
        <v>1.3269550000000001</v>
      </c>
      <c r="BV76" s="664">
        <f>[6]Dataset!BU132</f>
        <v>1.3791599999999999</v>
      </c>
      <c r="BW76" s="664">
        <f>[6]Dataset!BV132</f>
        <v>1.348239</v>
      </c>
      <c r="BX76" s="664">
        <f>[6]Dataset!BW132</f>
        <v>1.3549199999999999</v>
      </c>
      <c r="BY76" s="664">
        <f>[6]Dataset!BX132</f>
        <v>1.3130599999999999</v>
      </c>
      <c r="BZ76" s="664">
        <v>1.438307</v>
      </c>
      <c r="CA76" s="664">
        <v>1.2429110000000001</v>
      </c>
      <c r="CB76" s="664">
        <v>1.3554900000000001</v>
      </c>
      <c r="CC76" s="664">
        <v>1.12503</v>
      </c>
      <c r="CD76" s="664">
        <v>1.163554</v>
      </c>
      <c r="CE76" s="664">
        <v>1.1063099999999999</v>
      </c>
      <c r="CF76" s="664">
        <v>1.1011500000000001</v>
      </c>
      <c r="CG76" s="664">
        <v>1.1939340000000001</v>
      </c>
      <c r="CH76" s="664">
        <v>1.1405700000000001</v>
      </c>
      <c r="CI76" s="724">
        <v>1.145384</v>
      </c>
      <c r="CJ76" s="724">
        <v>1.0997699999999999</v>
      </c>
      <c r="CK76" s="724">
        <v>1.0750299999999999</v>
      </c>
      <c r="CL76" s="724">
        <v>1.1672119999999999</v>
      </c>
      <c r="CM76" s="724">
        <v>1.0978239999999999</v>
      </c>
      <c r="CN76" s="724">
        <v>1.1755500000000001</v>
      </c>
      <c r="CO76" s="724">
        <v>1.03518</v>
      </c>
      <c r="CP76" s="724">
        <v>1.0528219999999999</v>
      </c>
      <c r="CQ76" s="724">
        <v>1.0053000000000001</v>
      </c>
      <c r="CR76" s="724">
        <v>1.0000800000000001</v>
      </c>
      <c r="CS76" s="724">
        <v>1.0563560000000001</v>
      </c>
      <c r="CT76" s="724">
        <v>1.0460700000000001</v>
      </c>
      <c r="CU76" s="724">
        <v>1.000326</v>
      </c>
      <c r="CV76" s="891">
        <v>1.03644</v>
      </c>
      <c r="CW76" s="891">
        <v>0.97952399999999995</v>
      </c>
      <c r="CX76" s="891">
        <v>1.0726929999999999</v>
      </c>
      <c r="CY76" s="891">
        <v>0.99081399999999997</v>
      </c>
      <c r="CZ76" s="891">
        <v>1.0412999999999999</v>
      </c>
      <c r="DA76" s="891">
        <v>0.92484</v>
      </c>
    </row>
    <row r="77" spans="1:105" ht="16.5" customHeight="1">
      <c r="A77" s="1047"/>
      <c r="B77" s="1052"/>
      <c r="C77" s="663" t="s">
        <v>447</v>
      </c>
      <c r="D77" s="665">
        <f>[6]Dataset!C133</f>
        <v>2.2473299999999998</v>
      </c>
      <c r="E77" s="665">
        <f>[6]Dataset!D133</f>
        <v>2.1266560000000001</v>
      </c>
      <c r="F77" s="665">
        <f>[6]Dataset!E133</f>
        <v>2.3390119999999999</v>
      </c>
      <c r="G77" s="665">
        <f>[6]Dataset!F133</f>
        <v>2.1060089999999998</v>
      </c>
      <c r="H77" s="665">
        <f>[6]Dataset!G133</f>
        <v>2.1997499999999999</v>
      </c>
      <c r="I77" s="665">
        <f>[6]Dataset!H133</f>
        <v>2.1403500000000002</v>
      </c>
      <c r="J77" s="665">
        <f>[6]Dataset!I133</f>
        <v>2.259652</v>
      </c>
      <c r="K77" s="665">
        <f>[6]Dataset!J133</f>
        <v>2.2567499999999998</v>
      </c>
      <c r="L77" s="665">
        <f>[6]Dataset!K133</f>
        <v>2.0468999999999999</v>
      </c>
      <c r="M77" s="665">
        <f>[6]Dataset!L133</f>
        <v>2.0300039999999999</v>
      </c>
      <c r="N77" s="665">
        <f>[6]Dataset!M133</f>
        <v>1.96896</v>
      </c>
      <c r="O77" s="665">
        <f>[6]Dataset!N133</f>
        <v>1.9796849999999999</v>
      </c>
      <c r="P77" s="665">
        <f>[6]Dataset!O133</f>
        <v>2.05443</v>
      </c>
      <c r="Q77" s="665">
        <f>[6]Dataset!P133</f>
        <v>1.9327559999999999</v>
      </c>
      <c r="R77" s="665">
        <f>[6]Dataset!Q133</f>
        <v>2.131529</v>
      </c>
      <c r="S77" s="665">
        <f>[6]Dataset!R133</f>
        <v>1.927311</v>
      </c>
      <c r="T77" s="665">
        <f>[6]Dataset!S133</f>
        <v>2.02989</v>
      </c>
      <c r="U77" s="665">
        <f>[6]Dataset!T133</f>
        <v>2.0153699999999999</v>
      </c>
      <c r="V77" s="665">
        <f>[6]Dataset!U133</f>
        <v>2.0992579999999998</v>
      </c>
      <c r="W77" s="665">
        <f>[6]Dataset!V133</f>
        <v>2.0748000000000002</v>
      </c>
      <c r="X77" s="665">
        <f>[6]Dataset!W133</f>
        <v>1.9220999999999999</v>
      </c>
      <c r="Y77" s="665">
        <f>[6]Dataset!X133</f>
        <v>1.9161410000000001</v>
      </c>
      <c r="Z77" s="665">
        <f>[6]Dataset!Y133</f>
        <v>1.87992</v>
      </c>
      <c r="AA77" s="665">
        <f>[6]Dataset!Z133</f>
        <v>1.868905</v>
      </c>
      <c r="AB77" s="665">
        <f>[6]Dataset!AA133</f>
        <v>1.95285</v>
      </c>
      <c r="AC77" s="665">
        <f>[6]Dataset!AB133</f>
        <v>1.8226599999999999</v>
      </c>
      <c r="AD77" s="665">
        <f>[6]Dataset!AC133</f>
        <v>2.00725</v>
      </c>
      <c r="AE77" s="665">
        <f>[6]Dataset!AD133</f>
        <v>1.835294</v>
      </c>
      <c r="AF77" s="665">
        <f>[6]Dataset!AE133</f>
        <v>1.9362600000000001</v>
      </c>
      <c r="AG77" s="665">
        <f>[6]Dataset!AF133</f>
        <v>1.85829</v>
      </c>
      <c r="AH77" s="665">
        <f>[6]Dataset!AG133</f>
        <v>1.9273940000000001</v>
      </c>
      <c r="AI77" s="665">
        <f>[6]Dataset!AH133</f>
        <v>1.92255</v>
      </c>
      <c r="AJ77" s="665">
        <f>[6]Dataset!AI133</f>
        <v>1.74597</v>
      </c>
      <c r="AK77" s="665">
        <f>[6]Dataset!AJ133</f>
        <v>1.556128</v>
      </c>
      <c r="AL77" s="665">
        <f>[6]Dataset!AK133</f>
        <v>1.7630999999999999</v>
      </c>
      <c r="AM77" s="665">
        <f>[6]Dataset!AL133</f>
        <v>1.6567989999999999</v>
      </c>
      <c r="AN77" s="665">
        <f>[6]Dataset!AM133</f>
        <v>1.7312399999999999</v>
      </c>
      <c r="AO77" s="665">
        <f>[6]Dataset!AN133</f>
        <v>1.6750689999999999</v>
      </c>
      <c r="AP77" s="665">
        <f>[6]Dataset!AO133</f>
        <v>1.5656239999999999</v>
      </c>
      <c r="AQ77" s="665">
        <f>[6]Dataset!AP133</f>
        <v>1.5212239999999999</v>
      </c>
      <c r="AR77" s="665">
        <f>[6]Dataset!AQ133</f>
        <v>1.5455099999999999</v>
      </c>
      <c r="AS77" s="665">
        <f>[6]Dataset!AR133</f>
        <v>1.4967299999999999</v>
      </c>
      <c r="AT77" s="665">
        <f>[6]Dataset!AS133</f>
        <v>1.59154</v>
      </c>
      <c r="AU77" s="665">
        <f>[6]Dataset!AT133</f>
        <v>1.60887</v>
      </c>
      <c r="AV77" s="665">
        <f>[6]Dataset!AU133</f>
        <v>1.52322</v>
      </c>
      <c r="AW77" s="665">
        <f>[6]Dataset!AV133</f>
        <v>1.6039399999999999</v>
      </c>
      <c r="AX77" s="665">
        <f>[6]Dataset!AW133</f>
        <v>1.4967900000000001</v>
      </c>
      <c r="AY77" s="665">
        <f>[6]Dataset!AX133</f>
        <v>1.474418</v>
      </c>
      <c r="AZ77" s="665">
        <f>[6]Dataset!AY133</f>
        <v>1.53531</v>
      </c>
      <c r="BA77" s="665">
        <f>[6]Dataset!AZ133</f>
        <v>1.4097999999999999</v>
      </c>
      <c r="BB77" s="665">
        <f>[6]Dataset!BA133</f>
        <v>1.5453190000000001</v>
      </c>
      <c r="BC77" s="665">
        <f>[6]Dataset!BB133</f>
        <v>1.448637</v>
      </c>
      <c r="BD77" s="665">
        <f>[6]Dataset!BC133</f>
        <v>1.5560700000000001</v>
      </c>
      <c r="BE77" s="665">
        <f>[6]Dataset!BD133</f>
        <v>1.43502</v>
      </c>
      <c r="BF77" s="665">
        <f>[6]Dataset!BE133</f>
        <v>1.4835050000000001</v>
      </c>
      <c r="BG77" s="665">
        <f>[6]Dataset!BF133</f>
        <v>1.47363</v>
      </c>
      <c r="BH77" s="665">
        <f>[6]Dataset!BG133</f>
        <v>1.3647899999999999</v>
      </c>
      <c r="BI77" s="665">
        <f>[6]Dataset!BH133</f>
        <v>1.362357</v>
      </c>
      <c r="BJ77" s="665">
        <f>[6]Dataset!BI133</f>
        <v>1.33335</v>
      </c>
      <c r="BK77" s="665">
        <f>[6]Dataset!BJ133</f>
        <v>1.3001860000000001</v>
      </c>
      <c r="BL77" s="665">
        <f>[6]Dataset!BK133</f>
        <v>1.35033</v>
      </c>
      <c r="BM77" s="665">
        <f>[6]Dataset!BL133</f>
        <v>1.2586280000000001</v>
      </c>
      <c r="BN77" s="665">
        <f>[6]Dataset!BM133</f>
        <v>1.362357</v>
      </c>
      <c r="BO77" s="665">
        <f>[6]Dataset!BN133</f>
        <v>1.2367630000000001</v>
      </c>
      <c r="BP77" s="665">
        <f>[6]Dataset!BO133</f>
        <v>1.2613799999999999</v>
      </c>
      <c r="BQ77" s="665">
        <f>[6]Dataset!BP133</f>
        <v>1.23444</v>
      </c>
      <c r="BR77" s="665">
        <f>[6]Dataset!BQ133</f>
        <v>1.3253740000000001</v>
      </c>
      <c r="BS77" s="665">
        <f>[6]Dataset!BR133</f>
        <v>1.2737700000000001</v>
      </c>
      <c r="BT77" s="665">
        <f>[6]Dataset!BS133</f>
        <v>1.19784</v>
      </c>
      <c r="BU77" s="665">
        <f>[6]Dataset!BT133</f>
        <v>1.1980569999999999</v>
      </c>
      <c r="BV77" s="665">
        <f>[6]Dataset!BU133</f>
        <v>1.17093</v>
      </c>
      <c r="BW77" s="665">
        <f>[6]Dataset!BV133</f>
        <v>1.130333</v>
      </c>
      <c r="BX77" s="665">
        <f>[6]Dataset!BW133</f>
        <v>1.1749799999999999</v>
      </c>
      <c r="BY77" s="665">
        <f>[6]Dataset!BX133</f>
        <v>1.1120760000000001</v>
      </c>
      <c r="BZ77" s="665">
        <v>1.229522</v>
      </c>
      <c r="CA77" s="665">
        <v>1.121024</v>
      </c>
      <c r="CB77" s="665">
        <v>1.1486099999999999</v>
      </c>
      <c r="CC77" s="665">
        <v>1.09836</v>
      </c>
      <c r="CD77" s="665">
        <v>1.1480539999999999</v>
      </c>
      <c r="CE77" s="665">
        <v>1.1314500000000001</v>
      </c>
      <c r="CF77" s="665">
        <v>1.08504</v>
      </c>
      <c r="CG77" s="665">
        <v>1.0836980000000001</v>
      </c>
      <c r="CH77" s="665">
        <v>1.0383599999999999</v>
      </c>
      <c r="CI77" s="723">
        <v>1.01152</v>
      </c>
      <c r="CJ77" s="760">
        <v>1.0536300000000001</v>
      </c>
      <c r="CK77" s="760">
        <v>1.0350680000000001</v>
      </c>
      <c r="CL77" s="760">
        <v>1.0887199999999999</v>
      </c>
      <c r="CM77" s="760">
        <v>0.986232</v>
      </c>
      <c r="CN77" s="760">
        <v>1.0364100000000001</v>
      </c>
      <c r="CO77" s="760">
        <v>1.01292</v>
      </c>
      <c r="CP77" s="760">
        <v>1.028859</v>
      </c>
      <c r="CQ77" s="760">
        <v>0.98511000000000004</v>
      </c>
      <c r="CR77" s="760">
        <v>0.93759000000000003</v>
      </c>
      <c r="CS77" s="760">
        <v>0.91386000000000001</v>
      </c>
      <c r="CT77" s="760">
        <v>0.92922000000000005</v>
      </c>
      <c r="CU77" s="760">
        <v>0.89276500000000003</v>
      </c>
      <c r="CV77" s="760">
        <v>0.92798999999999998</v>
      </c>
      <c r="CW77" s="760">
        <v>0.86660000000000004</v>
      </c>
      <c r="CX77" s="760">
        <v>0.94704999999999995</v>
      </c>
      <c r="CY77" s="760">
        <v>0.86428700000000003</v>
      </c>
      <c r="CZ77" s="760">
        <v>0.88488</v>
      </c>
      <c r="DA77" s="760">
        <v>0.85802999999999996</v>
      </c>
    </row>
    <row r="78" spans="1:105" ht="16.5" customHeight="1"/>
    <row r="79" spans="1:105" ht="16.5" customHeight="1"/>
    <row r="80" spans="1:105"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sheetData>
  <mergeCells count="7">
    <mergeCell ref="A6:A35"/>
    <mergeCell ref="A37:A54"/>
    <mergeCell ref="B37:B45"/>
    <mergeCell ref="B46:B54"/>
    <mergeCell ref="A56:A77"/>
    <mergeCell ref="B56:B66"/>
    <mergeCell ref="B67:B77"/>
  </mergeCells>
  <pageMargins left="0.7" right="0.7" top="0.75" bottom="0.75" header="0.3" footer="0.3"/>
  <pageSetup paperSize="9"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6942E-B793-4244-9F5C-9841C0FB9607}">
  <sheetPr>
    <tabColor rgb="FFFFC000"/>
  </sheetPr>
  <dimension ref="A1:J41"/>
  <sheetViews>
    <sheetView showGridLines="0" zoomScale="90" zoomScaleNormal="90" workbookViewId="0"/>
  </sheetViews>
  <sheetFormatPr defaultColWidth="9.140625" defaultRowHeight="15.75"/>
  <cols>
    <col min="1" max="1" width="60.5703125" style="6" customWidth="1"/>
    <col min="2" max="3" width="13.42578125" style="6" customWidth="1"/>
    <col min="4" max="4" width="7" style="6" customWidth="1"/>
    <col min="5" max="5" width="16.28515625" style="6" customWidth="1"/>
    <col min="6" max="7" width="9.140625" style="6"/>
    <col min="8" max="8" width="9.140625" style="6" customWidth="1"/>
    <col min="9" max="16384" width="9.140625" style="6"/>
  </cols>
  <sheetData>
    <row r="1" spans="1:5" ht="21">
      <c r="A1" s="180" t="str">
        <f>+'[7]Indice-Index'!A20</f>
        <v>3.1   Andamento dei ricavi (da inizio anno) - Revenues trend (b.y.)</v>
      </c>
      <c r="B1" s="91"/>
      <c r="C1" s="91"/>
      <c r="D1" s="91"/>
      <c r="E1" s="91"/>
    </row>
    <row r="4" spans="1:5">
      <c r="B4" s="119" t="s">
        <v>839</v>
      </c>
      <c r="C4" s="119" t="s">
        <v>840</v>
      </c>
      <c r="D4" s="118"/>
      <c r="E4" s="1053" t="s">
        <v>150</v>
      </c>
    </row>
    <row r="5" spans="1:5">
      <c r="A5" s="5"/>
      <c r="B5" s="119"/>
      <c r="C5" s="119"/>
      <c r="D5" s="119"/>
      <c r="E5" s="1054"/>
    </row>
    <row r="6" spans="1:5">
      <c r="A6" s="222" t="s">
        <v>76</v>
      </c>
      <c r="B6" s="8"/>
      <c r="C6" s="8"/>
      <c r="D6" s="8"/>
      <c r="E6" s="8"/>
    </row>
    <row r="7" spans="1:5">
      <c r="A7" s="155" t="s">
        <v>131</v>
      </c>
      <c r="B7" s="370">
        <v>325.54639022440512</v>
      </c>
      <c r="C7" s="370">
        <v>298.08520902832777</v>
      </c>
      <c r="D7" s="121"/>
      <c r="E7" s="219">
        <f t="shared" ref="E7:E14" si="0">(C7-B7)/B7*100</f>
        <v>-8.4354125927023329</v>
      </c>
    </row>
    <row r="8" spans="1:5">
      <c r="A8" s="125" t="s">
        <v>302</v>
      </c>
      <c r="B8" s="126">
        <v>413.36876019848813</v>
      </c>
      <c r="C8" s="126">
        <v>421.71480477512989</v>
      </c>
      <c r="D8" s="121"/>
      <c r="E8" s="116">
        <f t="shared" si="0"/>
        <v>2.0190312815690818</v>
      </c>
    </row>
    <row r="9" spans="1:5">
      <c r="A9" s="125" t="s">
        <v>288</v>
      </c>
      <c r="B9" s="126">
        <v>158.31526392363801</v>
      </c>
      <c r="C9" s="126">
        <v>140.64565444510123</v>
      </c>
      <c r="D9" s="121"/>
      <c r="E9" s="116">
        <f t="shared" si="0"/>
        <v>-11.161027080155433</v>
      </c>
    </row>
    <row r="10" spans="1:5">
      <c r="A10" s="123" t="s">
        <v>133</v>
      </c>
      <c r="B10" s="124">
        <f>+B7+B8+B9</f>
        <v>897.23041434653123</v>
      </c>
      <c r="C10" s="124">
        <f>+C7+C8+C9</f>
        <v>860.44566824855883</v>
      </c>
      <c r="D10" s="122"/>
      <c r="E10" s="135">
        <f t="shared" si="0"/>
        <v>-4.0998104288253963</v>
      </c>
    </row>
    <row r="11" spans="1:5">
      <c r="A11" s="155" t="s">
        <v>841</v>
      </c>
      <c r="B11" s="370">
        <v>2261.7210413629359</v>
      </c>
      <c r="C11" s="370">
        <v>2336.9323143346787</v>
      </c>
      <c r="D11" s="121"/>
      <c r="E11" s="219">
        <f t="shared" si="0"/>
        <v>3.3254000646525235</v>
      </c>
    </row>
    <row r="12" spans="1:5">
      <c r="A12" s="125" t="s">
        <v>842</v>
      </c>
      <c r="B12" s="126">
        <v>1023.4519294551225</v>
      </c>
      <c r="C12" s="126">
        <v>1100.6875221245466</v>
      </c>
      <c r="D12" s="121"/>
      <c r="E12" s="116">
        <f t="shared" si="0"/>
        <v>7.5465774646146535</v>
      </c>
    </row>
    <row r="13" spans="1:5">
      <c r="A13" s="123" t="s">
        <v>128</v>
      </c>
      <c r="B13" s="124">
        <f>+B12+B11</f>
        <v>3285.1729708180583</v>
      </c>
      <c r="C13" s="124">
        <f>+C12+C11</f>
        <v>3437.6198364592256</v>
      </c>
      <c r="D13" s="122"/>
      <c r="E13" s="135">
        <f t="shared" si="0"/>
        <v>4.6404517203611864</v>
      </c>
    </row>
    <row r="14" spans="1:5">
      <c r="A14" s="499" t="s">
        <v>345</v>
      </c>
      <c r="B14" s="439">
        <f>+B13+B10</f>
        <v>4182.4033851645891</v>
      </c>
      <c r="C14" s="439">
        <f>+C13+C10</f>
        <v>4298.0655047077844</v>
      </c>
      <c r="D14" s="440"/>
      <c r="E14" s="632">
        <f t="shared" si="0"/>
        <v>2.7654462970611742</v>
      </c>
    </row>
    <row r="16" spans="1:5">
      <c r="A16" s="223" t="s">
        <v>145</v>
      </c>
      <c r="B16" s="53" t="str">
        <f>C4</f>
        <v>1H2025</v>
      </c>
      <c r="E16" s="895"/>
    </row>
    <row r="17" spans="1:10">
      <c r="A17" s="155" t="s">
        <v>146</v>
      </c>
      <c r="B17" s="211">
        <v>7.5958570059834374</v>
      </c>
      <c r="E17" s="895"/>
    </row>
    <row r="18" spans="1:10">
      <c r="A18" s="125" t="s">
        <v>148</v>
      </c>
      <c r="B18" s="215">
        <v>1.4513321515134041</v>
      </c>
      <c r="E18" s="39"/>
    </row>
    <row r="19" spans="1:10">
      <c r="A19" s="125" t="s">
        <v>147</v>
      </c>
      <c r="B19" s="215">
        <v>21.753155094204249</v>
      </c>
      <c r="E19" s="39"/>
    </row>
    <row r="20" spans="1:10">
      <c r="A20" s="125" t="s">
        <v>149</v>
      </c>
      <c r="B20" s="215">
        <v>45.5664889418508</v>
      </c>
      <c r="E20" s="39"/>
    </row>
    <row r="21" spans="1:10">
      <c r="A21" s="125" t="s">
        <v>289</v>
      </c>
      <c r="B21" s="215">
        <v>5.2941059987251249</v>
      </c>
    </row>
    <row r="22" spans="1:10">
      <c r="A22" s="125" t="s">
        <v>290</v>
      </c>
      <c r="B22" s="215">
        <v>1.9933855797465267</v>
      </c>
    </row>
    <row r="23" spans="1:10">
      <c r="A23" s="115" t="s">
        <v>288</v>
      </c>
      <c r="B23" s="117">
        <v>16.345675227976464</v>
      </c>
      <c r="E23" s="39"/>
    </row>
    <row r="24" spans="1:10">
      <c r="A24" s="348" t="s">
        <v>74</v>
      </c>
      <c r="B24" s="374">
        <f>SUM(B17:B23)</f>
        <v>100</v>
      </c>
      <c r="C24" s="81"/>
      <c r="D24" s="81"/>
      <c r="E24" s="39"/>
    </row>
    <row r="25" spans="1:10">
      <c r="A25" s="5"/>
      <c r="B25" s="51"/>
      <c r="C25" s="81"/>
      <c r="D25" s="81"/>
      <c r="E25" s="39"/>
    </row>
    <row r="26" spans="1:10">
      <c r="A26" s="223" t="s">
        <v>127</v>
      </c>
      <c r="B26" s="53" t="str">
        <f>B16</f>
        <v>1H2025</v>
      </c>
      <c r="J26" s="6" t="s">
        <v>269</v>
      </c>
    </row>
    <row r="27" spans="1:10">
      <c r="A27" s="155" t="s">
        <v>281</v>
      </c>
      <c r="B27" s="212">
        <v>0.45083397161749617</v>
      </c>
    </row>
    <row r="28" spans="1:10">
      <c r="A28" s="125" t="s">
        <v>301</v>
      </c>
      <c r="B28" s="216">
        <v>67.530281611591874</v>
      </c>
    </row>
    <row r="29" spans="1:10">
      <c r="A29" s="125" t="s">
        <v>283</v>
      </c>
      <c r="B29" s="216">
        <v>0.25135762779953291</v>
      </c>
    </row>
    <row r="30" spans="1:10">
      <c r="A30" s="125" t="s">
        <v>548</v>
      </c>
      <c r="B30" s="216">
        <v>31.767526788991102</v>
      </c>
    </row>
    <row r="31" spans="1:10">
      <c r="A31" s="213" t="s">
        <v>74</v>
      </c>
      <c r="B31" s="214">
        <f>SUM(B27:B30)</f>
        <v>100.00000000000001</v>
      </c>
    </row>
    <row r="33" spans="1:5">
      <c r="A33" s="222" t="s">
        <v>205</v>
      </c>
      <c r="B33" s="224"/>
      <c r="C33" s="224"/>
      <c r="E33" s="97" t="s">
        <v>843</v>
      </c>
    </row>
    <row r="34" spans="1:5">
      <c r="A34" s="217" t="s">
        <v>285</v>
      </c>
      <c r="B34" s="217"/>
      <c r="C34" s="217"/>
      <c r="E34" s="221">
        <v>1.8548622342621728</v>
      </c>
    </row>
    <row r="35" spans="1:5">
      <c r="A35" s="6" t="s">
        <v>286</v>
      </c>
      <c r="E35" s="112">
        <v>-9.8292817369623773</v>
      </c>
    </row>
    <row r="36" spans="1:5">
      <c r="A36" s="125" t="s">
        <v>287</v>
      </c>
      <c r="B36" s="125"/>
      <c r="C36" s="125"/>
      <c r="E36" s="241">
        <v>-25.247039246024848</v>
      </c>
    </row>
    <row r="37" spans="1:5">
      <c r="A37" s="154" t="s">
        <v>288</v>
      </c>
      <c r="B37" s="82"/>
      <c r="C37" s="82"/>
      <c r="E37" s="272">
        <v>-11.161027080155433</v>
      </c>
    </row>
    <row r="39" spans="1:5">
      <c r="A39" s="223" t="s">
        <v>844</v>
      </c>
      <c r="E39" s="97" t="s">
        <v>843</v>
      </c>
    </row>
    <row r="40" spans="1:5">
      <c r="A40" s="155" t="s">
        <v>845</v>
      </c>
      <c r="E40" s="221">
        <v>3.3254000646525235</v>
      </c>
    </row>
    <row r="41" spans="1:5">
      <c r="A41" s="154" t="s">
        <v>846</v>
      </c>
      <c r="E41" s="272">
        <v>7.5465774646146313</v>
      </c>
    </row>
  </sheetData>
  <mergeCells count="1">
    <mergeCell ref="E4:E5"/>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BF497-022B-49FE-BC76-6F5215B2604D}">
  <sheetPr>
    <tabColor rgb="FFFFCC44"/>
  </sheetPr>
  <dimension ref="A1:O59"/>
  <sheetViews>
    <sheetView showGridLines="0" zoomScale="90" zoomScaleNormal="90" workbookViewId="0"/>
  </sheetViews>
  <sheetFormatPr defaultRowHeight="15.75"/>
  <cols>
    <col min="1" max="1" width="52.5703125" style="24" customWidth="1"/>
    <col min="2" max="7" width="12" style="24" customWidth="1"/>
    <col min="8" max="8" width="4.28515625" style="24" customWidth="1"/>
    <col min="9" max="9" width="18.85546875" style="24" customWidth="1"/>
    <col min="10" max="247" width="9.140625" style="24"/>
    <col min="248" max="248" width="49.85546875" style="24" customWidth="1"/>
    <col min="249" max="256" width="12.140625" style="24" customWidth="1"/>
    <col min="257" max="257" width="3.140625" style="24" customWidth="1"/>
    <col min="258" max="258" width="20.42578125" style="24" customWidth="1"/>
    <col min="259" max="259" width="3.140625" style="24" customWidth="1"/>
    <col min="260" max="260" width="19.85546875" style="24" customWidth="1"/>
    <col min="261" max="503" width="9.140625" style="24"/>
    <col min="504" max="504" width="49.85546875" style="24" customWidth="1"/>
    <col min="505" max="512" width="12.140625" style="24" customWidth="1"/>
    <col min="513" max="513" width="3.140625" style="24" customWidth="1"/>
    <col min="514" max="514" width="20.42578125" style="24" customWidth="1"/>
    <col min="515" max="515" width="3.140625" style="24" customWidth="1"/>
    <col min="516" max="516" width="19.85546875" style="24" customWidth="1"/>
    <col min="517" max="759" width="9.140625" style="24"/>
    <col min="760" max="760" width="49.85546875" style="24" customWidth="1"/>
    <col min="761" max="768" width="12.140625" style="24" customWidth="1"/>
    <col min="769" max="769" width="3.140625" style="24" customWidth="1"/>
    <col min="770" max="770" width="20.42578125" style="24" customWidth="1"/>
    <col min="771" max="771" width="3.140625" style="24" customWidth="1"/>
    <col min="772" max="772" width="19.85546875" style="24" customWidth="1"/>
    <col min="773" max="1015" width="9.140625" style="24"/>
    <col min="1016" max="1016" width="49.85546875" style="24" customWidth="1"/>
    <col min="1017" max="1024" width="12.140625" style="24" customWidth="1"/>
    <col min="1025" max="1025" width="3.140625" style="24" customWidth="1"/>
    <col min="1026" max="1026" width="20.42578125" style="24" customWidth="1"/>
    <col min="1027" max="1027" width="3.140625" style="24" customWidth="1"/>
    <col min="1028" max="1028" width="19.85546875" style="24" customWidth="1"/>
    <col min="1029" max="1271" width="9.140625" style="24"/>
    <col min="1272" max="1272" width="49.85546875" style="24" customWidth="1"/>
    <col min="1273" max="1280" width="12.140625" style="24" customWidth="1"/>
    <col min="1281" max="1281" width="3.140625" style="24" customWidth="1"/>
    <col min="1282" max="1282" width="20.42578125" style="24" customWidth="1"/>
    <col min="1283" max="1283" width="3.140625" style="24" customWidth="1"/>
    <col min="1284" max="1284" width="19.85546875" style="24" customWidth="1"/>
    <col min="1285" max="1527" width="9.140625" style="24"/>
    <col min="1528" max="1528" width="49.85546875" style="24" customWidth="1"/>
    <col min="1529" max="1536" width="12.140625" style="24" customWidth="1"/>
    <col min="1537" max="1537" width="3.140625" style="24" customWidth="1"/>
    <col min="1538" max="1538" width="20.42578125" style="24" customWidth="1"/>
    <col min="1539" max="1539" width="3.140625" style="24" customWidth="1"/>
    <col min="1540" max="1540" width="19.85546875" style="24" customWidth="1"/>
    <col min="1541" max="1783" width="9.140625" style="24"/>
    <col min="1784" max="1784" width="49.85546875" style="24" customWidth="1"/>
    <col min="1785" max="1792" width="12.140625" style="24" customWidth="1"/>
    <col min="1793" max="1793" width="3.140625" style="24" customWidth="1"/>
    <col min="1794" max="1794" width="20.42578125" style="24" customWidth="1"/>
    <col min="1795" max="1795" width="3.140625" style="24" customWidth="1"/>
    <col min="1796" max="1796" width="19.85546875" style="24" customWidth="1"/>
    <col min="1797" max="2039" width="9.140625" style="24"/>
    <col min="2040" max="2040" width="49.85546875" style="24" customWidth="1"/>
    <col min="2041" max="2048" width="12.140625" style="24" customWidth="1"/>
    <col min="2049" max="2049" width="3.140625" style="24" customWidth="1"/>
    <col min="2050" max="2050" width="20.42578125" style="24" customWidth="1"/>
    <col min="2051" max="2051" width="3.140625" style="24" customWidth="1"/>
    <col min="2052" max="2052" width="19.85546875" style="24" customWidth="1"/>
    <col min="2053" max="2295" width="9.140625" style="24"/>
    <col min="2296" max="2296" width="49.85546875" style="24" customWidth="1"/>
    <col min="2297" max="2304" width="12.140625" style="24" customWidth="1"/>
    <col min="2305" max="2305" width="3.140625" style="24" customWidth="1"/>
    <col min="2306" max="2306" width="20.42578125" style="24" customWidth="1"/>
    <col min="2307" max="2307" width="3.140625" style="24" customWidth="1"/>
    <col min="2308" max="2308" width="19.85546875" style="24" customWidth="1"/>
    <col min="2309" max="2551" width="9.140625" style="24"/>
    <col min="2552" max="2552" width="49.85546875" style="24" customWidth="1"/>
    <col min="2553" max="2560" width="12.140625" style="24" customWidth="1"/>
    <col min="2561" max="2561" width="3.140625" style="24" customWidth="1"/>
    <col min="2562" max="2562" width="20.42578125" style="24" customWidth="1"/>
    <col min="2563" max="2563" width="3.140625" style="24" customWidth="1"/>
    <col min="2564" max="2564" width="19.85546875" style="24" customWidth="1"/>
    <col min="2565" max="2807" width="9.140625" style="24"/>
    <col min="2808" max="2808" width="49.85546875" style="24" customWidth="1"/>
    <col min="2809" max="2816" width="12.140625" style="24" customWidth="1"/>
    <col min="2817" max="2817" width="3.140625" style="24" customWidth="1"/>
    <col min="2818" max="2818" width="20.42578125" style="24" customWidth="1"/>
    <col min="2819" max="2819" width="3.140625" style="24" customWidth="1"/>
    <col min="2820" max="2820" width="19.85546875" style="24" customWidth="1"/>
    <col min="2821" max="3063" width="9.140625" style="24"/>
    <col min="3064" max="3064" width="49.85546875" style="24" customWidth="1"/>
    <col min="3065" max="3072" width="12.140625" style="24" customWidth="1"/>
    <col min="3073" max="3073" width="3.140625" style="24" customWidth="1"/>
    <col min="3074" max="3074" width="20.42578125" style="24" customWidth="1"/>
    <col min="3075" max="3075" width="3.140625" style="24" customWidth="1"/>
    <col min="3076" max="3076" width="19.85546875" style="24" customWidth="1"/>
    <col min="3077" max="3319" width="9.140625" style="24"/>
    <col min="3320" max="3320" width="49.85546875" style="24" customWidth="1"/>
    <col min="3321" max="3328" width="12.140625" style="24" customWidth="1"/>
    <col min="3329" max="3329" width="3.140625" style="24" customWidth="1"/>
    <col min="3330" max="3330" width="20.42578125" style="24" customWidth="1"/>
    <col min="3331" max="3331" width="3.140625" style="24" customWidth="1"/>
    <col min="3332" max="3332" width="19.85546875" style="24" customWidth="1"/>
    <col min="3333" max="3575" width="9.140625" style="24"/>
    <col min="3576" max="3576" width="49.85546875" style="24" customWidth="1"/>
    <col min="3577" max="3584" width="12.140625" style="24" customWidth="1"/>
    <col min="3585" max="3585" width="3.140625" style="24" customWidth="1"/>
    <col min="3586" max="3586" width="20.42578125" style="24" customWidth="1"/>
    <col min="3587" max="3587" width="3.140625" style="24" customWidth="1"/>
    <col min="3588" max="3588" width="19.85546875" style="24" customWidth="1"/>
    <col min="3589" max="3831" width="9.140625" style="24"/>
    <col min="3832" max="3832" width="49.85546875" style="24" customWidth="1"/>
    <col min="3833" max="3840" width="12.140625" style="24" customWidth="1"/>
    <col min="3841" max="3841" width="3.140625" style="24" customWidth="1"/>
    <col min="3842" max="3842" width="20.42578125" style="24" customWidth="1"/>
    <col min="3843" max="3843" width="3.140625" style="24" customWidth="1"/>
    <col min="3844" max="3844" width="19.85546875" style="24" customWidth="1"/>
    <col min="3845" max="4087" width="9.140625" style="24"/>
    <col min="4088" max="4088" width="49.85546875" style="24" customWidth="1"/>
    <col min="4089" max="4096" width="12.140625" style="24" customWidth="1"/>
    <col min="4097" max="4097" width="3.140625" style="24" customWidth="1"/>
    <col min="4098" max="4098" width="20.42578125" style="24" customWidth="1"/>
    <col min="4099" max="4099" width="3.140625" style="24" customWidth="1"/>
    <col min="4100" max="4100" width="19.85546875" style="24" customWidth="1"/>
    <col min="4101" max="4343" width="9.140625" style="24"/>
    <col min="4344" max="4344" width="49.85546875" style="24" customWidth="1"/>
    <col min="4345" max="4352" width="12.140625" style="24" customWidth="1"/>
    <col min="4353" max="4353" width="3.140625" style="24" customWidth="1"/>
    <col min="4354" max="4354" width="20.42578125" style="24" customWidth="1"/>
    <col min="4355" max="4355" width="3.140625" style="24" customWidth="1"/>
    <col min="4356" max="4356" width="19.85546875" style="24" customWidth="1"/>
    <col min="4357" max="4599" width="9.140625" style="24"/>
    <col min="4600" max="4600" width="49.85546875" style="24" customWidth="1"/>
    <col min="4601" max="4608" width="12.140625" style="24" customWidth="1"/>
    <col min="4609" max="4609" width="3.140625" style="24" customWidth="1"/>
    <col min="4610" max="4610" width="20.42578125" style="24" customWidth="1"/>
    <col min="4611" max="4611" width="3.140625" style="24" customWidth="1"/>
    <col min="4612" max="4612" width="19.85546875" style="24" customWidth="1"/>
    <col min="4613" max="4855" width="9.140625" style="24"/>
    <col min="4856" max="4856" width="49.85546875" style="24" customWidth="1"/>
    <col min="4857" max="4864" width="12.140625" style="24" customWidth="1"/>
    <col min="4865" max="4865" width="3.140625" style="24" customWidth="1"/>
    <col min="4866" max="4866" width="20.42578125" style="24" customWidth="1"/>
    <col min="4867" max="4867" width="3.140625" style="24" customWidth="1"/>
    <col min="4868" max="4868" width="19.85546875" style="24" customWidth="1"/>
    <col min="4869" max="5111" width="9.140625" style="24"/>
    <col min="5112" max="5112" width="49.85546875" style="24" customWidth="1"/>
    <col min="5113" max="5120" width="12.140625" style="24" customWidth="1"/>
    <col min="5121" max="5121" width="3.140625" style="24" customWidth="1"/>
    <col min="5122" max="5122" width="20.42578125" style="24" customWidth="1"/>
    <col min="5123" max="5123" width="3.140625" style="24" customWidth="1"/>
    <col min="5124" max="5124" width="19.85546875" style="24" customWidth="1"/>
    <col min="5125" max="5367" width="9.140625" style="24"/>
    <col min="5368" max="5368" width="49.85546875" style="24" customWidth="1"/>
    <col min="5369" max="5376" width="12.140625" style="24" customWidth="1"/>
    <col min="5377" max="5377" width="3.140625" style="24" customWidth="1"/>
    <col min="5378" max="5378" width="20.42578125" style="24" customWidth="1"/>
    <col min="5379" max="5379" width="3.140625" style="24" customWidth="1"/>
    <col min="5380" max="5380" width="19.85546875" style="24" customWidth="1"/>
    <col min="5381" max="5623" width="9.140625" style="24"/>
    <col min="5624" max="5624" width="49.85546875" style="24" customWidth="1"/>
    <col min="5625" max="5632" width="12.140625" style="24" customWidth="1"/>
    <col min="5633" max="5633" width="3.140625" style="24" customWidth="1"/>
    <col min="5634" max="5634" width="20.42578125" style="24" customWidth="1"/>
    <col min="5635" max="5635" width="3.140625" style="24" customWidth="1"/>
    <col min="5636" max="5636" width="19.85546875" style="24" customWidth="1"/>
    <col min="5637" max="5879" width="9.140625" style="24"/>
    <col min="5880" max="5880" width="49.85546875" style="24" customWidth="1"/>
    <col min="5881" max="5888" width="12.140625" style="24" customWidth="1"/>
    <col min="5889" max="5889" width="3.140625" style="24" customWidth="1"/>
    <col min="5890" max="5890" width="20.42578125" style="24" customWidth="1"/>
    <col min="5891" max="5891" width="3.140625" style="24" customWidth="1"/>
    <col min="5892" max="5892" width="19.85546875" style="24" customWidth="1"/>
    <col min="5893" max="6135" width="9.140625" style="24"/>
    <col min="6136" max="6136" width="49.85546875" style="24" customWidth="1"/>
    <col min="6137" max="6144" width="12.140625" style="24" customWidth="1"/>
    <col min="6145" max="6145" width="3.140625" style="24" customWidth="1"/>
    <col min="6146" max="6146" width="20.42578125" style="24" customWidth="1"/>
    <col min="6147" max="6147" width="3.140625" style="24" customWidth="1"/>
    <col min="6148" max="6148" width="19.85546875" style="24" customWidth="1"/>
    <col min="6149" max="6391" width="9.140625" style="24"/>
    <col min="6392" max="6392" width="49.85546875" style="24" customWidth="1"/>
    <col min="6393" max="6400" width="12.140625" style="24" customWidth="1"/>
    <col min="6401" max="6401" width="3.140625" style="24" customWidth="1"/>
    <col min="6402" max="6402" width="20.42578125" style="24" customWidth="1"/>
    <col min="6403" max="6403" width="3.140625" style="24" customWidth="1"/>
    <col min="6404" max="6404" width="19.85546875" style="24" customWidth="1"/>
    <col min="6405" max="6647" width="9.140625" style="24"/>
    <col min="6648" max="6648" width="49.85546875" style="24" customWidth="1"/>
    <col min="6649" max="6656" width="12.140625" style="24" customWidth="1"/>
    <col min="6657" max="6657" width="3.140625" style="24" customWidth="1"/>
    <col min="6658" max="6658" width="20.42578125" style="24" customWidth="1"/>
    <col min="6659" max="6659" width="3.140625" style="24" customWidth="1"/>
    <col min="6660" max="6660" width="19.85546875" style="24" customWidth="1"/>
    <col min="6661" max="6903" width="9.140625" style="24"/>
    <col min="6904" max="6904" width="49.85546875" style="24" customWidth="1"/>
    <col min="6905" max="6912" width="12.140625" style="24" customWidth="1"/>
    <col min="6913" max="6913" width="3.140625" style="24" customWidth="1"/>
    <col min="6914" max="6914" width="20.42578125" style="24" customWidth="1"/>
    <col min="6915" max="6915" width="3.140625" style="24" customWidth="1"/>
    <col min="6916" max="6916" width="19.85546875" style="24" customWidth="1"/>
    <col min="6917" max="7159" width="9.140625" style="24"/>
    <col min="7160" max="7160" width="49.85546875" style="24" customWidth="1"/>
    <col min="7161" max="7168" width="12.140625" style="24" customWidth="1"/>
    <col min="7169" max="7169" width="3.140625" style="24" customWidth="1"/>
    <col min="7170" max="7170" width="20.42578125" style="24" customWidth="1"/>
    <col min="7171" max="7171" width="3.140625" style="24" customWidth="1"/>
    <col min="7172" max="7172" width="19.85546875" style="24" customWidth="1"/>
    <col min="7173" max="7415" width="9.140625" style="24"/>
    <col min="7416" max="7416" width="49.85546875" style="24" customWidth="1"/>
    <col min="7417" max="7424" width="12.140625" style="24" customWidth="1"/>
    <col min="7425" max="7425" width="3.140625" style="24" customWidth="1"/>
    <col min="7426" max="7426" width="20.42578125" style="24" customWidth="1"/>
    <col min="7427" max="7427" width="3.140625" style="24" customWidth="1"/>
    <col min="7428" max="7428" width="19.85546875" style="24" customWidth="1"/>
    <col min="7429" max="7671" width="9.140625" style="24"/>
    <col min="7672" max="7672" width="49.85546875" style="24" customWidth="1"/>
    <col min="7673" max="7680" width="12.140625" style="24" customWidth="1"/>
    <col min="7681" max="7681" width="3.140625" style="24" customWidth="1"/>
    <col min="7682" max="7682" width="20.42578125" style="24" customWidth="1"/>
    <col min="7683" max="7683" width="3.140625" style="24" customWidth="1"/>
    <col min="7684" max="7684" width="19.85546875" style="24" customWidth="1"/>
    <col min="7685" max="7927" width="9.140625" style="24"/>
    <col min="7928" max="7928" width="49.85546875" style="24" customWidth="1"/>
    <col min="7929" max="7936" width="12.140625" style="24" customWidth="1"/>
    <col min="7937" max="7937" width="3.140625" style="24" customWidth="1"/>
    <col min="7938" max="7938" width="20.42578125" style="24" customWidth="1"/>
    <col min="7939" max="7939" width="3.140625" style="24" customWidth="1"/>
    <col min="7940" max="7940" width="19.85546875" style="24" customWidth="1"/>
    <col min="7941" max="8183" width="9.140625" style="24"/>
    <col min="8184" max="8184" width="49.85546875" style="24" customWidth="1"/>
    <col min="8185" max="8192" width="12.140625" style="24" customWidth="1"/>
    <col min="8193" max="8193" width="3.140625" style="24" customWidth="1"/>
    <col min="8194" max="8194" width="20.42578125" style="24" customWidth="1"/>
    <col min="8195" max="8195" width="3.140625" style="24" customWidth="1"/>
    <col min="8196" max="8196" width="19.85546875" style="24" customWidth="1"/>
    <col min="8197" max="8439" width="9.140625" style="24"/>
    <col min="8440" max="8440" width="49.85546875" style="24" customWidth="1"/>
    <col min="8441" max="8448" width="12.140625" style="24" customWidth="1"/>
    <col min="8449" max="8449" width="3.140625" style="24" customWidth="1"/>
    <col min="8450" max="8450" width="20.42578125" style="24" customWidth="1"/>
    <col min="8451" max="8451" width="3.140625" style="24" customWidth="1"/>
    <col min="8452" max="8452" width="19.85546875" style="24" customWidth="1"/>
    <col min="8453" max="8695" width="9.140625" style="24"/>
    <col min="8696" max="8696" width="49.85546875" style="24" customWidth="1"/>
    <col min="8697" max="8704" width="12.140625" style="24" customWidth="1"/>
    <col min="8705" max="8705" width="3.140625" style="24" customWidth="1"/>
    <col min="8706" max="8706" width="20.42578125" style="24" customWidth="1"/>
    <col min="8707" max="8707" width="3.140625" style="24" customWidth="1"/>
    <col min="8708" max="8708" width="19.85546875" style="24" customWidth="1"/>
    <col min="8709" max="8951" width="9.140625" style="24"/>
    <col min="8952" max="8952" width="49.85546875" style="24" customWidth="1"/>
    <col min="8953" max="8960" width="12.140625" style="24" customWidth="1"/>
    <col min="8961" max="8961" width="3.140625" style="24" customWidth="1"/>
    <col min="8962" max="8962" width="20.42578125" style="24" customWidth="1"/>
    <col min="8963" max="8963" width="3.140625" style="24" customWidth="1"/>
    <col min="8964" max="8964" width="19.85546875" style="24" customWidth="1"/>
    <col min="8965" max="9207" width="9.140625" style="24"/>
    <col min="9208" max="9208" width="49.85546875" style="24" customWidth="1"/>
    <col min="9209" max="9216" width="12.140625" style="24" customWidth="1"/>
    <col min="9217" max="9217" width="3.140625" style="24" customWidth="1"/>
    <col min="9218" max="9218" width="20.42578125" style="24" customWidth="1"/>
    <col min="9219" max="9219" width="3.140625" style="24" customWidth="1"/>
    <col min="9220" max="9220" width="19.85546875" style="24" customWidth="1"/>
    <col min="9221" max="9463" width="9.140625" style="24"/>
    <col min="9464" max="9464" width="49.85546875" style="24" customWidth="1"/>
    <col min="9465" max="9472" width="12.140625" style="24" customWidth="1"/>
    <col min="9473" max="9473" width="3.140625" style="24" customWidth="1"/>
    <col min="9474" max="9474" width="20.42578125" style="24" customWidth="1"/>
    <col min="9475" max="9475" width="3.140625" style="24" customWidth="1"/>
    <col min="9476" max="9476" width="19.85546875" style="24" customWidth="1"/>
    <col min="9477" max="9719" width="9.140625" style="24"/>
    <col min="9720" max="9720" width="49.85546875" style="24" customWidth="1"/>
    <col min="9721" max="9728" width="12.140625" style="24" customWidth="1"/>
    <col min="9729" max="9729" width="3.140625" style="24" customWidth="1"/>
    <col min="9730" max="9730" width="20.42578125" style="24" customWidth="1"/>
    <col min="9731" max="9731" width="3.140625" style="24" customWidth="1"/>
    <col min="9732" max="9732" width="19.85546875" style="24" customWidth="1"/>
    <col min="9733" max="9975" width="9.140625" style="24"/>
    <col min="9976" max="9976" width="49.85546875" style="24" customWidth="1"/>
    <col min="9977" max="9984" width="12.140625" style="24" customWidth="1"/>
    <col min="9985" max="9985" width="3.140625" style="24" customWidth="1"/>
    <col min="9986" max="9986" width="20.42578125" style="24" customWidth="1"/>
    <col min="9987" max="9987" width="3.140625" style="24" customWidth="1"/>
    <col min="9988" max="9988" width="19.85546875" style="24" customWidth="1"/>
    <col min="9989" max="10231" width="9.140625" style="24"/>
    <col min="10232" max="10232" width="49.85546875" style="24" customWidth="1"/>
    <col min="10233" max="10240" width="12.140625" style="24" customWidth="1"/>
    <col min="10241" max="10241" width="3.140625" style="24" customWidth="1"/>
    <col min="10242" max="10242" width="20.42578125" style="24" customWidth="1"/>
    <col min="10243" max="10243" width="3.140625" style="24" customWidth="1"/>
    <col min="10244" max="10244" width="19.85546875" style="24" customWidth="1"/>
    <col min="10245" max="10487" width="9.140625" style="24"/>
    <col min="10488" max="10488" width="49.85546875" style="24" customWidth="1"/>
    <col min="10489" max="10496" width="12.140625" style="24" customWidth="1"/>
    <col min="10497" max="10497" width="3.140625" style="24" customWidth="1"/>
    <col min="10498" max="10498" width="20.42578125" style="24" customWidth="1"/>
    <col min="10499" max="10499" width="3.140625" style="24" customWidth="1"/>
    <col min="10500" max="10500" width="19.85546875" style="24" customWidth="1"/>
    <col min="10501" max="10743" width="9.140625" style="24"/>
    <col min="10744" max="10744" width="49.85546875" style="24" customWidth="1"/>
    <col min="10745" max="10752" width="12.140625" style="24" customWidth="1"/>
    <col min="10753" max="10753" width="3.140625" style="24" customWidth="1"/>
    <col min="10754" max="10754" width="20.42578125" style="24" customWidth="1"/>
    <col min="10755" max="10755" width="3.140625" style="24" customWidth="1"/>
    <col min="10756" max="10756" width="19.85546875" style="24" customWidth="1"/>
    <col min="10757" max="10999" width="9.140625" style="24"/>
    <col min="11000" max="11000" width="49.85546875" style="24" customWidth="1"/>
    <col min="11001" max="11008" width="12.140625" style="24" customWidth="1"/>
    <col min="11009" max="11009" width="3.140625" style="24" customWidth="1"/>
    <col min="11010" max="11010" width="20.42578125" style="24" customWidth="1"/>
    <col min="11011" max="11011" width="3.140625" style="24" customWidth="1"/>
    <col min="11012" max="11012" width="19.85546875" style="24" customWidth="1"/>
    <col min="11013" max="11255" width="9.140625" style="24"/>
    <col min="11256" max="11256" width="49.85546875" style="24" customWidth="1"/>
    <col min="11257" max="11264" width="12.140625" style="24" customWidth="1"/>
    <col min="11265" max="11265" width="3.140625" style="24" customWidth="1"/>
    <col min="11266" max="11266" width="20.42578125" style="24" customWidth="1"/>
    <col min="11267" max="11267" width="3.140625" style="24" customWidth="1"/>
    <col min="11268" max="11268" width="19.85546875" style="24" customWidth="1"/>
    <col min="11269" max="11511" width="9.140625" style="24"/>
    <col min="11512" max="11512" width="49.85546875" style="24" customWidth="1"/>
    <col min="11513" max="11520" width="12.140625" style="24" customWidth="1"/>
    <col min="11521" max="11521" width="3.140625" style="24" customWidth="1"/>
    <col min="11522" max="11522" width="20.42578125" style="24" customWidth="1"/>
    <col min="11523" max="11523" width="3.140625" style="24" customWidth="1"/>
    <col min="11524" max="11524" width="19.85546875" style="24" customWidth="1"/>
    <col min="11525" max="11767" width="9.140625" style="24"/>
    <col min="11768" max="11768" width="49.85546875" style="24" customWidth="1"/>
    <col min="11769" max="11776" width="12.140625" style="24" customWidth="1"/>
    <col min="11777" max="11777" width="3.140625" style="24" customWidth="1"/>
    <col min="11778" max="11778" width="20.42578125" style="24" customWidth="1"/>
    <col min="11779" max="11779" width="3.140625" style="24" customWidth="1"/>
    <col min="11780" max="11780" width="19.85546875" style="24" customWidth="1"/>
    <col min="11781" max="12023" width="9.140625" style="24"/>
    <col min="12024" max="12024" width="49.85546875" style="24" customWidth="1"/>
    <col min="12025" max="12032" width="12.140625" style="24" customWidth="1"/>
    <col min="12033" max="12033" width="3.140625" style="24" customWidth="1"/>
    <col min="12034" max="12034" width="20.42578125" style="24" customWidth="1"/>
    <col min="12035" max="12035" width="3.140625" style="24" customWidth="1"/>
    <col min="12036" max="12036" width="19.85546875" style="24" customWidth="1"/>
    <col min="12037" max="12279" width="9.140625" style="24"/>
    <col min="12280" max="12280" width="49.85546875" style="24" customWidth="1"/>
    <col min="12281" max="12288" width="12.140625" style="24" customWidth="1"/>
    <col min="12289" max="12289" width="3.140625" style="24" customWidth="1"/>
    <col min="12290" max="12290" width="20.42578125" style="24" customWidth="1"/>
    <col min="12291" max="12291" width="3.140625" style="24" customWidth="1"/>
    <col min="12292" max="12292" width="19.85546875" style="24" customWidth="1"/>
    <col min="12293" max="12535" width="9.140625" style="24"/>
    <col min="12536" max="12536" width="49.85546875" style="24" customWidth="1"/>
    <col min="12537" max="12544" width="12.140625" style="24" customWidth="1"/>
    <col min="12545" max="12545" width="3.140625" style="24" customWidth="1"/>
    <col min="12546" max="12546" width="20.42578125" style="24" customWidth="1"/>
    <col min="12547" max="12547" width="3.140625" style="24" customWidth="1"/>
    <col min="12548" max="12548" width="19.85546875" style="24" customWidth="1"/>
    <col min="12549" max="12791" width="9.140625" style="24"/>
    <col min="12792" max="12792" width="49.85546875" style="24" customWidth="1"/>
    <col min="12793" max="12800" width="12.140625" style="24" customWidth="1"/>
    <col min="12801" max="12801" width="3.140625" style="24" customWidth="1"/>
    <col min="12802" max="12802" width="20.42578125" style="24" customWidth="1"/>
    <col min="12803" max="12803" width="3.140625" style="24" customWidth="1"/>
    <col min="12804" max="12804" width="19.85546875" style="24" customWidth="1"/>
    <col min="12805" max="13047" width="9.140625" style="24"/>
    <col min="13048" max="13048" width="49.85546875" style="24" customWidth="1"/>
    <col min="13049" max="13056" width="12.140625" style="24" customWidth="1"/>
    <col min="13057" max="13057" width="3.140625" style="24" customWidth="1"/>
    <col min="13058" max="13058" width="20.42578125" style="24" customWidth="1"/>
    <col min="13059" max="13059" width="3.140625" style="24" customWidth="1"/>
    <col min="13060" max="13060" width="19.85546875" style="24" customWidth="1"/>
    <col min="13061" max="13303" width="9.140625" style="24"/>
    <col min="13304" max="13304" width="49.85546875" style="24" customWidth="1"/>
    <col min="13305" max="13312" width="12.140625" style="24" customWidth="1"/>
    <col min="13313" max="13313" width="3.140625" style="24" customWidth="1"/>
    <col min="13314" max="13314" width="20.42578125" style="24" customWidth="1"/>
    <col min="13315" max="13315" width="3.140625" style="24" customWidth="1"/>
    <col min="13316" max="13316" width="19.85546875" style="24" customWidth="1"/>
    <col min="13317" max="13559" width="9.140625" style="24"/>
    <col min="13560" max="13560" width="49.85546875" style="24" customWidth="1"/>
    <col min="13561" max="13568" width="12.140625" style="24" customWidth="1"/>
    <col min="13569" max="13569" width="3.140625" style="24" customWidth="1"/>
    <col min="13570" max="13570" width="20.42578125" style="24" customWidth="1"/>
    <col min="13571" max="13571" width="3.140625" style="24" customWidth="1"/>
    <col min="13572" max="13572" width="19.85546875" style="24" customWidth="1"/>
    <col min="13573" max="13815" width="9.140625" style="24"/>
    <col min="13816" max="13816" width="49.85546875" style="24" customWidth="1"/>
    <col min="13817" max="13824" width="12.140625" style="24" customWidth="1"/>
    <col min="13825" max="13825" width="3.140625" style="24" customWidth="1"/>
    <col min="13826" max="13826" width="20.42578125" style="24" customWidth="1"/>
    <col min="13827" max="13827" width="3.140625" style="24" customWidth="1"/>
    <col min="13828" max="13828" width="19.85546875" style="24" customWidth="1"/>
    <col min="13829" max="14071" width="9.140625" style="24"/>
    <col min="14072" max="14072" width="49.85546875" style="24" customWidth="1"/>
    <col min="14073" max="14080" width="12.140625" style="24" customWidth="1"/>
    <col min="14081" max="14081" width="3.140625" style="24" customWidth="1"/>
    <col min="14082" max="14082" width="20.42578125" style="24" customWidth="1"/>
    <col min="14083" max="14083" width="3.140625" style="24" customWidth="1"/>
    <col min="14084" max="14084" width="19.85546875" style="24" customWidth="1"/>
    <col min="14085" max="14327" width="9.140625" style="24"/>
    <col min="14328" max="14328" width="49.85546875" style="24" customWidth="1"/>
    <col min="14329" max="14336" width="12.140625" style="24" customWidth="1"/>
    <col min="14337" max="14337" width="3.140625" style="24" customWidth="1"/>
    <col min="14338" max="14338" width="20.42578125" style="24" customWidth="1"/>
    <col min="14339" max="14339" width="3.140625" style="24" customWidth="1"/>
    <col min="14340" max="14340" width="19.85546875" style="24" customWidth="1"/>
    <col min="14341" max="14583" width="9.140625" style="24"/>
    <col min="14584" max="14584" width="49.85546875" style="24" customWidth="1"/>
    <col min="14585" max="14592" width="12.140625" style="24" customWidth="1"/>
    <col min="14593" max="14593" width="3.140625" style="24" customWidth="1"/>
    <col min="14594" max="14594" width="20.42578125" style="24" customWidth="1"/>
    <col min="14595" max="14595" width="3.140625" style="24" customWidth="1"/>
    <col min="14596" max="14596" width="19.85546875" style="24" customWidth="1"/>
    <col min="14597" max="14839" width="9.140625" style="24"/>
    <col min="14840" max="14840" width="49.85546875" style="24" customWidth="1"/>
    <col min="14841" max="14848" width="12.140625" style="24" customWidth="1"/>
    <col min="14849" max="14849" width="3.140625" style="24" customWidth="1"/>
    <col min="14850" max="14850" width="20.42578125" style="24" customWidth="1"/>
    <col min="14851" max="14851" width="3.140625" style="24" customWidth="1"/>
    <col min="14852" max="14852" width="19.85546875" style="24" customWidth="1"/>
    <col min="14853" max="15095" width="9.140625" style="24"/>
    <col min="15096" max="15096" width="49.85546875" style="24" customWidth="1"/>
    <col min="15097" max="15104" width="12.140625" style="24" customWidth="1"/>
    <col min="15105" max="15105" width="3.140625" style="24" customWidth="1"/>
    <col min="15106" max="15106" width="20.42578125" style="24" customWidth="1"/>
    <col min="15107" max="15107" width="3.140625" style="24" customWidth="1"/>
    <col min="15108" max="15108" width="19.85546875" style="24" customWidth="1"/>
    <col min="15109" max="15351" width="9.140625" style="24"/>
    <col min="15352" max="15352" width="49.85546875" style="24" customWidth="1"/>
    <col min="15353" max="15360" width="12.140625" style="24" customWidth="1"/>
    <col min="15361" max="15361" width="3.140625" style="24" customWidth="1"/>
    <col min="15362" max="15362" width="20.42578125" style="24" customWidth="1"/>
    <col min="15363" max="15363" width="3.140625" style="24" customWidth="1"/>
    <col min="15364" max="15364" width="19.85546875" style="24" customWidth="1"/>
    <col min="15365" max="15607" width="9.140625" style="24"/>
    <col min="15608" max="15608" width="49.85546875" style="24" customWidth="1"/>
    <col min="15609" max="15616" width="12.140625" style="24" customWidth="1"/>
    <col min="15617" max="15617" width="3.140625" style="24" customWidth="1"/>
    <col min="15618" max="15618" width="20.42578125" style="24" customWidth="1"/>
    <col min="15619" max="15619" width="3.140625" style="24" customWidth="1"/>
    <col min="15620" max="15620" width="19.85546875" style="24" customWidth="1"/>
    <col min="15621" max="15863" width="9.140625" style="24"/>
    <col min="15864" max="15864" width="49.85546875" style="24" customWidth="1"/>
    <col min="15865" max="15872" width="12.140625" style="24" customWidth="1"/>
    <col min="15873" max="15873" width="3.140625" style="24" customWidth="1"/>
    <col min="15874" max="15874" width="20.42578125" style="24" customWidth="1"/>
    <col min="15875" max="15875" width="3.140625" style="24" customWidth="1"/>
    <col min="15876" max="15876" width="19.85546875" style="24" customWidth="1"/>
    <col min="15877" max="16119" width="9.140625" style="24"/>
    <col min="16120" max="16120" width="49.85546875" style="24" customWidth="1"/>
    <col min="16121" max="16128" width="12.140625" style="24" customWidth="1"/>
    <col min="16129" max="16129" width="3.140625" style="24" customWidth="1"/>
    <col min="16130" max="16130" width="20.42578125" style="24" customWidth="1"/>
    <col min="16131" max="16131" width="3.140625" style="24" customWidth="1"/>
    <col min="16132" max="16132" width="19.85546875" style="24" customWidth="1"/>
    <col min="16133" max="16384" width="9.140625" style="24"/>
  </cols>
  <sheetData>
    <row r="1" spans="1:15" ht="23.25">
      <c r="A1" s="335" t="str">
        <f>'[7]Indice-Index'!A21</f>
        <v>3.2   Ricavi da servizi di corrispondenza (SU / non SU - base mensile)  - Mail services revenues (US / not US - monthly basis)</v>
      </c>
      <c r="B1" s="171"/>
      <c r="C1" s="171"/>
      <c r="D1" s="171"/>
      <c r="E1" s="171"/>
      <c r="F1" s="171"/>
      <c r="G1" s="171"/>
      <c r="H1" s="171"/>
      <c r="I1" s="171"/>
      <c r="J1" s="172"/>
      <c r="K1" s="172"/>
      <c r="L1" s="172"/>
      <c r="M1" s="172"/>
      <c r="N1" s="172"/>
      <c r="O1" s="172"/>
    </row>
    <row r="2" spans="1:15" ht="5.25" customHeight="1"/>
    <row r="3" spans="1:15" ht="5.25" customHeight="1"/>
    <row r="4" spans="1:15" ht="15.75" customHeight="1">
      <c r="A4" s="191" t="s">
        <v>201</v>
      </c>
      <c r="B4" s="269" t="s">
        <v>184</v>
      </c>
      <c r="C4" s="184" t="s">
        <v>185</v>
      </c>
      <c r="D4" s="184" t="s">
        <v>186</v>
      </c>
      <c r="E4" s="269" t="s">
        <v>847</v>
      </c>
      <c r="F4" s="184" t="s">
        <v>848</v>
      </c>
      <c r="G4" s="184" t="s">
        <v>849</v>
      </c>
      <c r="I4" s="184" t="s">
        <v>850</v>
      </c>
    </row>
    <row r="5" spans="1:15" ht="15.75" customHeight="1">
      <c r="B5" s="296" t="s">
        <v>187</v>
      </c>
      <c r="C5" s="296" t="s">
        <v>188</v>
      </c>
      <c r="D5" s="296" t="s">
        <v>189</v>
      </c>
      <c r="E5" s="296" t="s">
        <v>851</v>
      </c>
      <c r="F5" s="296" t="s">
        <v>852</v>
      </c>
      <c r="G5" s="296" t="s">
        <v>853</v>
      </c>
      <c r="I5" s="185" t="s">
        <v>854</v>
      </c>
    </row>
    <row r="6" spans="1:15" ht="9" customHeight="1">
      <c r="A6" s="191"/>
      <c r="B6" s="165"/>
      <c r="C6" s="165"/>
      <c r="D6" s="165"/>
      <c r="E6" s="165"/>
      <c r="F6" s="165"/>
      <c r="G6" s="165"/>
      <c r="I6" s="194"/>
    </row>
    <row r="7" spans="1:15" ht="15.75" customHeight="1">
      <c r="A7" s="186" t="s">
        <v>197</v>
      </c>
      <c r="B7" s="151"/>
    </row>
    <row r="8" spans="1:15" ht="15.75" customHeight="1">
      <c r="A8" s="500">
        <v>2025</v>
      </c>
      <c r="B8" s="501">
        <f t="shared" ref="B8:G12" si="0">+B21+B35+B49</f>
        <v>143.25591830611043</v>
      </c>
      <c r="C8" s="501">
        <f t="shared" si="0"/>
        <v>141.76627912406232</v>
      </c>
      <c r="D8" s="501">
        <f t="shared" si="0"/>
        <v>148.96614744338726</v>
      </c>
      <c r="E8" s="501">
        <f t="shared" si="0"/>
        <v>148.58845955731019</v>
      </c>
      <c r="F8" s="501">
        <f t="shared" si="0"/>
        <v>145.48124999189565</v>
      </c>
      <c r="G8" s="501">
        <f t="shared" si="0"/>
        <v>132.38761382579312</v>
      </c>
      <c r="I8" s="631">
        <f>SUM(B8:G8)</f>
        <v>860.44566824855895</v>
      </c>
    </row>
    <row r="9" spans="1:15" ht="15.75" customHeight="1">
      <c r="A9" s="503">
        <v>2024</v>
      </c>
      <c r="B9" s="501">
        <f t="shared" si="0"/>
        <v>154.72831402365739</v>
      </c>
      <c r="C9" s="501">
        <f t="shared" si="0"/>
        <v>144.42617767242942</v>
      </c>
      <c r="D9" s="501">
        <f t="shared" si="0"/>
        <v>143.77214723662846</v>
      </c>
      <c r="E9" s="501">
        <f t="shared" si="0"/>
        <v>149.63108893857441</v>
      </c>
      <c r="F9" s="501">
        <f t="shared" si="0"/>
        <v>172.08144234084452</v>
      </c>
      <c r="G9" s="501">
        <f t="shared" si="0"/>
        <v>132.59124413439721</v>
      </c>
      <c r="I9" s="631">
        <f t="shared" ref="I9:I12" si="1">SUM(B9:G9)</f>
        <v>897.23041434653146</v>
      </c>
    </row>
    <row r="10" spans="1:15" ht="15.75" customHeight="1">
      <c r="A10" s="503">
        <v>2023</v>
      </c>
      <c r="B10" s="501">
        <f t="shared" si="0"/>
        <v>140.94538203298004</v>
      </c>
      <c r="C10" s="501">
        <f t="shared" si="0"/>
        <v>143.19850275379756</v>
      </c>
      <c r="D10" s="501">
        <f t="shared" si="0"/>
        <v>154.2839703732684</v>
      </c>
      <c r="E10" s="501">
        <f t="shared" si="0"/>
        <v>137.8795160837135</v>
      </c>
      <c r="F10" s="501">
        <f t="shared" si="0"/>
        <v>154.73090407006683</v>
      </c>
      <c r="G10" s="501">
        <f t="shared" si="0"/>
        <v>137.1719539469716</v>
      </c>
      <c r="I10" s="631">
        <f t="shared" si="1"/>
        <v>868.21022926079786</v>
      </c>
    </row>
    <row r="11" spans="1:15" ht="15.75" customHeight="1">
      <c r="A11" s="503">
        <v>2022</v>
      </c>
      <c r="B11" s="501">
        <f t="shared" si="0"/>
        <v>136.45788285987459</v>
      </c>
      <c r="C11" s="501">
        <f t="shared" si="0"/>
        <v>135.09288853903735</v>
      </c>
      <c r="D11" s="501">
        <f t="shared" si="0"/>
        <v>162.02298616190413</v>
      </c>
      <c r="E11" s="501">
        <f t="shared" si="0"/>
        <v>140.52872087149785</v>
      </c>
      <c r="F11" s="501">
        <f t="shared" si="0"/>
        <v>150.70946172634294</v>
      </c>
      <c r="G11" s="501">
        <f t="shared" si="0"/>
        <v>148.55826656898063</v>
      </c>
      <c r="H11" s="293"/>
      <c r="I11" s="631">
        <f t="shared" si="1"/>
        <v>873.37020672763742</v>
      </c>
      <c r="J11" s="200"/>
    </row>
    <row r="12" spans="1:15" ht="15.75" customHeight="1">
      <c r="A12" s="503">
        <v>2021</v>
      </c>
      <c r="B12" s="501">
        <f t="shared" si="0"/>
        <v>141.76348251972396</v>
      </c>
      <c r="C12" s="501">
        <f t="shared" si="0"/>
        <v>141.18713980560764</v>
      </c>
      <c r="D12" s="501">
        <f t="shared" si="0"/>
        <v>161.31063105019393</v>
      </c>
      <c r="E12" s="501">
        <f t="shared" si="0"/>
        <v>155.67741569131175</v>
      </c>
      <c r="F12" s="501">
        <f t="shared" si="0"/>
        <v>145.56113257456951</v>
      </c>
      <c r="G12" s="501">
        <f t="shared" si="0"/>
        <v>142.43514613878475</v>
      </c>
      <c r="H12" s="293"/>
      <c r="I12" s="631">
        <f t="shared" si="1"/>
        <v>887.93494778019146</v>
      </c>
      <c r="J12" s="200"/>
    </row>
    <row r="13" spans="1:15" ht="15.75" customHeight="1">
      <c r="A13" s="196" t="s">
        <v>198</v>
      </c>
      <c r="B13" s="285"/>
      <c r="C13" s="285"/>
      <c r="D13" s="285"/>
      <c r="E13" s="285"/>
      <c r="F13" s="285"/>
      <c r="G13" s="285"/>
      <c r="H13" s="286"/>
      <c r="I13" s="393"/>
    </row>
    <row r="14" spans="1:15" ht="15.75" customHeight="1">
      <c r="A14" s="289" t="s">
        <v>709</v>
      </c>
      <c r="B14" s="287">
        <f t="shared" ref="B14:G17" si="2">(B8-B9)/B9*100</f>
        <v>-7.4145419278548284</v>
      </c>
      <c r="C14" s="287">
        <f t="shared" si="2"/>
        <v>-1.8417011314942968</v>
      </c>
      <c r="D14" s="287">
        <f t="shared" si="2"/>
        <v>3.6126609406550889</v>
      </c>
      <c r="E14" s="287">
        <f t="shared" si="2"/>
        <v>-0.69679996895045893</v>
      </c>
      <c r="F14" s="287">
        <f t="shared" si="2"/>
        <v>-15.457908759424175</v>
      </c>
      <c r="G14" s="287">
        <f t="shared" si="2"/>
        <v>-0.15357749294341519</v>
      </c>
      <c r="H14" s="286"/>
      <c r="I14" s="446">
        <f>(I8-I9)/I9*100</f>
        <v>-4.0998104288254078</v>
      </c>
    </row>
    <row r="15" spans="1:15" ht="15.75" customHeight="1">
      <c r="A15" s="289" t="s">
        <v>628</v>
      </c>
      <c r="B15" s="287">
        <f t="shared" si="2"/>
        <v>9.7789170470673987</v>
      </c>
      <c r="C15" s="287">
        <f t="shared" si="2"/>
        <v>0.85732385117365006</v>
      </c>
      <c r="D15" s="287">
        <f t="shared" si="2"/>
        <v>-6.8132957112835939</v>
      </c>
      <c r="E15" s="287">
        <f t="shared" si="2"/>
        <v>8.5230737593580965</v>
      </c>
      <c r="F15" s="287">
        <f t="shared" si="2"/>
        <v>11.213363209537535</v>
      </c>
      <c r="G15" s="287">
        <f t="shared" si="2"/>
        <v>-3.3393924054950839</v>
      </c>
      <c r="H15" s="286"/>
      <c r="I15" s="446">
        <f>(I9-I10)/I10*100</f>
        <v>3.3425297361955355</v>
      </c>
    </row>
    <row r="16" spans="1:15" ht="15.75" customHeight="1">
      <c r="A16" s="289" t="s">
        <v>431</v>
      </c>
      <c r="B16" s="287">
        <f t="shared" si="2"/>
        <v>3.2885598684786541</v>
      </c>
      <c r="C16" s="287">
        <f t="shared" si="2"/>
        <v>6.0000302772547167</v>
      </c>
      <c r="D16" s="287">
        <f t="shared" si="2"/>
        <v>-4.776492503910764</v>
      </c>
      <c r="E16" s="287">
        <f t="shared" si="2"/>
        <v>-1.8851696445788042</v>
      </c>
      <c r="F16" s="287">
        <f t="shared" si="2"/>
        <v>2.6683409904455728</v>
      </c>
      <c r="G16" s="287">
        <f t="shared" si="2"/>
        <v>-7.6645432697762246</v>
      </c>
      <c r="H16" s="286"/>
      <c r="I16" s="446">
        <f>(I10-I11)/I11*100</f>
        <v>-0.59081216958076466</v>
      </c>
    </row>
    <row r="17" spans="1:9" ht="15.75" customHeight="1">
      <c r="A17" s="289" t="s">
        <v>271</v>
      </c>
      <c r="B17" s="287">
        <f t="shared" si="2"/>
        <v>-3.7425714757756419</v>
      </c>
      <c r="C17" s="287">
        <f t="shared" si="2"/>
        <v>-4.3164351051810499</v>
      </c>
      <c r="D17" s="287">
        <f t="shared" si="2"/>
        <v>0.44160456572049278</v>
      </c>
      <c r="E17" s="287">
        <f t="shared" si="2"/>
        <v>-9.7308236731343278</v>
      </c>
      <c r="F17" s="287">
        <f t="shared" si="2"/>
        <v>3.5368845107989162</v>
      </c>
      <c r="G17" s="287">
        <f t="shared" si="2"/>
        <v>4.2988831030718284</v>
      </c>
      <c r="H17" s="286"/>
      <c r="I17" s="446">
        <f>(I11-I12)/I12*100</f>
        <v>-1.640293704957263</v>
      </c>
    </row>
    <row r="18" spans="1:9" ht="15.75" customHeight="1">
      <c r="A18" s="289" t="s">
        <v>710</v>
      </c>
      <c r="B18" s="441">
        <f t="shared" ref="B18:G18" si="3">(B8-B12)/B12*100</f>
        <v>1.0527646188282789</v>
      </c>
      <c r="C18" s="441">
        <f t="shared" si="3"/>
        <v>0.41019268415810561</v>
      </c>
      <c r="D18" s="441">
        <f t="shared" si="3"/>
        <v>-7.6526162760875485</v>
      </c>
      <c r="E18" s="441">
        <f t="shared" si="3"/>
        <v>-4.553618842220537</v>
      </c>
      <c r="F18" s="441">
        <f t="shared" si="3"/>
        <v>-5.487906095601288E-2</v>
      </c>
      <c r="G18" s="441">
        <f t="shared" si="3"/>
        <v>-7.0541102988735602</v>
      </c>
      <c r="H18" s="286"/>
      <c r="I18" s="446">
        <f>(I8-I12)/I12*100</f>
        <v>-3.0958663807922897</v>
      </c>
    </row>
    <row r="19" spans="1:9" ht="9" customHeight="1">
      <c r="I19" s="393"/>
    </row>
    <row r="20" spans="1:9" ht="15.75" customHeight="1">
      <c r="A20" s="173" t="s">
        <v>193</v>
      </c>
      <c r="B20" s="151"/>
      <c r="I20" s="394"/>
    </row>
    <row r="21" spans="1:9" ht="15.75" customHeight="1">
      <c r="A21" s="500">
        <v>2025</v>
      </c>
      <c r="B21" s="504">
        <v>47.925569141773984</v>
      </c>
      <c r="C21" s="498">
        <v>48.93013356070901</v>
      </c>
      <c r="D21" s="498">
        <v>53.720699274186288</v>
      </c>
      <c r="E21" s="498">
        <v>51.555201243001079</v>
      </c>
      <c r="F21" s="498">
        <v>49.904873382425919</v>
      </c>
      <c r="G21" s="498">
        <v>46.048732426231503</v>
      </c>
      <c r="I21" s="502">
        <f>SUM(B21:G21)</f>
        <v>298.08520902832777</v>
      </c>
    </row>
    <row r="22" spans="1:9" ht="15.75" customHeight="1">
      <c r="A22" s="505">
        <v>2024</v>
      </c>
      <c r="B22" s="504">
        <v>53.645023794218268</v>
      </c>
      <c r="C22" s="498">
        <v>50.622863505193976</v>
      </c>
      <c r="D22" s="498">
        <v>56.630975854631586</v>
      </c>
      <c r="E22" s="498">
        <v>55.821537595062495</v>
      </c>
      <c r="F22" s="498">
        <v>60.615283680461602</v>
      </c>
      <c r="G22" s="498">
        <v>48.210705794837246</v>
      </c>
      <c r="I22" s="502">
        <f t="shared" ref="I22:I25" si="4">SUM(B22:G22)</f>
        <v>325.54639022440517</v>
      </c>
    </row>
    <row r="23" spans="1:9" ht="15.75" customHeight="1">
      <c r="A23" s="505">
        <v>2023</v>
      </c>
      <c r="B23" s="504">
        <v>51.668240884925169</v>
      </c>
      <c r="C23" s="498">
        <v>52.198787369562488</v>
      </c>
      <c r="D23" s="498">
        <v>66.005688859224733</v>
      </c>
      <c r="E23" s="498">
        <v>50.404400628250976</v>
      </c>
      <c r="F23" s="498">
        <v>57.322800555150167</v>
      </c>
      <c r="G23" s="498">
        <v>53.462154386588594</v>
      </c>
      <c r="I23" s="502">
        <f t="shared" si="4"/>
        <v>331.06207268370213</v>
      </c>
    </row>
    <row r="24" spans="1:9" ht="15.75" customHeight="1">
      <c r="A24" s="505">
        <v>2022</v>
      </c>
      <c r="B24" s="504">
        <v>56.168494359915464</v>
      </c>
      <c r="C24" s="498">
        <v>54.673188357054407</v>
      </c>
      <c r="D24" s="498">
        <v>70.606682298411712</v>
      </c>
      <c r="E24" s="498">
        <v>57.709550334988649</v>
      </c>
      <c r="F24" s="498">
        <v>59.737228247977356</v>
      </c>
      <c r="G24" s="498">
        <v>54.644692769751245</v>
      </c>
      <c r="H24" s="198"/>
      <c r="I24" s="502">
        <f t="shared" si="4"/>
        <v>353.5398363680988</v>
      </c>
    </row>
    <row r="25" spans="1:9" ht="15.75" customHeight="1">
      <c r="A25" s="505">
        <v>2021</v>
      </c>
      <c r="B25" s="504">
        <v>66.005601657106382</v>
      </c>
      <c r="C25" s="504">
        <v>63.993218481543032</v>
      </c>
      <c r="D25" s="504">
        <v>80.749217447986609</v>
      </c>
      <c r="E25" s="504">
        <v>67.369436101950342</v>
      </c>
      <c r="F25" s="504">
        <v>63.47639398510352</v>
      </c>
      <c r="G25" s="504">
        <v>59.984220049975818</v>
      </c>
      <c r="H25" s="198"/>
      <c r="I25" s="502">
        <f t="shared" si="4"/>
        <v>401.5780877236657</v>
      </c>
    </row>
    <row r="26" spans="1:9" ht="15.75" customHeight="1">
      <c r="A26" s="294" t="s">
        <v>198</v>
      </c>
      <c r="B26" s="295"/>
      <c r="C26" s="295"/>
      <c r="D26" s="295"/>
      <c r="E26" s="295"/>
      <c r="F26" s="295"/>
      <c r="G26" s="295"/>
      <c r="H26" s="286"/>
      <c r="I26" s="393"/>
    </row>
    <row r="27" spans="1:9" ht="15.75" customHeight="1">
      <c r="A27" s="289" t="s">
        <v>709</v>
      </c>
      <c r="B27" s="287">
        <f t="shared" ref="B27:G30" si="5">(B21-B22)/B22*100</f>
        <v>-10.661668590891209</v>
      </c>
      <c r="C27" s="287">
        <f t="shared" si="5"/>
        <v>-3.3438052043644078</v>
      </c>
      <c r="D27" s="287">
        <f t="shared" si="5"/>
        <v>-5.1390189494805973</v>
      </c>
      <c r="E27" s="287">
        <f t="shared" si="5"/>
        <v>-7.6428141105858396</v>
      </c>
      <c r="F27" s="287">
        <f t="shared" si="5"/>
        <v>-17.669488036212915</v>
      </c>
      <c r="G27" s="287">
        <f t="shared" si="5"/>
        <v>-4.4844258820978782</v>
      </c>
      <c r="H27" s="286"/>
      <c r="I27" s="446">
        <f>(I21-I22)/I22*100</f>
        <v>-8.4354125927023507</v>
      </c>
    </row>
    <row r="28" spans="1:9" ht="15.75" customHeight="1">
      <c r="A28" s="289" t="s">
        <v>628</v>
      </c>
      <c r="B28" s="287">
        <f t="shared" si="5"/>
        <v>3.8259148665342884</v>
      </c>
      <c r="C28" s="287">
        <f t="shared" si="5"/>
        <v>-3.0190813690960288</v>
      </c>
      <c r="D28" s="287">
        <f t="shared" si="5"/>
        <v>-14.202886397545669</v>
      </c>
      <c r="E28" s="287">
        <f t="shared" si="5"/>
        <v>10.747349237945878</v>
      </c>
      <c r="F28" s="287">
        <f t="shared" si="5"/>
        <v>5.7437583185485552</v>
      </c>
      <c r="G28" s="287">
        <f t="shared" si="5"/>
        <v>-9.822740314162715</v>
      </c>
      <c r="H28" s="286"/>
      <c r="I28" s="446">
        <f>(I22-I23)/I23*100</f>
        <v>-1.6660568861255987</v>
      </c>
    </row>
    <row r="29" spans="1:9" ht="15.75" customHeight="1">
      <c r="A29" s="289" t="s">
        <v>431</v>
      </c>
      <c r="B29" s="287">
        <f t="shared" si="5"/>
        <v>-8.0120600102855732</v>
      </c>
      <c r="C29" s="287">
        <f t="shared" si="5"/>
        <v>-4.5258033450186561</v>
      </c>
      <c r="D29" s="287">
        <f t="shared" si="5"/>
        <v>-6.516371098901609</v>
      </c>
      <c r="E29" s="287">
        <f t="shared" si="5"/>
        <v>-12.658476221584147</v>
      </c>
      <c r="F29" s="287">
        <f t="shared" si="5"/>
        <v>-4.0417471041752586</v>
      </c>
      <c r="G29" s="287">
        <f t="shared" si="5"/>
        <v>-2.1640498339799419</v>
      </c>
      <c r="H29" s="286"/>
      <c r="I29" s="446">
        <f>(I23-I24)/I24*100</f>
        <v>-6.3579153951390275</v>
      </c>
    </row>
    <row r="30" spans="1:9" ht="15.75" customHeight="1">
      <c r="A30" s="289" t="s">
        <v>271</v>
      </c>
      <c r="B30" s="287">
        <f t="shared" si="5"/>
        <v>-14.90344311728855</v>
      </c>
      <c r="C30" s="287">
        <f t="shared" si="5"/>
        <v>-14.564090298375469</v>
      </c>
      <c r="D30" s="287">
        <f t="shared" si="5"/>
        <v>-12.560536770660418</v>
      </c>
      <c r="E30" s="287">
        <f t="shared" si="5"/>
        <v>-14.338676892505623</v>
      </c>
      <c r="F30" s="287">
        <f t="shared" si="5"/>
        <v>-5.8906398148635573</v>
      </c>
      <c r="G30" s="287">
        <f t="shared" si="5"/>
        <v>-8.9015532347939992</v>
      </c>
      <c r="H30" s="286"/>
      <c r="I30" s="446">
        <f>(I24-I25)/I25*100</f>
        <v>-11.962368671027445</v>
      </c>
    </row>
    <row r="31" spans="1:9" ht="15.75" customHeight="1">
      <c r="A31" s="289" t="s">
        <v>710</v>
      </c>
      <c r="B31" s="441">
        <f>(B21-B25)/B25*100</f>
        <v>-27.391663830680109</v>
      </c>
      <c r="C31" s="441">
        <f t="shared" ref="C31:G31" si="6">(C21-C25)/C25*100</f>
        <v>-23.538564363938857</v>
      </c>
      <c r="D31" s="441">
        <f t="shared" si="6"/>
        <v>-33.472173512034757</v>
      </c>
      <c r="E31" s="441">
        <f t="shared" si="6"/>
        <v>-23.473901184236631</v>
      </c>
      <c r="F31" s="441">
        <f t="shared" si="6"/>
        <v>-21.380421524673459</v>
      </c>
      <c r="G31" s="441">
        <f t="shared" si="6"/>
        <v>-23.231922682555464</v>
      </c>
      <c r="H31" s="286"/>
      <c r="I31" s="446">
        <f>(I21-I25)/I25*100</f>
        <v>-25.771545275785456</v>
      </c>
    </row>
    <row r="32" spans="1:9" ht="15.75" customHeight="1">
      <c r="A32" s="196"/>
      <c r="B32" s="341"/>
      <c r="C32" s="341"/>
      <c r="D32" s="341"/>
      <c r="E32" s="341"/>
      <c r="F32" s="341"/>
      <c r="G32" s="341"/>
      <c r="H32" s="286"/>
      <c r="I32" s="395"/>
    </row>
    <row r="33" spans="1:9" ht="7.5" customHeight="1">
      <c r="A33" s="193"/>
      <c r="B33" s="190"/>
      <c r="C33" s="190"/>
      <c r="D33" s="190"/>
      <c r="E33" s="190"/>
      <c r="F33" s="190"/>
      <c r="G33" s="190"/>
      <c r="H33" s="187"/>
      <c r="I33" s="395"/>
    </row>
    <row r="34" spans="1:9" ht="15.75" customHeight="1">
      <c r="A34" s="173" t="s">
        <v>194</v>
      </c>
      <c r="B34" s="174"/>
      <c r="C34" s="168"/>
      <c r="D34" s="168"/>
      <c r="E34" s="165"/>
      <c r="F34" s="165"/>
      <c r="G34" s="165"/>
      <c r="I34" s="396"/>
    </row>
    <row r="35" spans="1:9" ht="15.75" customHeight="1">
      <c r="A35" s="500">
        <v>2025</v>
      </c>
      <c r="B35" s="504">
        <v>71.656346534034427</v>
      </c>
      <c r="C35" s="498">
        <v>70.224421942027291</v>
      </c>
      <c r="D35" s="498">
        <v>73.734654857671032</v>
      </c>
      <c r="E35" s="498">
        <v>70.550477830148452</v>
      </c>
      <c r="F35" s="498">
        <v>70.2409463464911</v>
      </c>
      <c r="G35" s="498">
        <v>65.307957264757661</v>
      </c>
      <c r="I35" s="502">
        <f>SUM(B35:G35)</f>
        <v>421.71480477512995</v>
      </c>
    </row>
    <row r="36" spans="1:9" ht="15.75" customHeight="1">
      <c r="A36" s="503">
        <v>2024</v>
      </c>
      <c r="B36" s="504">
        <v>72.195445133428692</v>
      </c>
      <c r="C36" s="498">
        <v>67.562268675122766</v>
      </c>
      <c r="D36" s="498">
        <v>60.202006687958161</v>
      </c>
      <c r="E36" s="498">
        <v>69.232867241921895</v>
      </c>
      <c r="F36" s="498">
        <v>84.623152570742462</v>
      </c>
      <c r="G36" s="498">
        <v>59.553019889314221</v>
      </c>
      <c r="I36" s="502">
        <f t="shared" ref="I36:I39" si="7">SUM(B36:G36)</f>
        <v>413.36876019848819</v>
      </c>
    </row>
    <row r="37" spans="1:9" ht="15.75" customHeight="1">
      <c r="A37" s="503">
        <v>2023</v>
      </c>
      <c r="B37" s="504">
        <v>65.747498475151687</v>
      </c>
      <c r="C37" s="498">
        <v>67.272657750985317</v>
      </c>
      <c r="D37" s="498">
        <v>60.80445811765388</v>
      </c>
      <c r="E37" s="498">
        <v>64.721571434478733</v>
      </c>
      <c r="F37" s="498">
        <v>69.856436949761644</v>
      </c>
      <c r="G37" s="498">
        <v>58.255204864996934</v>
      </c>
      <c r="I37" s="502">
        <f t="shared" si="7"/>
        <v>386.65782759302817</v>
      </c>
    </row>
    <row r="38" spans="1:9" ht="15.75" customHeight="1">
      <c r="A38" s="503">
        <v>2022</v>
      </c>
      <c r="B38" s="504">
        <v>61.294681060429689</v>
      </c>
      <c r="C38" s="498">
        <v>59.186958133367426</v>
      </c>
      <c r="D38" s="498">
        <v>64.758167752517608</v>
      </c>
      <c r="E38" s="498">
        <v>58.97399319627521</v>
      </c>
      <c r="F38" s="498">
        <v>66.087673447582034</v>
      </c>
      <c r="G38" s="498">
        <v>61.934426462116853</v>
      </c>
      <c r="H38" s="197"/>
      <c r="I38" s="502">
        <f t="shared" si="7"/>
        <v>372.23590005228886</v>
      </c>
    </row>
    <row r="39" spans="1:9" ht="15.75" customHeight="1">
      <c r="A39" s="503">
        <v>2021</v>
      </c>
      <c r="B39" s="504">
        <v>57.982413811339732</v>
      </c>
      <c r="C39" s="504">
        <v>59.157657564483429</v>
      </c>
      <c r="D39" s="504">
        <v>59.767333782674058</v>
      </c>
      <c r="E39" s="504">
        <v>66.966028565543752</v>
      </c>
      <c r="F39" s="504">
        <v>61.841634034913902</v>
      </c>
      <c r="G39" s="504">
        <v>61.322113925548067</v>
      </c>
      <c r="H39" s="197"/>
      <c r="I39" s="502">
        <f t="shared" si="7"/>
        <v>367.03718168450297</v>
      </c>
    </row>
    <row r="40" spans="1:9" ht="15.75" customHeight="1">
      <c r="A40" s="294" t="s">
        <v>198</v>
      </c>
      <c r="B40" s="295"/>
      <c r="C40" s="295"/>
      <c r="D40" s="295"/>
      <c r="E40" s="295"/>
      <c r="F40" s="295"/>
      <c r="G40" s="295"/>
      <c r="H40" s="286"/>
      <c r="I40" s="393"/>
    </row>
    <row r="41" spans="1:9" ht="15.75" customHeight="1">
      <c r="A41" s="289" t="s">
        <v>709</v>
      </c>
      <c r="B41" s="287">
        <f t="shared" ref="B41:G44" si="8">(B35-B36)/B36*100</f>
        <v>-0.74672106861856002</v>
      </c>
      <c r="C41" s="287">
        <f t="shared" si="8"/>
        <v>3.9402958472363463</v>
      </c>
      <c r="D41" s="287">
        <f t="shared" si="8"/>
        <v>22.478732710449208</v>
      </c>
      <c r="E41" s="287">
        <f t="shared" si="8"/>
        <v>1.9031576196640858</v>
      </c>
      <c r="F41" s="287">
        <f t="shared" si="8"/>
        <v>-16.995592562246202</v>
      </c>
      <c r="G41" s="287">
        <f t="shared" si="8"/>
        <v>9.6635525555876391</v>
      </c>
      <c r="H41" s="286"/>
      <c r="I41" s="446">
        <f>(I35-I36)/I36*100</f>
        <v>2.0190312815690814</v>
      </c>
    </row>
    <row r="42" spans="1:9" ht="15.75" customHeight="1">
      <c r="A42" s="289" t="s">
        <v>628</v>
      </c>
      <c r="B42" s="287">
        <f t="shared" si="8"/>
        <v>9.8071361007201094</v>
      </c>
      <c r="C42" s="287">
        <f t="shared" si="8"/>
        <v>0.43050316996463112</v>
      </c>
      <c r="D42" s="287">
        <f t="shared" si="8"/>
        <v>-0.99080141217606599</v>
      </c>
      <c r="E42" s="287">
        <f t="shared" si="8"/>
        <v>6.9703125363854905</v>
      </c>
      <c r="F42" s="287">
        <f t="shared" si="8"/>
        <v>21.138661325656411</v>
      </c>
      <c r="G42" s="287">
        <f t="shared" si="8"/>
        <v>2.2278095619522733</v>
      </c>
      <c r="H42" s="286"/>
      <c r="I42" s="446">
        <f>(I36-I37)/I37*100</f>
        <v>6.9081577299850423</v>
      </c>
    </row>
    <row r="43" spans="1:9" ht="15.75" customHeight="1">
      <c r="A43" s="289" t="s">
        <v>431</v>
      </c>
      <c r="B43" s="287">
        <f t="shared" si="8"/>
        <v>7.2646065493546157</v>
      </c>
      <c r="C43" s="287">
        <f t="shared" si="8"/>
        <v>13.661285987021305</v>
      </c>
      <c r="D43" s="287">
        <f t="shared" si="8"/>
        <v>-6.1053451202841034</v>
      </c>
      <c r="E43" s="287">
        <f t="shared" si="8"/>
        <v>9.7459539819096737</v>
      </c>
      <c r="F43" s="287">
        <f t="shared" si="8"/>
        <v>5.7026723828745984</v>
      </c>
      <c r="G43" s="287">
        <f t="shared" si="8"/>
        <v>-5.9405112911966214</v>
      </c>
      <c r="H43" s="286"/>
      <c r="I43" s="446">
        <f>(I37-I38)/I38*100</f>
        <v>3.8744053270287573</v>
      </c>
    </row>
    <row r="44" spans="1:9" ht="15.75" customHeight="1">
      <c r="A44" s="289" t="s">
        <v>271</v>
      </c>
      <c r="B44" s="287">
        <f t="shared" si="8"/>
        <v>5.7125377012886096</v>
      </c>
      <c r="C44" s="287">
        <f t="shared" si="8"/>
        <v>4.9529629958824005E-2</v>
      </c>
      <c r="D44" s="287">
        <f t="shared" si="8"/>
        <v>8.3504376956001032</v>
      </c>
      <c r="E44" s="287">
        <f t="shared" si="8"/>
        <v>-11.934462204886838</v>
      </c>
      <c r="F44" s="287">
        <f t="shared" si="8"/>
        <v>6.8659883894253957</v>
      </c>
      <c r="G44" s="287">
        <f t="shared" si="8"/>
        <v>0.99851831153799275</v>
      </c>
      <c r="H44" s="286"/>
      <c r="I44" s="446">
        <f>(I38-I39)/I39*100</f>
        <v>1.416401015266783</v>
      </c>
    </row>
    <row r="45" spans="1:9" ht="17.25">
      <c r="A45" s="289" t="s">
        <v>710</v>
      </c>
      <c r="B45" s="441">
        <f>(B35-B39)/B39*100</f>
        <v>23.582896647225226</v>
      </c>
      <c r="C45" s="441">
        <f t="shared" ref="C45:G45" si="9">(C35-C39)/C39*100</f>
        <v>18.707238983356962</v>
      </c>
      <c r="D45" s="441">
        <f t="shared" si="9"/>
        <v>23.369489972206122</v>
      </c>
      <c r="E45" s="441">
        <f t="shared" si="9"/>
        <v>5.3526382576150233</v>
      </c>
      <c r="F45" s="441">
        <f t="shared" si="9"/>
        <v>13.581970209317564</v>
      </c>
      <c r="G45" s="441">
        <f t="shared" si="9"/>
        <v>6.4998466035415152</v>
      </c>
      <c r="H45" s="286"/>
      <c r="I45" s="446">
        <f>(I35-I39)/I39*100</f>
        <v>14.897025647288958</v>
      </c>
    </row>
    <row r="48" spans="1:9" ht="17.25">
      <c r="A48" s="173" t="s">
        <v>637</v>
      </c>
      <c r="B48" s="174"/>
      <c r="C48" s="168"/>
      <c r="D48" s="168"/>
      <c r="E48" s="165"/>
      <c r="F48" s="165"/>
      <c r="G48" s="165"/>
      <c r="I48" s="396"/>
    </row>
    <row r="49" spans="1:9" ht="18.75">
      <c r="A49" s="500">
        <v>2025</v>
      </c>
      <c r="B49" s="504">
        <v>23.674002630302038</v>
      </c>
      <c r="C49" s="498">
        <v>22.611723621326021</v>
      </c>
      <c r="D49" s="498">
        <v>21.510793311529934</v>
      </c>
      <c r="E49" s="498">
        <v>26.482780484160656</v>
      </c>
      <c r="F49" s="498">
        <v>25.335430262978619</v>
      </c>
      <c r="G49" s="498">
        <v>21.030924134803957</v>
      </c>
      <c r="I49" s="502">
        <f>SUM(B49:G49)</f>
        <v>140.64565444510123</v>
      </c>
    </row>
    <row r="50" spans="1:9" ht="17.25">
      <c r="A50" s="503">
        <v>2024</v>
      </c>
      <c r="B50" s="504">
        <v>28.887845096010423</v>
      </c>
      <c r="C50" s="498">
        <v>26.241045492112672</v>
      </c>
      <c r="D50" s="498">
        <v>26.939164694038702</v>
      </c>
      <c r="E50" s="498">
        <v>24.576684101590008</v>
      </c>
      <c r="F50" s="498">
        <v>26.843006089640443</v>
      </c>
      <c r="G50" s="498">
        <v>24.827518450245751</v>
      </c>
      <c r="I50" s="502">
        <f t="shared" ref="I50:I53" si="10">SUM(B50:G50)</f>
        <v>158.31526392363799</v>
      </c>
    </row>
    <row r="51" spans="1:9" ht="17.25">
      <c r="A51" s="503">
        <v>2023</v>
      </c>
      <c r="B51" s="504">
        <v>23.529642672903176</v>
      </c>
      <c r="C51" s="498">
        <v>23.727057633249768</v>
      </c>
      <c r="D51" s="498">
        <v>27.473823396389793</v>
      </c>
      <c r="E51" s="498">
        <v>22.753544020983796</v>
      </c>
      <c r="F51" s="498">
        <v>27.551666565155024</v>
      </c>
      <c r="G51" s="498">
        <v>25.454594695386078</v>
      </c>
      <c r="I51" s="502">
        <f t="shared" si="10"/>
        <v>150.49032898406765</v>
      </c>
    </row>
    <row r="52" spans="1:9" ht="17.25">
      <c r="A52" s="503">
        <v>2022</v>
      </c>
      <c r="B52" s="504">
        <v>18.994707439529449</v>
      </c>
      <c r="C52" s="498">
        <v>21.232742048615492</v>
      </c>
      <c r="D52" s="498">
        <v>26.658136110974819</v>
      </c>
      <c r="E52" s="498">
        <v>23.845177340233999</v>
      </c>
      <c r="F52" s="498">
        <v>24.88456003078354</v>
      </c>
      <c r="G52" s="498">
        <v>31.979147337112515</v>
      </c>
      <c r="H52" s="197"/>
      <c r="I52" s="502">
        <f t="shared" si="10"/>
        <v>147.59447030724982</v>
      </c>
    </row>
    <row r="53" spans="1:9" ht="17.25">
      <c r="A53" s="503">
        <v>2021</v>
      </c>
      <c r="B53" s="504">
        <v>17.775467051277854</v>
      </c>
      <c r="C53" s="504">
        <v>18.036263759581168</v>
      </c>
      <c r="D53" s="504">
        <v>20.79407981953328</v>
      </c>
      <c r="E53" s="504">
        <v>21.341951023817668</v>
      </c>
      <c r="F53" s="504">
        <v>20.243104554552097</v>
      </c>
      <c r="G53" s="504">
        <v>21.128812163260857</v>
      </c>
      <c r="H53" s="197"/>
      <c r="I53" s="502">
        <f t="shared" si="10"/>
        <v>119.31967837202292</v>
      </c>
    </row>
    <row r="54" spans="1:9" ht="17.25">
      <c r="A54" s="294" t="s">
        <v>198</v>
      </c>
      <c r="B54" s="295"/>
      <c r="C54" s="295"/>
      <c r="D54" s="295"/>
      <c r="E54" s="295"/>
      <c r="F54" s="295"/>
      <c r="G54" s="295"/>
      <c r="H54" s="286"/>
      <c r="I54" s="393"/>
    </row>
    <row r="55" spans="1:9" ht="17.25">
      <c r="A55" s="289" t="s">
        <v>709</v>
      </c>
      <c r="B55" s="287">
        <f t="shared" ref="B55:G58" si="11">(B49-B50)/B50*100</f>
        <v>-18.048568345544219</v>
      </c>
      <c r="C55" s="287">
        <f t="shared" si="11"/>
        <v>-13.830706066484751</v>
      </c>
      <c r="D55" s="287">
        <f t="shared" si="11"/>
        <v>-20.150481442767223</v>
      </c>
      <c r="E55" s="287">
        <f t="shared" si="11"/>
        <v>7.7557101466236134</v>
      </c>
      <c r="F55" s="287">
        <f t="shared" si="11"/>
        <v>-5.6162704789000708</v>
      </c>
      <c r="G55" s="287">
        <f t="shared" si="11"/>
        <v>-15.291879947849619</v>
      </c>
      <c r="H55" s="286"/>
      <c r="I55" s="446">
        <f>(I49-I50)/I50*100</f>
        <v>-11.161027080155419</v>
      </c>
    </row>
    <row r="56" spans="1:9" ht="17.25">
      <c r="A56" s="289" t="s">
        <v>628</v>
      </c>
      <c r="B56" s="287">
        <f t="shared" si="11"/>
        <v>22.772136821600668</v>
      </c>
      <c r="C56" s="287">
        <f t="shared" si="11"/>
        <v>10.595447179847293</v>
      </c>
      <c r="D56" s="287">
        <f t="shared" si="11"/>
        <v>-1.9460658774611921</v>
      </c>
      <c r="E56" s="287">
        <f t="shared" si="11"/>
        <v>8.0125543472475051</v>
      </c>
      <c r="F56" s="287">
        <f t="shared" si="11"/>
        <v>-2.5721147351965756</v>
      </c>
      <c r="G56" s="287">
        <f t="shared" si="11"/>
        <v>-2.4635090546304821</v>
      </c>
      <c r="H56" s="286"/>
      <c r="I56" s="446">
        <f>(I50-I51)/I51*100</f>
        <v>5.1996264427056733</v>
      </c>
    </row>
    <row r="57" spans="1:9" ht="17.25">
      <c r="A57" s="289" t="s">
        <v>431</v>
      </c>
      <c r="B57" s="287">
        <f t="shared" si="11"/>
        <v>23.874730620678985</v>
      </c>
      <c r="C57" s="287">
        <f t="shared" si="11"/>
        <v>11.74749629097915</v>
      </c>
      <c r="D57" s="287">
        <f t="shared" si="11"/>
        <v>3.0598061395566427</v>
      </c>
      <c r="E57" s="287">
        <f t="shared" si="11"/>
        <v>-4.5780046156682959</v>
      </c>
      <c r="F57" s="287">
        <f t="shared" si="11"/>
        <v>10.717917178652666</v>
      </c>
      <c r="G57" s="287">
        <f t="shared" si="11"/>
        <v>-20.402522221580774</v>
      </c>
      <c r="H57" s="286"/>
      <c r="I57" s="446">
        <f>(I51-I52)/I52*100</f>
        <v>1.9620373790355881</v>
      </c>
    </row>
    <row r="58" spans="1:9" ht="17.25">
      <c r="A58" s="289" t="s">
        <v>271</v>
      </c>
      <c r="B58" s="287">
        <f t="shared" si="11"/>
        <v>6.8591187209561726</v>
      </c>
      <c r="C58" s="287">
        <f t="shared" si="11"/>
        <v>17.722508007437522</v>
      </c>
      <c r="D58" s="287">
        <f t="shared" si="11"/>
        <v>28.200604894923199</v>
      </c>
      <c r="E58" s="287">
        <f t="shared" si="11"/>
        <v>11.729135324238747</v>
      </c>
      <c r="F58" s="287">
        <f t="shared" si="11"/>
        <v>22.928575326592931</v>
      </c>
      <c r="G58" s="287">
        <f t="shared" si="11"/>
        <v>51.35326628876188</v>
      </c>
      <c r="H58" s="286"/>
      <c r="I58" s="446">
        <f>(I52-I53)/I53*100</f>
        <v>23.696671262446628</v>
      </c>
    </row>
    <row r="59" spans="1:9" ht="17.25">
      <c r="A59" s="289" t="s">
        <v>710</v>
      </c>
      <c r="B59" s="441">
        <f>(B49-B53)/B53*100</f>
        <v>33.183575778956239</v>
      </c>
      <c r="C59" s="441">
        <f t="shared" ref="C59:G59" si="12">(C49-C53)/C53*100</f>
        <v>25.368113500304585</v>
      </c>
      <c r="D59" s="441">
        <f t="shared" si="12"/>
        <v>3.4467189614391893</v>
      </c>
      <c r="E59" s="441">
        <f t="shared" si="12"/>
        <v>24.087907682881525</v>
      </c>
      <c r="F59" s="441">
        <f t="shared" si="12"/>
        <v>25.155853415188744</v>
      </c>
      <c r="G59" s="441">
        <f t="shared" si="12"/>
        <v>-0.46329167820948092</v>
      </c>
      <c r="H59" s="286"/>
      <c r="I59" s="446">
        <f>(I49-I53)/I53*100</f>
        <v>17.872974821962515</v>
      </c>
    </row>
  </sheetData>
  <pageMargins left="0.7" right="0.7" top="0.75" bottom="0.75" header="0.3" footer="0.3"/>
  <pageSetup paperSize="9" orientation="portrait" r:id="rId1"/>
  <ignoredErrors>
    <ignoredError sqref="I21:I25" formulaRange="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B353F-8D27-4FEC-8406-426C8096C56D}">
  <sheetPr>
    <tabColor rgb="FFFFCC44"/>
  </sheetPr>
  <dimension ref="A1:P44"/>
  <sheetViews>
    <sheetView showGridLines="0" zoomScale="90" zoomScaleNormal="90" workbookViewId="0"/>
  </sheetViews>
  <sheetFormatPr defaultRowHeight="15.75"/>
  <cols>
    <col min="1" max="1" width="53.140625" style="24" customWidth="1"/>
    <col min="2" max="7" width="11.42578125" style="24" customWidth="1"/>
    <col min="8" max="8" width="4.140625" style="24" customWidth="1"/>
    <col min="9" max="9" width="21.5703125" style="24" customWidth="1"/>
    <col min="10" max="244" width="9.140625" style="24"/>
    <col min="245" max="245" width="52" style="24" customWidth="1"/>
    <col min="246" max="253" width="12.140625" style="24" customWidth="1"/>
    <col min="254" max="254" width="3.140625" style="24" customWidth="1"/>
    <col min="255" max="255" width="21.5703125" style="24" customWidth="1"/>
    <col min="256" max="256" width="3.140625" style="24" customWidth="1"/>
    <col min="257" max="257" width="19.85546875" style="24" customWidth="1"/>
    <col min="258" max="500" width="9.140625" style="24"/>
    <col min="501" max="501" width="52" style="24" customWidth="1"/>
    <col min="502" max="509" width="12.140625" style="24" customWidth="1"/>
    <col min="510" max="510" width="3.140625" style="24" customWidth="1"/>
    <col min="511" max="511" width="21.5703125" style="24" customWidth="1"/>
    <col min="512" max="512" width="3.140625" style="24" customWidth="1"/>
    <col min="513" max="513" width="19.85546875" style="24" customWidth="1"/>
    <col min="514" max="756" width="9.140625" style="24"/>
    <col min="757" max="757" width="52" style="24" customWidth="1"/>
    <col min="758" max="765" width="12.140625" style="24" customWidth="1"/>
    <col min="766" max="766" width="3.140625" style="24" customWidth="1"/>
    <col min="767" max="767" width="21.5703125" style="24" customWidth="1"/>
    <col min="768" max="768" width="3.140625" style="24" customWidth="1"/>
    <col min="769" max="769" width="19.85546875" style="24" customWidth="1"/>
    <col min="770" max="1012" width="9.140625" style="24"/>
    <col min="1013" max="1013" width="52" style="24" customWidth="1"/>
    <col min="1014" max="1021" width="12.140625" style="24" customWidth="1"/>
    <col min="1022" max="1022" width="3.140625" style="24" customWidth="1"/>
    <col min="1023" max="1023" width="21.5703125" style="24" customWidth="1"/>
    <col min="1024" max="1024" width="3.140625" style="24" customWidth="1"/>
    <col min="1025" max="1025" width="19.85546875" style="24" customWidth="1"/>
    <col min="1026" max="1268" width="9.140625" style="24"/>
    <col min="1269" max="1269" width="52" style="24" customWidth="1"/>
    <col min="1270" max="1277" width="12.140625" style="24" customWidth="1"/>
    <col min="1278" max="1278" width="3.140625" style="24" customWidth="1"/>
    <col min="1279" max="1279" width="21.5703125" style="24" customWidth="1"/>
    <col min="1280" max="1280" width="3.140625" style="24" customWidth="1"/>
    <col min="1281" max="1281" width="19.85546875" style="24" customWidth="1"/>
    <col min="1282" max="1524" width="9.140625" style="24"/>
    <col min="1525" max="1525" width="52" style="24" customWidth="1"/>
    <col min="1526" max="1533" width="12.140625" style="24" customWidth="1"/>
    <col min="1534" max="1534" width="3.140625" style="24" customWidth="1"/>
    <col min="1535" max="1535" width="21.5703125" style="24" customWidth="1"/>
    <col min="1536" max="1536" width="3.140625" style="24" customWidth="1"/>
    <col min="1537" max="1537" width="19.85546875" style="24" customWidth="1"/>
    <col min="1538" max="1780" width="9.140625" style="24"/>
    <col min="1781" max="1781" width="52" style="24" customWidth="1"/>
    <col min="1782" max="1789" width="12.140625" style="24" customWidth="1"/>
    <col min="1790" max="1790" width="3.140625" style="24" customWidth="1"/>
    <col min="1791" max="1791" width="21.5703125" style="24" customWidth="1"/>
    <col min="1792" max="1792" width="3.140625" style="24" customWidth="1"/>
    <col min="1793" max="1793" width="19.85546875" style="24" customWidth="1"/>
    <col min="1794" max="2036" width="9.140625" style="24"/>
    <col min="2037" max="2037" width="52" style="24" customWidth="1"/>
    <col min="2038" max="2045" width="12.140625" style="24" customWidth="1"/>
    <col min="2046" max="2046" width="3.140625" style="24" customWidth="1"/>
    <col min="2047" max="2047" width="21.5703125" style="24" customWidth="1"/>
    <col min="2048" max="2048" width="3.140625" style="24" customWidth="1"/>
    <col min="2049" max="2049" width="19.85546875" style="24" customWidth="1"/>
    <col min="2050" max="2292" width="9.140625" style="24"/>
    <col min="2293" max="2293" width="52" style="24" customWidth="1"/>
    <col min="2294" max="2301" width="12.140625" style="24" customWidth="1"/>
    <col min="2302" max="2302" width="3.140625" style="24" customWidth="1"/>
    <col min="2303" max="2303" width="21.5703125" style="24" customWidth="1"/>
    <col min="2304" max="2304" width="3.140625" style="24" customWidth="1"/>
    <col min="2305" max="2305" width="19.85546875" style="24" customWidth="1"/>
    <col min="2306" max="2548" width="9.140625" style="24"/>
    <col min="2549" max="2549" width="52" style="24" customWidth="1"/>
    <col min="2550" max="2557" width="12.140625" style="24" customWidth="1"/>
    <col min="2558" max="2558" width="3.140625" style="24" customWidth="1"/>
    <col min="2559" max="2559" width="21.5703125" style="24" customWidth="1"/>
    <col min="2560" max="2560" width="3.140625" style="24" customWidth="1"/>
    <col min="2561" max="2561" width="19.85546875" style="24" customWidth="1"/>
    <col min="2562" max="2804" width="9.140625" style="24"/>
    <col min="2805" max="2805" width="52" style="24" customWidth="1"/>
    <col min="2806" max="2813" width="12.140625" style="24" customWidth="1"/>
    <col min="2814" max="2814" width="3.140625" style="24" customWidth="1"/>
    <col min="2815" max="2815" width="21.5703125" style="24" customWidth="1"/>
    <col min="2816" max="2816" width="3.140625" style="24" customWidth="1"/>
    <col min="2817" max="2817" width="19.85546875" style="24" customWidth="1"/>
    <col min="2818" max="3060" width="9.140625" style="24"/>
    <col min="3061" max="3061" width="52" style="24" customWidth="1"/>
    <col min="3062" max="3069" width="12.140625" style="24" customWidth="1"/>
    <col min="3070" max="3070" width="3.140625" style="24" customWidth="1"/>
    <col min="3071" max="3071" width="21.5703125" style="24" customWidth="1"/>
    <col min="3072" max="3072" width="3.140625" style="24" customWidth="1"/>
    <col min="3073" max="3073" width="19.85546875" style="24" customWidth="1"/>
    <col min="3074" max="3316" width="9.140625" style="24"/>
    <col min="3317" max="3317" width="52" style="24" customWidth="1"/>
    <col min="3318" max="3325" width="12.140625" style="24" customWidth="1"/>
    <col min="3326" max="3326" width="3.140625" style="24" customWidth="1"/>
    <col min="3327" max="3327" width="21.5703125" style="24" customWidth="1"/>
    <col min="3328" max="3328" width="3.140625" style="24" customWidth="1"/>
    <col min="3329" max="3329" width="19.85546875" style="24" customWidth="1"/>
    <col min="3330" max="3572" width="9.140625" style="24"/>
    <col min="3573" max="3573" width="52" style="24" customWidth="1"/>
    <col min="3574" max="3581" width="12.140625" style="24" customWidth="1"/>
    <col min="3582" max="3582" width="3.140625" style="24" customWidth="1"/>
    <col min="3583" max="3583" width="21.5703125" style="24" customWidth="1"/>
    <col min="3584" max="3584" width="3.140625" style="24" customWidth="1"/>
    <col min="3585" max="3585" width="19.85546875" style="24" customWidth="1"/>
    <col min="3586" max="3828" width="9.140625" style="24"/>
    <col min="3829" max="3829" width="52" style="24" customWidth="1"/>
    <col min="3830" max="3837" width="12.140625" style="24" customWidth="1"/>
    <col min="3838" max="3838" width="3.140625" style="24" customWidth="1"/>
    <col min="3839" max="3839" width="21.5703125" style="24" customWidth="1"/>
    <col min="3840" max="3840" width="3.140625" style="24" customWidth="1"/>
    <col min="3841" max="3841" width="19.85546875" style="24" customWidth="1"/>
    <col min="3842" max="4084" width="9.140625" style="24"/>
    <col min="4085" max="4085" width="52" style="24" customWidth="1"/>
    <col min="4086" max="4093" width="12.140625" style="24" customWidth="1"/>
    <col min="4094" max="4094" width="3.140625" style="24" customWidth="1"/>
    <col min="4095" max="4095" width="21.5703125" style="24" customWidth="1"/>
    <col min="4096" max="4096" width="3.140625" style="24" customWidth="1"/>
    <col min="4097" max="4097" width="19.85546875" style="24" customWidth="1"/>
    <col min="4098" max="4340" width="9.140625" style="24"/>
    <col min="4341" max="4341" width="52" style="24" customWidth="1"/>
    <col min="4342" max="4349" width="12.140625" style="24" customWidth="1"/>
    <col min="4350" max="4350" width="3.140625" style="24" customWidth="1"/>
    <col min="4351" max="4351" width="21.5703125" style="24" customWidth="1"/>
    <col min="4352" max="4352" width="3.140625" style="24" customWidth="1"/>
    <col min="4353" max="4353" width="19.85546875" style="24" customWidth="1"/>
    <col min="4354" max="4596" width="9.140625" style="24"/>
    <col min="4597" max="4597" width="52" style="24" customWidth="1"/>
    <col min="4598" max="4605" width="12.140625" style="24" customWidth="1"/>
    <col min="4606" max="4606" width="3.140625" style="24" customWidth="1"/>
    <col min="4607" max="4607" width="21.5703125" style="24" customWidth="1"/>
    <col min="4608" max="4608" width="3.140625" style="24" customWidth="1"/>
    <col min="4609" max="4609" width="19.85546875" style="24" customWidth="1"/>
    <col min="4610" max="4852" width="9.140625" style="24"/>
    <col min="4853" max="4853" width="52" style="24" customWidth="1"/>
    <col min="4854" max="4861" width="12.140625" style="24" customWidth="1"/>
    <col min="4862" max="4862" width="3.140625" style="24" customWidth="1"/>
    <col min="4863" max="4863" width="21.5703125" style="24" customWidth="1"/>
    <col min="4864" max="4864" width="3.140625" style="24" customWidth="1"/>
    <col min="4865" max="4865" width="19.85546875" style="24" customWidth="1"/>
    <col min="4866" max="5108" width="9.140625" style="24"/>
    <col min="5109" max="5109" width="52" style="24" customWidth="1"/>
    <col min="5110" max="5117" width="12.140625" style="24" customWidth="1"/>
    <col min="5118" max="5118" width="3.140625" style="24" customWidth="1"/>
    <col min="5119" max="5119" width="21.5703125" style="24" customWidth="1"/>
    <col min="5120" max="5120" width="3.140625" style="24" customWidth="1"/>
    <col min="5121" max="5121" width="19.85546875" style="24" customWidth="1"/>
    <col min="5122" max="5364" width="9.140625" style="24"/>
    <col min="5365" max="5365" width="52" style="24" customWidth="1"/>
    <col min="5366" max="5373" width="12.140625" style="24" customWidth="1"/>
    <col min="5374" max="5374" width="3.140625" style="24" customWidth="1"/>
    <col min="5375" max="5375" width="21.5703125" style="24" customWidth="1"/>
    <col min="5376" max="5376" width="3.140625" style="24" customWidth="1"/>
    <col min="5377" max="5377" width="19.85546875" style="24" customWidth="1"/>
    <col min="5378" max="5620" width="9.140625" style="24"/>
    <col min="5621" max="5621" width="52" style="24" customWidth="1"/>
    <col min="5622" max="5629" width="12.140625" style="24" customWidth="1"/>
    <col min="5630" max="5630" width="3.140625" style="24" customWidth="1"/>
    <col min="5631" max="5631" width="21.5703125" style="24" customWidth="1"/>
    <col min="5632" max="5632" width="3.140625" style="24" customWidth="1"/>
    <col min="5633" max="5633" width="19.85546875" style="24" customWidth="1"/>
    <col min="5634" max="5876" width="9.140625" style="24"/>
    <col min="5877" max="5877" width="52" style="24" customWidth="1"/>
    <col min="5878" max="5885" width="12.140625" style="24" customWidth="1"/>
    <col min="5886" max="5886" width="3.140625" style="24" customWidth="1"/>
    <col min="5887" max="5887" width="21.5703125" style="24" customWidth="1"/>
    <col min="5888" max="5888" width="3.140625" style="24" customWidth="1"/>
    <col min="5889" max="5889" width="19.85546875" style="24" customWidth="1"/>
    <col min="5890" max="6132" width="9.140625" style="24"/>
    <col min="6133" max="6133" width="52" style="24" customWidth="1"/>
    <col min="6134" max="6141" width="12.140625" style="24" customWidth="1"/>
    <col min="6142" max="6142" width="3.140625" style="24" customWidth="1"/>
    <col min="6143" max="6143" width="21.5703125" style="24" customWidth="1"/>
    <col min="6144" max="6144" width="3.140625" style="24" customWidth="1"/>
    <col min="6145" max="6145" width="19.85546875" style="24" customWidth="1"/>
    <col min="6146" max="6388" width="9.140625" style="24"/>
    <col min="6389" max="6389" width="52" style="24" customWidth="1"/>
    <col min="6390" max="6397" width="12.140625" style="24" customWidth="1"/>
    <col min="6398" max="6398" width="3.140625" style="24" customWidth="1"/>
    <col min="6399" max="6399" width="21.5703125" style="24" customWidth="1"/>
    <col min="6400" max="6400" width="3.140625" style="24" customWidth="1"/>
    <col min="6401" max="6401" width="19.85546875" style="24" customWidth="1"/>
    <col min="6402" max="6644" width="9.140625" style="24"/>
    <col min="6645" max="6645" width="52" style="24" customWidth="1"/>
    <col min="6646" max="6653" width="12.140625" style="24" customWidth="1"/>
    <col min="6654" max="6654" width="3.140625" style="24" customWidth="1"/>
    <col min="6655" max="6655" width="21.5703125" style="24" customWidth="1"/>
    <col min="6656" max="6656" width="3.140625" style="24" customWidth="1"/>
    <col min="6657" max="6657" width="19.85546875" style="24" customWidth="1"/>
    <col min="6658" max="6900" width="9.140625" style="24"/>
    <col min="6901" max="6901" width="52" style="24" customWidth="1"/>
    <col min="6902" max="6909" width="12.140625" style="24" customWidth="1"/>
    <col min="6910" max="6910" width="3.140625" style="24" customWidth="1"/>
    <col min="6911" max="6911" width="21.5703125" style="24" customWidth="1"/>
    <col min="6912" max="6912" width="3.140625" style="24" customWidth="1"/>
    <col min="6913" max="6913" width="19.85546875" style="24" customWidth="1"/>
    <col min="6914" max="7156" width="9.140625" style="24"/>
    <col min="7157" max="7157" width="52" style="24" customWidth="1"/>
    <col min="7158" max="7165" width="12.140625" style="24" customWidth="1"/>
    <col min="7166" max="7166" width="3.140625" style="24" customWidth="1"/>
    <col min="7167" max="7167" width="21.5703125" style="24" customWidth="1"/>
    <col min="7168" max="7168" width="3.140625" style="24" customWidth="1"/>
    <col min="7169" max="7169" width="19.85546875" style="24" customWidth="1"/>
    <col min="7170" max="7412" width="9.140625" style="24"/>
    <col min="7413" max="7413" width="52" style="24" customWidth="1"/>
    <col min="7414" max="7421" width="12.140625" style="24" customWidth="1"/>
    <col min="7422" max="7422" width="3.140625" style="24" customWidth="1"/>
    <col min="7423" max="7423" width="21.5703125" style="24" customWidth="1"/>
    <col min="7424" max="7424" width="3.140625" style="24" customWidth="1"/>
    <col min="7425" max="7425" width="19.85546875" style="24" customWidth="1"/>
    <col min="7426" max="7668" width="9.140625" style="24"/>
    <col min="7669" max="7669" width="52" style="24" customWidth="1"/>
    <col min="7670" max="7677" width="12.140625" style="24" customWidth="1"/>
    <col min="7678" max="7678" width="3.140625" style="24" customWidth="1"/>
    <col min="7679" max="7679" width="21.5703125" style="24" customWidth="1"/>
    <col min="7680" max="7680" width="3.140625" style="24" customWidth="1"/>
    <col min="7681" max="7681" width="19.85546875" style="24" customWidth="1"/>
    <col min="7682" max="7924" width="9.140625" style="24"/>
    <col min="7925" max="7925" width="52" style="24" customWidth="1"/>
    <col min="7926" max="7933" width="12.140625" style="24" customWidth="1"/>
    <col min="7934" max="7934" width="3.140625" style="24" customWidth="1"/>
    <col min="7935" max="7935" width="21.5703125" style="24" customWidth="1"/>
    <col min="7936" max="7936" width="3.140625" style="24" customWidth="1"/>
    <col min="7937" max="7937" width="19.85546875" style="24" customWidth="1"/>
    <col min="7938" max="8180" width="9.140625" style="24"/>
    <col min="8181" max="8181" width="52" style="24" customWidth="1"/>
    <col min="8182" max="8189" width="12.140625" style="24" customWidth="1"/>
    <col min="8190" max="8190" width="3.140625" style="24" customWidth="1"/>
    <col min="8191" max="8191" width="21.5703125" style="24" customWidth="1"/>
    <col min="8192" max="8192" width="3.140625" style="24" customWidth="1"/>
    <col min="8193" max="8193" width="19.85546875" style="24" customWidth="1"/>
    <col min="8194" max="8436" width="9.140625" style="24"/>
    <col min="8437" max="8437" width="52" style="24" customWidth="1"/>
    <col min="8438" max="8445" width="12.140625" style="24" customWidth="1"/>
    <col min="8446" max="8446" width="3.140625" style="24" customWidth="1"/>
    <col min="8447" max="8447" width="21.5703125" style="24" customWidth="1"/>
    <col min="8448" max="8448" width="3.140625" style="24" customWidth="1"/>
    <col min="8449" max="8449" width="19.85546875" style="24" customWidth="1"/>
    <col min="8450" max="8692" width="9.140625" style="24"/>
    <col min="8693" max="8693" width="52" style="24" customWidth="1"/>
    <col min="8694" max="8701" width="12.140625" style="24" customWidth="1"/>
    <col min="8702" max="8702" width="3.140625" style="24" customWidth="1"/>
    <col min="8703" max="8703" width="21.5703125" style="24" customWidth="1"/>
    <col min="8704" max="8704" width="3.140625" style="24" customWidth="1"/>
    <col min="8705" max="8705" width="19.85546875" style="24" customWidth="1"/>
    <col min="8706" max="8948" width="9.140625" style="24"/>
    <col min="8949" max="8949" width="52" style="24" customWidth="1"/>
    <col min="8950" max="8957" width="12.140625" style="24" customWidth="1"/>
    <col min="8958" max="8958" width="3.140625" style="24" customWidth="1"/>
    <col min="8959" max="8959" width="21.5703125" style="24" customWidth="1"/>
    <col min="8960" max="8960" width="3.140625" style="24" customWidth="1"/>
    <col min="8961" max="8961" width="19.85546875" style="24" customWidth="1"/>
    <col min="8962" max="9204" width="9.140625" style="24"/>
    <col min="9205" max="9205" width="52" style="24" customWidth="1"/>
    <col min="9206" max="9213" width="12.140625" style="24" customWidth="1"/>
    <col min="9214" max="9214" width="3.140625" style="24" customWidth="1"/>
    <col min="9215" max="9215" width="21.5703125" style="24" customWidth="1"/>
    <col min="9216" max="9216" width="3.140625" style="24" customWidth="1"/>
    <col min="9217" max="9217" width="19.85546875" style="24" customWidth="1"/>
    <col min="9218" max="9460" width="9.140625" style="24"/>
    <col min="9461" max="9461" width="52" style="24" customWidth="1"/>
    <col min="9462" max="9469" width="12.140625" style="24" customWidth="1"/>
    <col min="9470" max="9470" width="3.140625" style="24" customWidth="1"/>
    <col min="9471" max="9471" width="21.5703125" style="24" customWidth="1"/>
    <col min="9472" max="9472" width="3.140625" style="24" customWidth="1"/>
    <col min="9473" max="9473" width="19.85546875" style="24" customWidth="1"/>
    <col min="9474" max="9716" width="9.140625" style="24"/>
    <col min="9717" max="9717" width="52" style="24" customWidth="1"/>
    <col min="9718" max="9725" width="12.140625" style="24" customWidth="1"/>
    <col min="9726" max="9726" width="3.140625" style="24" customWidth="1"/>
    <col min="9727" max="9727" width="21.5703125" style="24" customWidth="1"/>
    <col min="9728" max="9728" width="3.140625" style="24" customWidth="1"/>
    <col min="9729" max="9729" width="19.85546875" style="24" customWidth="1"/>
    <col min="9730" max="9972" width="9.140625" style="24"/>
    <col min="9973" max="9973" width="52" style="24" customWidth="1"/>
    <col min="9974" max="9981" width="12.140625" style="24" customWidth="1"/>
    <col min="9982" max="9982" width="3.140625" style="24" customWidth="1"/>
    <col min="9983" max="9983" width="21.5703125" style="24" customWidth="1"/>
    <col min="9984" max="9984" width="3.140625" style="24" customWidth="1"/>
    <col min="9985" max="9985" width="19.85546875" style="24" customWidth="1"/>
    <col min="9986" max="10228" width="9.140625" style="24"/>
    <col min="10229" max="10229" width="52" style="24" customWidth="1"/>
    <col min="10230" max="10237" width="12.140625" style="24" customWidth="1"/>
    <col min="10238" max="10238" width="3.140625" style="24" customWidth="1"/>
    <col min="10239" max="10239" width="21.5703125" style="24" customWidth="1"/>
    <col min="10240" max="10240" width="3.140625" style="24" customWidth="1"/>
    <col min="10241" max="10241" width="19.85546875" style="24" customWidth="1"/>
    <col min="10242" max="10484" width="9.140625" style="24"/>
    <col min="10485" max="10485" width="52" style="24" customWidth="1"/>
    <col min="10486" max="10493" width="12.140625" style="24" customWidth="1"/>
    <col min="10494" max="10494" width="3.140625" style="24" customWidth="1"/>
    <col min="10495" max="10495" width="21.5703125" style="24" customWidth="1"/>
    <col min="10496" max="10496" width="3.140625" style="24" customWidth="1"/>
    <col min="10497" max="10497" width="19.85546875" style="24" customWidth="1"/>
    <col min="10498" max="10740" width="9.140625" style="24"/>
    <col min="10741" max="10741" width="52" style="24" customWidth="1"/>
    <col min="10742" max="10749" width="12.140625" style="24" customWidth="1"/>
    <col min="10750" max="10750" width="3.140625" style="24" customWidth="1"/>
    <col min="10751" max="10751" width="21.5703125" style="24" customWidth="1"/>
    <col min="10752" max="10752" width="3.140625" style="24" customWidth="1"/>
    <col min="10753" max="10753" width="19.85546875" style="24" customWidth="1"/>
    <col min="10754" max="10996" width="9.140625" style="24"/>
    <col min="10997" max="10997" width="52" style="24" customWidth="1"/>
    <col min="10998" max="11005" width="12.140625" style="24" customWidth="1"/>
    <col min="11006" max="11006" width="3.140625" style="24" customWidth="1"/>
    <col min="11007" max="11007" width="21.5703125" style="24" customWidth="1"/>
    <col min="11008" max="11008" width="3.140625" style="24" customWidth="1"/>
    <col min="11009" max="11009" width="19.85546875" style="24" customWidth="1"/>
    <col min="11010" max="11252" width="9.140625" style="24"/>
    <col min="11253" max="11253" width="52" style="24" customWidth="1"/>
    <col min="11254" max="11261" width="12.140625" style="24" customWidth="1"/>
    <col min="11262" max="11262" width="3.140625" style="24" customWidth="1"/>
    <col min="11263" max="11263" width="21.5703125" style="24" customWidth="1"/>
    <col min="11264" max="11264" width="3.140625" style="24" customWidth="1"/>
    <col min="11265" max="11265" width="19.85546875" style="24" customWidth="1"/>
    <col min="11266" max="11508" width="9.140625" style="24"/>
    <col min="11509" max="11509" width="52" style="24" customWidth="1"/>
    <col min="11510" max="11517" width="12.140625" style="24" customWidth="1"/>
    <col min="11518" max="11518" width="3.140625" style="24" customWidth="1"/>
    <col min="11519" max="11519" width="21.5703125" style="24" customWidth="1"/>
    <col min="11520" max="11520" width="3.140625" style="24" customWidth="1"/>
    <col min="11521" max="11521" width="19.85546875" style="24" customWidth="1"/>
    <col min="11522" max="11764" width="9.140625" style="24"/>
    <col min="11765" max="11765" width="52" style="24" customWidth="1"/>
    <col min="11766" max="11773" width="12.140625" style="24" customWidth="1"/>
    <col min="11774" max="11774" width="3.140625" style="24" customWidth="1"/>
    <col min="11775" max="11775" width="21.5703125" style="24" customWidth="1"/>
    <col min="11776" max="11776" width="3.140625" style="24" customWidth="1"/>
    <col min="11777" max="11777" width="19.85546875" style="24" customWidth="1"/>
    <col min="11778" max="12020" width="9.140625" style="24"/>
    <col min="12021" max="12021" width="52" style="24" customWidth="1"/>
    <col min="12022" max="12029" width="12.140625" style="24" customWidth="1"/>
    <col min="12030" max="12030" width="3.140625" style="24" customWidth="1"/>
    <col min="12031" max="12031" width="21.5703125" style="24" customWidth="1"/>
    <col min="12032" max="12032" width="3.140625" style="24" customWidth="1"/>
    <col min="12033" max="12033" width="19.85546875" style="24" customWidth="1"/>
    <col min="12034" max="12276" width="9.140625" style="24"/>
    <col min="12277" max="12277" width="52" style="24" customWidth="1"/>
    <col min="12278" max="12285" width="12.140625" style="24" customWidth="1"/>
    <col min="12286" max="12286" width="3.140625" style="24" customWidth="1"/>
    <col min="12287" max="12287" width="21.5703125" style="24" customWidth="1"/>
    <col min="12288" max="12288" width="3.140625" style="24" customWidth="1"/>
    <col min="12289" max="12289" width="19.85546875" style="24" customWidth="1"/>
    <col min="12290" max="12532" width="9.140625" style="24"/>
    <col min="12533" max="12533" width="52" style="24" customWidth="1"/>
    <col min="12534" max="12541" width="12.140625" style="24" customWidth="1"/>
    <col min="12542" max="12542" width="3.140625" style="24" customWidth="1"/>
    <col min="12543" max="12543" width="21.5703125" style="24" customWidth="1"/>
    <col min="12544" max="12544" width="3.140625" style="24" customWidth="1"/>
    <col min="12545" max="12545" width="19.85546875" style="24" customWidth="1"/>
    <col min="12546" max="12788" width="9.140625" style="24"/>
    <col min="12789" max="12789" width="52" style="24" customWidth="1"/>
    <col min="12790" max="12797" width="12.140625" style="24" customWidth="1"/>
    <col min="12798" max="12798" width="3.140625" style="24" customWidth="1"/>
    <col min="12799" max="12799" width="21.5703125" style="24" customWidth="1"/>
    <col min="12800" max="12800" width="3.140625" style="24" customWidth="1"/>
    <col min="12801" max="12801" width="19.85546875" style="24" customWidth="1"/>
    <col min="12802" max="13044" width="9.140625" style="24"/>
    <col min="13045" max="13045" width="52" style="24" customWidth="1"/>
    <col min="13046" max="13053" width="12.140625" style="24" customWidth="1"/>
    <col min="13054" max="13054" width="3.140625" style="24" customWidth="1"/>
    <col min="13055" max="13055" width="21.5703125" style="24" customWidth="1"/>
    <col min="13056" max="13056" width="3.140625" style="24" customWidth="1"/>
    <col min="13057" max="13057" width="19.85546875" style="24" customWidth="1"/>
    <col min="13058" max="13300" width="9.140625" style="24"/>
    <col min="13301" max="13301" width="52" style="24" customWidth="1"/>
    <col min="13302" max="13309" width="12.140625" style="24" customWidth="1"/>
    <col min="13310" max="13310" width="3.140625" style="24" customWidth="1"/>
    <col min="13311" max="13311" width="21.5703125" style="24" customWidth="1"/>
    <col min="13312" max="13312" width="3.140625" style="24" customWidth="1"/>
    <col min="13313" max="13313" width="19.85546875" style="24" customWidth="1"/>
    <col min="13314" max="13556" width="9.140625" style="24"/>
    <col min="13557" max="13557" width="52" style="24" customWidth="1"/>
    <col min="13558" max="13565" width="12.140625" style="24" customWidth="1"/>
    <col min="13566" max="13566" width="3.140625" style="24" customWidth="1"/>
    <col min="13567" max="13567" width="21.5703125" style="24" customWidth="1"/>
    <col min="13568" max="13568" width="3.140625" style="24" customWidth="1"/>
    <col min="13569" max="13569" width="19.85546875" style="24" customWidth="1"/>
    <col min="13570" max="13812" width="9.140625" style="24"/>
    <col min="13813" max="13813" width="52" style="24" customWidth="1"/>
    <col min="13814" max="13821" width="12.140625" style="24" customWidth="1"/>
    <col min="13822" max="13822" width="3.140625" style="24" customWidth="1"/>
    <col min="13823" max="13823" width="21.5703125" style="24" customWidth="1"/>
    <col min="13824" max="13824" width="3.140625" style="24" customWidth="1"/>
    <col min="13825" max="13825" width="19.85546875" style="24" customWidth="1"/>
    <col min="13826" max="14068" width="9.140625" style="24"/>
    <col min="14069" max="14069" width="52" style="24" customWidth="1"/>
    <col min="14070" max="14077" width="12.140625" style="24" customWidth="1"/>
    <col min="14078" max="14078" width="3.140625" style="24" customWidth="1"/>
    <col min="14079" max="14079" width="21.5703125" style="24" customWidth="1"/>
    <col min="14080" max="14080" width="3.140625" style="24" customWidth="1"/>
    <col min="14081" max="14081" width="19.85546875" style="24" customWidth="1"/>
    <col min="14082" max="14324" width="9.140625" style="24"/>
    <col min="14325" max="14325" width="52" style="24" customWidth="1"/>
    <col min="14326" max="14333" width="12.140625" style="24" customWidth="1"/>
    <col min="14334" max="14334" width="3.140625" style="24" customWidth="1"/>
    <col min="14335" max="14335" width="21.5703125" style="24" customWidth="1"/>
    <col min="14336" max="14336" width="3.140625" style="24" customWidth="1"/>
    <col min="14337" max="14337" width="19.85546875" style="24" customWidth="1"/>
    <col min="14338" max="14580" width="9.140625" style="24"/>
    <col min="14581" max="14581" width="52" style="24" customWidth="1"/>
    <col min="14582" max="14589" width="12.140625" style="24" customWidth="1"/>
    <col min="14590" max="14590" width="3.140625" style="24" customWidth="1"/>
    <col min="14591" max="14591" width="21.5703125" style="24" customWidth="1"/>
    <col min="14592" max="14592" width="3.140625" style="24" customWidth="1"/>
    <col min="14593" max="14593" width="19.85546875" style="24" customWidth="1"/>
    <col min="14594" max="14836" width="9.140625" style="24"/>
    <col min="14837" max="14837" width="52" style="24" customWidth="1"/>
    <col min="14838" max="14845" width="12.140625" style="24" customWidth="1"/>
    <col min="14846" max="14846" width="3.140625" style="24" customWidth="1"/>
    <col min="14847" max="14847" width="21.5703125" style="24" customWidth="1"/>
    <col min="14848" max="14848" width="3.140625" style="24" customWidth="1"/>
    <col min="14849" max="14849" width="19.85546875" style="24" customWidth="1"/>
    <col min="14850" max="15092" width="9.140625" style="24"/>
    <col min="15093" max="15093" width="52" style="24" customWidth="1"/>
    <col min="15094" max="15101" width="12.140625" style="24" customWidth="1"/>
    <col min="15102" max="15102" width="3.140625" style="24" customWidth="1"/>
    <col min="15103" max="15103" width="21.5703125" style="24" customWidth="1"/>
    <col min="15104" max="15104" width="3.140625" style="24" customWidth="1"/>
    <col min="15105" max="15105" width="19.85546875" style="24" customWidth="1"/>
    <col min="15106" max="15348" width="9.140625" style="24"/>
    <col min="15349" max="15349" width="52" style="24" customWidth="1"/>
    <col min="15350" max="15357" width="12.140625" style="24" customWidth="1"/>
    <col min="15358" max="15358" width="3.140625" style="24" customWidth="1"/>
    <col min="15359" max="15359" width="21.5703125" style="24" customWidth="1"/>
    <col min="15360" max="15360" width="3.140625" style="24" customWidth="1"/>
    <col min="15361" max="15361" width="19.85546875" style="24" customWidth="1"/>
    <col min="15362" max="15604" width="9.140625" style="24"/>
    <col min="15605" max="15605" width="52" style="24" customWidth="1"/>
    <col min="15606" max="15613" width="12.140625" style="24" customWidth="1"/>
    <col min="15614" max="15614" width="3.140625" style="24" customWidth="1"/>
    <col min="15615" max="15615" width="21.5703125" style="24" customWidth="1"/>
    <col min="15616" max="15616" width="3.140625" style="24" customWidth="1"/>
    <col min="15617" max="15617" width="19.85546875" style="24" customWidth="1"/>
    <col min="15618" max="15860" width="9.140625" style="24"/>
    <col min="15861" max="15861" width="52" style="24" customWidth="1"/>
    <col min="15862" max="15869" width="12.140625" style="24" customWidth="1"/>
    <col min="15870" max="15870" width="3.140625" style="24" customWidth="1"/>
    <col min="15871" max="15871" width="21.5703125" style="24" customWidth="1"/>
    <col min="15872" max="15872" width="3.140625" style="24" customWidth="1"/>
    <col min="15873" max="15873" width="19.85546875" style="24" customWidth="1"/>
    <col min="15874" max="16116" width="9.140625" style="24"/>
    <col min="16117" max="16117" width="52" style="24" customWidth="1"/>
    <col min="16118" max="16125" width="12.140625" style="24" customWidth="1"/>
    <col min="16126" max="16126" width="3.140625" style="24" customWidth="1"/>
    <col min="16127" max="16127" width="21.5703125" style="24" customWidth="1"/>
    <col min="16128" max="16128" width="3.140625" style="24" customWidth="1"/>
    <col min="16129" max="16129" width="19.85546875" style="24" customWidth="1"/>
    <col min="16130" max="16377" width="9.140625" style="24"/>
    <col min="16378" max="16378" width="9.140625" style="24" customWidth="1"/>
    <col min="16379" max="16384" width="9.140625" style="24"/>
  </cols>
  <sheetData>
    <row r="1" spans="1:16" ht="23.25">
      <c r="A1" s="335" t="str">
        <f>'[7]Indice-Index'!A22</f>
        <v>3.3   Ricavi da servizi di consegna pacchi (Ita/Itz - base mensile) - Parcel services revenues (domestic / crossb. parcels - monthly basis)</v>
      </c>
      <c r="B1" s="188"/>
      <c r="C1" s="188"/>
      <c r="D1" s="188"/>
      <c r="E1" s="188"/>
      <c r="F1" s="188"/>
      <c r="G1" s="188"/>
      <c r="H1" s="189"/>
      <c r="I1" s="189"/>
      <c r="J1" s="172"/>
      <c r="K1" s="172"/>
      <c r="L1" s="172"/>
      <c r="M1" s="172"/>
      <c r="N1" s="172"/>
      <c r="O1" s="172"/>
      <c r="P1" s="172"/>
    </row>
    <row r="2" spans="1:16" ht="5.25" customHeight="1"/>
    <row r="3" spans="1:16" ht="5.25" customHeight="1"/>
    <row r="4" spans="1:16" ht="17.25">
      <c r="A4" s="191" t="s">
        <v>201</v>
      </c>
      <c r="B4" s="167" t="str">
        <f>'3.2'!B4</f>
        <v>Gennaio</v>
      </c>
      <c r="C4" s="167" t="str">
        <f>'3.2'!C4</f>
        <v>Febbraio</v>
      </c>
      <c r="D4" s="167" t="str">
        <f>'3.2'!D4</f>
        <v>Marzo</v>
      </c>
      <c r="E4" s="167" t="str">
        <f>'3.2'!E4</f>
        <v>Aprile</v>
      </c>
      <c r="F4" s="167" t="str">
        <f>'3.2'!F4</f>
        <v>Maggio</v>
      </c>
      <c r="G4" s="167" t="str">
        <f>'3.2'!G4</f>
        <v>Giugno</v>
      </c>
      <c r="I4" s="167" t="str">
        <f>'3.2'!I4</f>
        <v>Gennaio-Giugno</v>
      </c>
    </row>
    <row r="5" spans="1:16">
      <c r="B5" s="270" t="str">
        <f>'3.2'!B5</f>
        <v>January</v>
      </c>
      <c r="C5" s="270" t="str">
        <f>'3.2'!C5</f>
        <v>February</v>
      </c>
      <c r="D5" s="270" t="str">
        <f>'3.2'!D5</f>
        <v>March</v>
      </c>
      <c r="E5" s="270" t="str">
        <f>'3.2'!E5</f>
        <v>April</v>
      </c>
      <c r="F5" s="270" t="str">
        <f>'3.2'!F5</f>
        <v>May</v>
      </c>
      <c r="G5" s="270" t="str">
        <f>'3.2'!G5</f>
        <v>June</v>
      </c>
      <c r="I5" s="270" t="str">
        <f>'3.2'!I5</f>
        <v>January-June</v>
      </c>
    </row>
    <row r="6" spans="1:16" ht="7.5" customHeight="1">
      <c r="B6" s="165"/>
      <c r="C6" s="165"/>
      <c r="D6" s="165"/>
      <c r="E6" s="165"/>
      <c r="F6" s="165"/>
      <c r="G6" s="165"/>
    </row>
    <row r="7" spans="1:16" ht="18.75">
      <c r="A7" s="186" t="s">
        <v>199</v>
      </c>
      <c r="B7" s="165"/>
      <c r="C7" s="165"/>
      <c r="D7" s="165"/>
      <c r="E7" s="165"/>
      <c r="F7" s="165"/>
      <c r="G7" s="165"/>
    </row>
    <row r="8" spans="1:16" ht="18.75">
      <c r="A8" s="500">
        <v>2025</v>
      </c>
      <c r="B8" s="506">
        <f t="shared" ref="B8:G12" si="0">+B21+B34</f>
        <v>596.83906175487505</v>
      </c>
      <c r="C8" s="506">
        <f t="shared" si="0"/>
        <v>544.23826285236373</v>
      </c>
      <c r="D8" s="506">
        <f t="shared" si="0"/>
        <v>588.51753700720383</v>
      </c>
      <c r="E8" s="506">
        <f t="shared" si="0"/>
        <v>562.04365354571041</v>
      </c>
      <c r="F8" s="506">
        <f t="shared" si="0"/>
        <v>591.02874827405981</v>
      </c>
      <c r="G8" s="506">
        <f t="shared" si="0"/>
        <v>554.95257302501284</v>
      </c>
      <c r="I8" s="502">
        <f>SUM(B8:G8)</f>
        <v>3437.619836459226</v>
      </c>
    </row>
    <row r="9" spans="1:16" ht="17.25">
      <c r="A9" s="505">
        <v>2024</v>
      </c>
      <c r="B9" s="506">
        <f t="shared" si="0"/>
        <v>571.4036416262818</v>
      </c>
      <c r="C9" s="506">
        <f t="shared" si="0"/>
        <v>532.08320691848996</v>
      </c>
      <c r="D9" s="506">
        <f t="shared" si="0"/>
        <v>546.77250150174177</v>
      </c>
      <c r="E9" s="506">
        <f t="shared" si="0"/>
        <v>528.64508330980652</v>
      </c>
      <c r="F9" s="506">
        <f t="shared" si="0"/>
        <v>576.47130491802773</v>
      </c>
      <c r="G9" s="506">
        <f t="shared" si="0"/>
        <v>529.79723254371038</v>
      </c>
      <c r="I9" s="502">
        <f t="shared" ref="I9:I12" si="1">SUM(B9:G9)</f>
        <v>3285.1729708180583</v>
      </c>
    </row>
    <row r="10" spans="1:16" ht="17.25">
      <c r="A10" s="505">
        <v>2023</v>
      </c>
      <c r="B10" s="506">
        <f t="shared" si="0"/>
        <v>534.73050081575445</v>
      </c>
      <c r="C10" s="506">
        <f t="shared" si="0"/>
        <v>493.55322082772227</v>
      </c>
      <c r="D10" s="506">
        <f t="shared" si="0"/>
        <v>585.13043919765721</v>
      </c>
      <c r="E10" s="506">
        <f t="shared" si="0"/>
        <v>472.87942144064931</v>
      </c>
      <c r="F10" s="506">
        <f t="shared" si="0"/>
        <v>563.00548271369451</v>
      </c>
      <c r="G10" s="506">
        <f t="shared" si="0"/>
        <v>548.16135047916691</v>
      </c>
      <c r="I10" s="502">
        <f t="shared" si="1"/>
        <v>3197.4604154746448</v>
      </c>
    </row>
    <row r="11" spans="1:16" ht="17.25">
      <c r="A11" s="505">
        <v>2022</v>
      </c>
      <c r="B11" s="506">
        <f t="shared" si="0"/>
        <v>499.70587046412402</v>
      </c>
      <c r="C11" s="506">
        <f t="shared" si="0"/>
        <v>472.52131321144736</v>
      </c>
      <c r="D11" s="506">
        <f t="shared" si="0"/>
        <v>530.93412075477397</v>
      </c>
      <c r="E11" s="506">
        <f t="shared" si="0"/>
        <v>472.31960026106987</v>
      </c>
      <c r="F11" s="506">
        <f t="shared" si="0"/>
        <v>523.86306553566362</v>
      </c>
      <c r="G11" s="506">
        <f t="shared" si="0"/>
        <v>494.53284224284533</v>
      </c>
      <c r="H11" s="197"/>
      <c r="I11" s="502">
        <f t="shared" si="1"/>
        <v>2993.8768124699241</v>
      </c>
    </row>
    <row r="12" spans="1:16" ht="17.25">
      <c r="A12" s="505">
        <v>2021</v>
      </c>
      <c r="B12" s="506">
        <f t="shared" si="0"/>
        <v>465.01704700272518</v>
      </c>
      <c r="C12" s="506">
        <f t="shared" si="0"/>
        <v>450.55748238786316</v>
      </c>
      <c r="D12" s="506">
        <f t="shared" si="0"/>
        <v>536.44556758893498</v>
      </c>
      <c r="E12" s="506">
        <f t="shared" si="0"/>
        <v>490.26314470982777</v>
      </c>
      <c r="F12" s="506">
        <f t="shared" si="0"/>
        <v>479.71981241543131</v>
      </c>
      <c r="G12" s="506">
        <f t="shared" si="0"/>
        <v>486.91186264293708</v>
      </c>
      <c r="H12" s="197"/>
      <c r="I12" s="502">
        <f t="shared" si="1"/>
        <v>2908.9149167477199</v>
      </c>
    </row>
    <row r="13" spans="1:16" ht="17.25">
      <c r="A13" s="196" t="s">
        <v>198</v>
      </c>
      <c r="B13" s="285"/>
      <c r="C13" s="285"/>
      <c r="D13" s="285"/>
      <c r="E13" s="285"/>
      <c r="F13" s="285"/>
      <c r="G13" s="285"/>
      <c r="H13" s="286"/>
      <c r="I13" s="393"/>
    </row>
    <row r="14" spans="1:16" ht="17.25">
      <c r="A14" s="289" t="s">
        <v>709</v>
      </c>
      <c r="B14" s="287">
        <f t="shared" ref="B14:G17" si="2">(B8-B9)/B9*100</f>
        <v>4.4513927240997386</v>
      </c>
      <c r="C14" s="287">
        <f t="shared" si="2"/>
        <v>2.2844276563939383</v>
      </c>
      <c r="D14" s="287">
        <f t="shared" si="2"/>
        <v>7.6348088813550321</v>
      </c>
      <c r="E14" s="287">
        <f t="shared" si="2"/>
        <v>6.3177680622314671</v>
      </c>
      <c r="F14" s="287">
        <f t="shared" si="2"/>
        <v>2.5252676467742137</v>
      </c>
      <c r="G14" s="287">
        <f t="shared" si="2"/>
        <v>4.7481071882018648</v>
      </c>
      <c r="H14" s="286"/>
      <c r="I14" s="446">
        <f>(I8-I9)/I9*100</f>
        <v>4.6404517203612006</v>
      </c>
    </row>
    <row r="15" spans="1:16" ht="17.25">
      <c r="A15" s="289" t="s">
        <v>628</v>
      </c>
      <c r="B15" s="287">
        <f t="shared" si="2"/>
        <v>6.858247426428993</v>
      </c>
      <c r="C15" s="287">
        <f t="shared" si="2"/>
        <v>7.8066527508725985</v>
      </c>
      <c r="D15" s="287">
        <f t="shared" si="2"/>
        <v>-6.5554507382170417</v>
      </c>
      <c r="E15" s="287">
        <f t="shared" si="2"/>
        <v>11.792786774113475</v>
      </c>
      <c r="F15" s="287">
        <f t="shared" si="2"/>
        <v>2.3917746128204231</v>
      </c>
      <c r="G15" s="287">
        <f t="shared" si="2"/>
        <v>-3.3501300154423181</v>
      </c>
      <c r="H15" s="286"/>
      <c r="I15" s="446">
        <f>(I9-I10)/I10*100</f>
        <v>2.7431944088788041</v>
      </c>
    </row>
    <row r="16" spans="1:16" ht="17.25">
      <c r="A16" s="289" t="s">
        <v>431</v>
      </c>
      <c r="B16" s="287">
        <f t="shared" si="2"/>
        <v>7.0090492071065231</v>
      </c>
      <c r="C16" s="287">
        <f t="shared" si="2"/>
        <v>4.4509966065516693</v>
      </c>
      <c r="D16" s="287">
        <f t="shared" si="2"/>
        <v>10.20772941958184</v>
      </c>
      <c r="E16" s="287">
        <f t="shared" si="2"/>
        <v>0.118525925934475</v>
      </c>
      <c r="F16" s="287">
        <f t="shared" si="2"/>
        <v>7.4718795336347563</v>
      </c>
      <c r="G16" s="287">
        <f t="shared" si="2"/>
        <v>10.844276386801983</v>
      </c>
      <c r="H16" s="286"/>
      <c r="I16" s="446">
        <f>(I10-I11)/I11*100</f>
        <v>6.7999993238454568</v>
      </c>
    </row>
    <row r="17" spans="1:9" ht="17.25">
      <c r="A17" s="289" t="s">
        <v>271</v>
      </c>
      <c r="B17" s="287">
        <f t="shared" si="2"/>
        <v>7.4596885608788339</v>
      </c>
      <c r="C17" s="287">
        <f t="shared" si="2"/>
        <v>4.8748121343319744</v>
      </c>
      <c r="D17" s="287">
        <f t="shared" si="2"/>
        <v>-1.0274009456229289</v>
      </c>
      <c r="E17" s="287">
        <f t="shared" si="2"/>
        <v>-3.6599823263031848</v>
      </c>
      <c r="F17" s="287">
        <f t="shared" si="2"/>
        <v>9.2018824275710376</v>
      </c>
      <c r="G17" s="287">
        <f t="shared" si="2"/>
        <v>1.5651661388042379</v>
      </c>
      <c r="H17" s="286"/>
      <c r="I17" s="446">
        <f>(I11-I12)/I12*100</f>
        <v>2.9207418626459827</v>
      </c>
    </row>
    <row r="18" spans="1:9" ht="17.25">
      <c r="A18" s="289" t="s">
        <v>710</v>
      </c>
      <c r="B18" s="441">
        <f>(B8-B12)/B12*100</f>
        <v>28.347781140887367</v>
      </c>
      <c r="C18" s="441">
        <f t="shared" ref="C18:G18" si="3">(C8-C12)/C12*100</f>
        <v>20.792192811450263</v>
      </c>
      <c r="D18" s="441">
        <f t="shared" si="3"/>
        <v>9.7068505295527618</v>
      </c>
      <c r="E18" s="441">
        <f t="shared" si="3"/>
        <v>14.641220660869255</v>
      </c>
      <c r="F18" s="441">
        <f t="shared" si="3"/>
        <v>23.202905733281735</v>
      </c>
      <c r="G18" s="441">
        <f t="shared" si="3"/>
        <v>13.973927439917698</v>
      </c>
      <c r="H18" s="286"/>
      <c r="I18" s="446">
        <f>(I8-I12)/I12*100</f>
        <v>18.175331174781103</v>
      </c>
    </row>
    <row r="19" spans="1:9" ht="7.5" customHeight="1">
      <c r="I19" s="393"/>
    </row>
    <row r="20" spans="1:9" ht="17.25">
      <c r="A20" s="173" t="s">
        <v>195</v>
      </c>
      <c r="B20" s="165"/>
      <c r="C20" s="165"/>
      <c r="D20" s="165"/>
      <c r="E20" s="165"/>
      <c r="F20" s="165"/>
      <c r="G20" s="165"/>
      <c r="I20" s="394"/>
    </row>
    <row r="21" spans="1:9" ht="18.75">
      <c r="A21" s="500">
        <v>2025</v>
      </c>
      <c r="B21" s="507">
        <v>407.80477008207663</v>
      </c>
      <c r="C21" s="507">
        <v>370.05935016051592</v>
      </c>
      <c r="D21" s="507">
        <v>398.46988179584184</v>
      </c>
      <c r="E21" s="507">
        <v>381.97413808214293</v>
      </c>
      <c r="F21" s="507">
        <v>404.18956981626815</v>
      </c>
      <c r="G21" s="507">
        <v>374.43460439783354</v>
      </c>
      <c r="I21" s="502">
        <f>SUM(B21:G21)</f>
        <v>2336.9323143346792</v>
      </c>
    </row>
    <row r="22" spans="1:9" ht="17.25">
      <c r="A22" s="505">
        <v>2024</v>
      </c>
      <c r="B22" s="507">
        <v>399.66006098932519</v>
      </c>
      <c r="C22" s="507">
        <v>365.33581653811041</v>
      </c>
      <c r="D22" s="507">
        <v>372.77711745836399</v>
      </c>
      <c r="E22" s="507">
        <v>363.25619897154399</v>
      </c>
      <c r="F22" s="507">
        <v>398.98875130325507</v>
      </c>
      <c r="G22" s="507">
        <v>361.70309610233687</v>
      </c>
      <c r="I22" s="502">
        <f t="shared" ref="I22:I25" si="4">SUM(B22:G22)</f>
        <v>2261.7210413629355</v>
      </c>
    </row>
    <row r="23" spans="1:9" ht="17.25">
      <c r="A23" s="505">
        <v>2023</v>
      </c>
      <c r="B23" s="507">
        <v>365.90647591454831</v>
      </c>
      <c r="C23" s="507">
        <v>330.59923813491935</v>
      </c>
      <c r="D23" s="507">
        <v>392.48519055017971</v>
      </c>
      <c r="E23" s="507">
        <v>322.72258165800355</v>
      </c>
      <c r="F23" s="507">
        <v>378.83544928572684</v>
      </c>
      <c r="G23" s="507">
        <v>374.82751262563772</v>
      </c>
      <c r="I23" s="502">
        <f t="shared" si="4"/>
        <v>2165.3764481690155</v>
      </c>
    </row>
    <row r="24" spans="1:9" ht="17.25">
      <c r="A24" s="505">
        <v>2022</v>
      </c>
      <c r="B24" s="507">
        <v>354.25562459348117</v>
      </c>
      <c r="C24" s="507">
        <v>322.33948182060891</v>
      </c>
      <c r="D24" s="507">
        <v>358.98519283659414</v>
      </c>
      <c r="E24" s="507">
        <v>323.74906064170051</v>
      </c>
      <c r="F24" s="507">
        <v>369.97076303908727</v>
      </c>
      <c r="G24" s="507">
        <v>340.03053699738825</v>
      </c>
      <c r="H24" s="197"/>
      <c r="I24" s="502">
        <f t="shared" si="4"/>
        <v>2069.3306599288599</v>
      </c>
    </row>
    <row r="25" spans="1:9" ht="17.25">
      <c r="A25" s="505">
        <v>2021</v>
      </c>
      <c r="B25" s="508">
        <v>333.42508418506981</v>
      </c>
      <c r="C25" s="508">
        <v>314.25479876798011</v>
      </c>
      <c r="D25" s="508">
        <v>374.49263403799409</v>
      </c>
      <c r="E25" s="508">
        <v>340.38063699764626</v>
      </c>
      <c r="F25" s="508">
        <v>335.19588634896644</v>
      </c>
      <c r="G25" s="508">
        <v>335.91499551541864</v>
      </c>
      <c r="H25" s="197"/>
      <c r="I25" s="502">
        <f t="shared" si="4"/>
        <v>2033.6640358530753</v>
      </c>
    </row>
    <row r="26" spans="1:9" ht="17.25">
      <c r="A26" s="196" t="s">
        <v>198</v>
      </c>
      <c r="B26" s="285"/>
      <c r="C26" s="285"/>
      <c r="D26" s="285"/>
      <c r="E26" s="285"/>
      <c r="F26" s="285"/>
      <c r="G26" s="285"/>
      <c r="H26" s="286"/>
      <c r="I26" s="393"/>
    </row>
    <row r="27" spans="1:9" ht="17.25">
      <c r="A27" s="289" t="s">
        <v>709</v>
      </c>
      <c r="B27" s="287">
        <f t="shared" ref="B27:G30" si="5">(B21-B22)/B22*100</f>
        <v>2.0379091852685738</v>
      </c>
      <c r="C27" s="287">
        <f t="shared" si="5"/>
        <v>1.2929292471691647</v>
      </c>
      <c r="D27" s="287">
        <f t="shared" si="5"/>
        <v>6.8922589757262971</v>
      </c>
      <c r="E27" s="287">
        <f t="shared" si="5"/>
        <v>5.1528202859561443</v>
      </c>
      <c r="F27" s="287">
        <f t="shared" si="5"/>
        <v>1.3035000350323525</v>
      </c>
      <c r="G27" s="287">
        <f t="shared" si="5"/>
        <v>3.5198781632476086</v>
      </c>
      <c r="H27" s="286"/>
      <c r="I27" s="446">
        <f>(I21-I22)/I22*100</f>
        <v>3.3254000646525643</v>
      </c>
    </row>
    <row r="28" spans="1:9" ht="17.25">
      <c r="A28" s="289" t="s">
        <v>628</v>
      </c>
      <c r="B28" s="287">
        <f t="shared" si="5"/>
        <v>9.2246481810449001</v>
      </c>
      <c r="C28" s="287">
        <f t="shared" si="5"/>
        <v>10.507156217043329</v>
      </c>
      <c r="D28" s="287">
        <f t="shared" si="5"/>
        <v>-5.0213545800770847</v>
      </c>
      <c r="E28" s="287">
        <f t="shared" si="5"/>
        <v>12.559894973973293</v>
      </c>
      <c r="F28" s="287">
        <f t="shared" si="5"/>
        <v>5.3198036391594723</v>
      </c>
      <c r="G28" s="287">
        <f t="shared" si="5"/>
        <v>-3.5014549576057874</v>
      </c>
      <c r="H28" s="286"/>
      <c r="I28" s="446">
        <f>(I22-I23)/I23*100</f>
        <v>4.4493230392057885</v>
      </c>
    </row>
    <row r="29" spans="1:9" ht="17.25">
      <c r="A29" s="289" t="s">
        <v>431</v>
      </c>
      <c r="B29" s="287">
        <f t="shared" si="5"/>
        <v>3.2888260657644697</v>
      </c>
      <c r="C29" s="287">
        <f t="shared" si="5"/>
        <v>2.5624401539825103</v>
      </c>
      <c r="D29" s="287">
        <f t="shared" si="5"/>
        <v>9.3318605842426425</v>
      </c>
      <c r="E29" s="287">
        <f t="shared" si="5"/>
        <v>-0.31706006549096549</v>
      </c>
      <c r="F29" s="287">
        <f t="shared" si="5"/>
        <v>2.3960504808059695</v>
      </c>
      <c r="G29" s="287">
        <f t="shared" si="5"/>
        <v>10.233485479134112</v>
      </c>
      <c r="H29" s="286"/>
      <c r="I29" s="446">
        <f>(I23-I24)/I24*100</f>
        <v>4.6413939589266757</v>
      </c>
    </row>
    <row r="30" spans="1:9" ht="17.25">
      <c r="A30" s="289" t="s">
        <v>271</v>
      </c>
      <c r="B30" s="287">
        <f t="shared" si="5"/>
        <v>6.2474424980123082</v>
      </c>
      <c r="C30" s="287">
        <f t="shared" si="5"/>
        <v>2.5726522186214473</v>
      </c>
      <c r="D30" s="287">
        <f t="shared" si="5"/>
        <v>-4.1409202189612762</v>
      </c>
      <c r="E30" s="287">
        <f t="shared" si="5"/>
        <v>-4.8861699368817977</v>
      </c>
      <c r="F30" s="287">
        <f t="shared" si="5"/>
        <v>10.374493872492616</v>
      </c>
      <c r="G30" s="287">
        <f t="shared" si="5"/>
        <v>1.2251734923756059</v>
      </c>
      <c r="H30" s="286"/>
      <c r="I30" s="446">
        <f>(I24-I25)/I25*100</f>
        <v>1.7538110251737418</v>
      </c>
    </row>
    <row r="31" spans="1:9" ht="17.25">
      <c r="A31" s="289" t="s">
        <v>710</v>
      </c>
      <c r="B31" s="441">
        <f>(B21-B25)/B25*100</f>
        <v>22.307765499647257</v>
      </c>
      <c r="C31" s="441">
        <f t="shared" ref="C31:G31" si="6">(C21-C25)/C25*100</f>
        <v>17.757740410429594</v>
      </c>
      <c r="D31" s="441">
        <f t="shared" si="6"/>
        <v>6.4025952925458984</v>
      </c>
      <c r="E31" s="441">
        <f t="shared" si="6"/>
        <v>12.219702463505374</v>
      </c>
      <c r="F31" s="441">
        <f t="shared" si="6"/>
        <v>20.58309373029525</v>
      </c>
      <c r="G31" s="441">
        <f t="shared" si="6"/>
        <v>11.467070359068513</v>
      </c>
      <c r="H31" s="286"/>
      <c r="I31" s="446">
        <f>(I21-I25)/I25*100</f>
        <v>14.912408005208674</v>
      </c>
    </row>
    <row r="32" spans="1:9" ht="7.5" customHeight="1">
      <c r="I32" s="393"/>
    </row>
    <row r="33" spans="1:9" ht="17.25">
      <c r="A33" s="173" t="s">
        <v>200</v>
      </c>
      <c r="B33" s="165"/>
      <c r="C33" s="165"/>
      <c r="D33" s="165"/>
      <c r="E33" s="165"/>
      <c r="F33" s="165"/>
      <c r="G33" s="165"/>
      <c r="I33" s="394"/>
    </row>
    <row r="34" spans="1:9" ht="18.75">
      <c r="A34" s="500">
        <v>2025</v>
      </c>
      <c r="B34" s="507">
        <v>189.03429167279836</v>
      </c>
      <c r="C34" s="507">
        <v>174.17891269184776</v>
      </c>
      <c r="D34" s="507">
        <v>190.04765521136201</v>
      </c>
      <c r="E34" s="507">
        <v>180.06951546356746</v>
      </c>
      <c r="F34" s="507">
        <v>186.83917845779166</v>
      </c>
      <c r="G34" s="507">
        <v>180.51796862717927</v>
      </c>
      <c r="I34" s="502">
        <f>SUM(B34:G34)</f>
        <v>1100.6875221245464</v>
      </c>
    </row>
    <row r="35" spans="1:9" ht="17.25">
      <c r="A35" s="505">
        <v>2024</v>
      </c>
      <c r="B35" s="507">
        <v>171.74358063695655</v>
      </c>
      <c r="C35" s="507">
        <v>166.74739038037953</v>
      </c>
      <c r="D35" s="507">
        <v>173.99538404337778</v>
      </c>
      <c r="E35" s="507">
        <v>165.38888433826247</v>
      </c>
      <c r="F35" s="507">
        <v>177.48255361477266</v>
      </c>
      <c r="G35" s="507">
        <v>168.09413644137351</v>
      </c>
      <c r="I35" s="502">
        <f t="shared" ref="I35:I38" si="7">SUM(B35:G35)</f>
        <v>1023.4519294551224</v>
      </c>
    </row>
    <row r="36" spans="1:9" ht="17.25">
      <c r="A36" s="505">
        <v>2023</v>
      </c>
      <c r="B36" s="507">
        <v>168.82402490120612</v>
      </c>
      <c r="C36" s="507">
        <v>162.9539826928029</v>
      </c>
      <c r="D36" s="507">
        <v>192.64524864747747</v>
      </c>
      <c r="E36" s="507">
        <v>150.15683978264576</v>
      </c>
      <c r="F36" s="507">
        <v>184.1700334279677</v>
      </c>
      <c r="G36" s="507">
        <v>173.33383785352925</v>
      </c>
      <c r="I36" s="502">
        <f t="shared" si="7"/>
        <v>1032.0839673056291</v>
      </c>
    </row>
    <row r="37" spans="1:9" ht="17.25">
      <c r="A37" s="505">
        <v>2022</v>
      </c>
      <c r="B37" s="507">
        <v>145.45024587064282</v>
      </c>
      <c r="C37" s="507">
        <v>150.18183139083843</v>
      </c>
      <c r="D37" s="507">
        <v>171.94892791817986</v>
      </c>
      <c r="E37" s="507">
        <v>148.57053961936936</v>
      </c>
      <c r="F37" s="507">
        <v>153.89230249657635</v>
      </c>
      <c r="G37" s="507">
        <v>154.50230524545708</v>
      </c>
      <c r="H37" s="197"/>
      <c r="I37" s="502">
        <f t="shared" si="7"/>
        <v>924.54615254106398</v>
      </c>
    </row>
    <row r="38" spans="1:9" ht="17.25">
      <c r="A38" s="505">
        <v>2021</v>
      </c>
      <c r="B38" s="508">
        <v>131.59196281765537</v>
      </c>
      <c r="C38" s="508">
        <v>136.30268361988306</v>
      </c>
      <c r="D38" s="508">
        <v>161.95293355094088</v>
      </c>
      <c r="E38" s="508">
        <v>149.88250771218148</v>
      </c>
      <c r="F38" s="508">
        <v>144.5239260664649</v>
      </c>
      <c r="G38" s="508">
        <v>150.99686712751844</v>
      </c>
      <c r="H38" s="197"/>
      <c r="I38" s="502">
        <f t="shared" si="7"/>
        <v>875.25088089464407</v>
      </c>
    </row>
    <row r="39" spans="1:9" ht="17.25">
      <c r="A39" s="196" t="s">
        <v>198</v>
      </c>
      <c r="B39" s="285"/>
      <c r="C39" s="285"/>
      <c r="D39" s="285"/>
      <c r="E39" s="285"/>
      <c r="F39" s="285"/>
      <c r="G39" s="285"/>
      <c r="H39" s="286"/>
      <c r="I39" s="393"/>
    </row>
    <row r="40" spans="1:9" ht="17.25">
      <c r="A40" s="289" t="s">
        <v>709</v>
      </c>
      <c r="B40" s="287">
        <f t="shared" ref="B40:G43" si="8">(B34-B35)/B35*100</f>
        <v>10.067748076355826</v>
      </c>
      <c r="C40" s="287">
        <f t="shared" si="8"/>
        <v>4.4567547920933848</v>
      </c>
      <c r="D40" s="287">
        <f t="shared" si="8"/>
        <v>9.2256879435274737</v>
      </c>
      <c r="E40" s="287">
        <f t="shared" si="8"/>
        <v>8.8764315594990943</v>
      </c>
      <c r="F40" s="287">
        <f t="shared" si="8"/>
        <v>5.271856107799552</v>
      </c>
      <c r="G40" s="287">
        <f t="shared" si="8"/>
        <v>7.3909967645652221</v>
      </c>
      <c r="H40" s="286"/>
      <c r="I40" s="446">
        <f>(I34-I35)/I35*100</f>
        <v>7.5465774646146437</v>
      </c>
    </row>
    <row r="41" spans="1:9" ht="17.25">
      <c r="A41" s="289" t="s">
        <v>628</v>
      </c>
      <c r="B41" s="287">
        <f t="shared" si="8"/>
        <v>1.7293484961390573</v>
      </c>
      <c r="C41" s="287">
        <f t="shared" si="8"/>
        <v>2.3279011809903887</v>
      </c>
      <c r="D41" s="287">
        <f t="shared" si="8"/>
        <v>-9.6809367140049076</v>
      </c>
      <c r="E41" s="287">
        <f t="shared" si="8"/>
        <v>10.144089724893863</v>
      </c>
      <c r="F41" s="287">
        <f t="shared" si="8"/>
        <v>-3.6311443771392033</v>
      </c>
      <c r="G41" s="287">
        <f t="shared" si="8"/>
        <v>-3.0228958621359308</v>
      </c>
      <c r="H41" s="286"/>
      <c r="I41" s="446">
        <f>(I35-I36)/I36*100</f>
        <v>-0.83636972610297189</v>
      </c>
    </row>
    <row r="42" spans="1:9" ht="17.25">
      <c r="A42" s="289" t="s">
        <v>431</v>
      </c>
      <c r="B42" s="287">
        <f t="shared" si="8"/>
        <v>16.069948105382327</v>
      </c>
      <c r="C42" s="287">
        <f t="shared" si="8"/>
        <v>8.5044583513739287</v>
      </c>
      <c r="D42" s="287">
        <f t="shared" si="8"/>
        <v>12.036318562652362</v>
      </c>
      <c r="E42" s="287">
        <f t="shared" si="8"/>
        <v>1.0677084214275796</v>
      </c>
      <c r="F42" s="287">
        <f t="shared" si="8"/>
        <v>19.674623382845894</v>
      </c>
      <c r="G42" s="287">
        <f t="shared" si="8"/>
        <v>12.188512383782623</v>
      </c>
      <c r="H42" s="286"/>
      <c r="I42" s="446">
        <f>(I36-I37)/I37*100</f>
        <v>11.631416611166832</v>
      </c>
    </row>
    <row r="43" spans="1:9" ht="17.25">
      <c r="A43" s="289" t="s">
        <v>271</v>
      </c>
      <c r="B43" s="287">
        <f t="shared" si="8"/>
        <v>10.531253395916451</v>
      </c>
      <c r="C43" s="287">
        <f t="shared" si="8"/>
        <v>10.182593183316282</v>
      </c>
      <c r="D43" s="287">
        <f t="shared" si="8"/>
        <v>6.1721601134781698</v>
      </c>
      <c r="E43" s="287">
        <f t="shared" si="8"/>
        <v>-0.87533102617383984</v>
      </c>
      <c r="F43" s="287">
        <f t="shared" si="8"/>
        <v>6.4822321708884694</v>
      </c>
      <c r="G43" s="287">
        <f t="shared" si="8"/>
        <v>2.3215303632612847</v>
      </c>
      <c r="H43" s="286"/>
      <c r="I43" s="446">
        <f>(I37-I38)/I38*100</f>
        <v>5.6321304808093862</v>
      </c>
    </row>
    <row r="44" spans="1:9" ht="17.25">
      <c r="A44" s="289" t="s">
        <v>710</v>
      </c>
      <c r="B44" s="441">
        <f>(B34-B38)/B38*100</f>
        <v>43.651852001584473</v>
      </c>
      <c r="C44" s="441">
        <f t="shared" ref="C44:G44" si="9">(C34-C38)/C38*100</f>
        <v>27.788322332370818</v>
      </c>
      <c r="D44" s="441">
        <f t="shared" si="9"/>
        <v>17.34746079890191</v>
      </c>
      <c r="E44" s="441">
        <f t="shared" si="9"/>
        <v>20.140447482606785</v>
      </c>
      <c r="F44" s="441">
        <f t="shared" si="9"/>
        <v>29.279063711476027</v>
      </c>
      <c r="G44" s="441">
        <f t="shared" si="9"/>
        <v>19.55080397444932</v>
      </c>
      <c r="H44" s="286"/>
      <c r="I44" s="446">
        <f>(I34-I38)/I38*100</f>
        <v>25.756802552368825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D73AF-56CC-4A74-A976-EB9E1A4F8F87}">
  <sheetPr>
    <tabColor rgb="FF0000FF"/>
  </sheetPr>
  <dimension ref="A1:K375"/>
  <sheetViews>
    <sheetView showGridLines="0" zoomScaleNormal="100" workbookViewId="0"/>
  </sheetViews>
  <sheetFormatPr defaultColWidth="9.28515625" defaultRowHeight="15.75"/>
  <cols>
    <col min="1" max="1" width="25.85546875" style="6" customWidth="1"/>
    <col min="2" max="2" width="21.85546875" style="6" customWidth="1"/>
    <col min="3" max="3" width="6.28515625" style="6" customWidth="1"/>
    <col min="4" max="6" width="22.7109375" style="6" customWidth="1"/>
    <col min="7" max="7" width="10.7109375" style="6" bestFit="1" customWidth="1"/>
    <col min="8" max="8" width="11.7109375" style="6" customWidth="1"/>
    <col min="9" max="9" width="16.140625" style="6" bestFit="1" customWidth="1"/>
    <col min="10" max="10" width="10.7109375" style="6" bestFit="1" customWidth="1"/>
    <col min="11" max="11" width="15.42578125" style="6" bestFit="1" customWidth="1"/>
    <col min="12" max="16384" width="9.28515625" style="6"/>
  </cols>
  <sheetData>
    <row r="1" spans="1:11" ht="21">
      <c r="A1" s="2" t="str">
        <f>+'Indice-Index'!A9</f>
        <v>1.3   Accessi BB/UBB  per tipologia di tecnologia/clientela e operatore - BB/UBB lines by technology/customer type and operator</v>
      </c>
      <c r="B1" s="86"/>
      <c r="C1" s="86"/>
      <c r="D1" s="86"/>
      <c r="E1" s="86"/>
      <c r="F1" s="86"/>
      <c r="G1" s="87"/>
      <c r="H1" s="87"/>
      <c r="I1" s="87"/>
      <c r="J1" s="87"/>
      <c r="K1" s="87"/>
    </row>
    <row r="2" spans="1:11" ht="18.75" customHeight="1"/>
    <row r="3" spans="1:11" ht="18.75">
      <c r="A3" s="905" t="s">
        <v>868</v>
      </c>
      <c r="B3" s="236">
        <v>45809</v>
      </c>
      <c r="C3" s="33"/>
      <c r="D3" s="905" t="s">
        <v>869</v>
      </c>
      <c r="E3" s="236">
        <f>B3</f>
        <v>45809</v>
      </c>
    </row>
    <row r="4" spans="1:11" ht="18.75">
      <c r="A4" s="906" t="s">
        <v>870</v>
      </c>
      <c r="B4" s="907" t="s">
        <v>835</v>
      </c>
      <c r="C4" s="33"/>
      <c r="D4" s="906" t="s">
        <v>871</v>
      </c>
      <c r="E4" s="237" t="str">
        <f>B4</f>
        <v>jun-25</v>
      </c>
    </row>
    <row r="5" spans="1:11">
      <c r="B5" s="908"/>
    </row>
    <row r="6" spans="1:11">
      <c r="A6" s="401" t="s">
        <v>872</v>
      </c>
      <c r="B6" s="909">
        <v>16.207999781159597</v>
      </c>
      <c r="D6" s="401" t="s">
        <v>872</v>
      </c>
      <c r="E6" s="909">
        <f>+'[1]Tabella 6'!$L$405/1000000</f>
        <v>3.0319972188404036</v>
      </c>
      <c r="G6" s="908"/>
      <c r="H6" s="908"/>
    </row>
    <row r="8" spans="1:11" ht="17.25">
      <c r="A8" s="910" t="s">
        <v>873</v>
      </c>
      <c r="D8" s="910" t="str">
        <f>+A8</f>
        <v>Linee per operatore - Lines by operator (%)</v>
      </c>
    </row>
    <row r="9" spans="1:11">
      <c r="A9" s="911" t="s">
        <v>54</v>
      </c>
      <c r="B9" s="824">
        <v>32.668645554616212</v>
      </c>
      <c r="D9" s="911" t="s">
        <v>54</v>
      </c>
      <c r="E9" s="824">
        <v>36.630310644703158</v>
      </c>
      <c r="F9" s="914"/>
      <c r="G9" s="973"/>
    </row>
    <row r="10" spans="1:11">
      <c r="A10" s="911" t="s">
        <v>721</v>
      </c>
      <c r="B10" s="824">
        <v>28.788610951388893</v>
      </c>
      <c r="D10" s="911" t="s">
        <v>721</v>
      </c>
      <c r="E10" s="824">
        <v>35.690303186157394</v>
      </c>
      <c r="F10" s="973"/>
      <c r="G10" s="973"/>
      <c r="I10" s="973"/>
    </row>
    <row r="11" spans="1:11">
      <c r="A11" s="911" t="s">
        <v>53</v>
      </c>
      <c r="B11" s="824">
        <v>14.881540181187209</v>
      </c>
      <c r="D11" s="911" t="s">
        <v>53</v>
      </c>
      <c r="E11" s="824">
        <v>12.315314726535533</v>
      </c>
      <c r="F11" s="973"/>
      <c r="G11" s="973"/>
    </row>
    <row r="12" spans="1:11">
      <c r="A12" s="911" t="s">
        <v>272</v>
      </c>
      <c r="B12" s="824">
        <v>4.9089400958955105</v>
      </c>
      <c r="D12" s="911" t="s">
        <v>111</v>
      </c>
      <c r="E12" s="824">
        <v>2.3483200959937238</v>
      </c>
      <c r="G12" s="973"/>
    </row>
    <row r="13" spans="1:11">
      <c r="A13" s="911" t="s">
        <v>111</v>
      </c>
      <c r="B13" s="824">
        <v>3.8927813951072219</v>
      </c>
      <c r="D13" s="911" t="s">
        <v>588</v>
      </c>
      <c r="E13" s="824">
        <v>2.0395797072548403</v>
      </c>
      <c r="G13" s="973"/>
    </row>
    <row r="14" spans="1:11">
      <c r="A14" s="911" t="s">
        <v>625</v>
      </c>
      <c r="B14" s="824">
        <v>3.1813425898449097</v>
      </c>
      <c r="D14" s="911" t="s">
        <v>592</v>
      </c>
      <c r="E14" s="824">
        <v>1.4191635708840318</v>
      </c>
      <c r="G14" s="973"/>
    </row>
    <row r="15" spans="1:11">
      <c r="A15" s="911" t="s">
        <v>106</v>
      </c>
      <c r="B15" s="824">
        <v>2.6019435198303538</v>
      </c>
      <c r="D15" s="911" t="s">
        <v>625</v>
      </c>
      <c r="E15" s="824">
        <v>1.3658653689609428</v>
      </c>
      <c r="G15" s="973"/>
    </row>
    <row r="16" spans="1:11">
      <c r="A16" s="447" t="s">
        <v>60</v>
      </c>
      <c r="B16" s="489">
        <v>9.0761957121296888</v>
      </c>
      <c r="D16" s="447" t="s">
        <v>60</v>
      </c>
      <c r="E16" s="489">
        <v>8.191142699510376</v>
      </c>
      <c r="G16" s="973"/>
    </row>
    <row r="17" spans="1:7">
      <c r="A17" s="897" t="s">
        <v>78</v>
      </c>
      <c r="B17" s="403">
        <f>SUM(B9:B16)</f>
        <v>100</v>
      </c>
      <c r="D17" s="897" t="s">
        <v>78</v>
      </c>
      <c r="E17" s="403">
        <f>SUM(E9:E16)</f>
        <v>100.00000000000001</v>
      </c>
      <c r="G17" s="973"/>
    </row>
    <row r="18" spans="1:7">
      <c r="C18" s="596"/>
      <c r="G18" s="596"/>
    </row>
    <row r="19" spans="1:7">
      <c r="B19" s="7"/>
      <c r="E19" s="7"/>
    </row>
    <row r="20" spans="1:7" ht="17.25">
      <c r="A20" s="910" t="s">
        <v>874</v>
      </c>
      <c r="D20" s="910" t="str">
        <f>+A20</f>
        <v>Linee per velocità - Lines by speed (%)</v>
      </c>
    </row>
    <row r="21" spans="1:7">
      <c r="A21" s="911" t="s">
        <v>875</v>
      </c>
      <c r="B21" s="912">
        <v>6.3799190531200267</v>
      </c>
      <c r="D21" s="911" t="s">
        <v>875</v>
      </c>
      <c r="E21" s="912">
        <v>15.430282419951421</v>
      </c>
    </row>
    <row r="22" spans="1:7">
      <c r="A22" s="911" t="s">
        <v>876</v>
      </c>
      <c r="B22" s="912">
        <v>11.728738527882081</v>
      </c>
      <c r="D22" s="911" t="s">
        <v>876</v>
      </c>
      <c r="E22" s="912">
        <v>9.8280461214293879</v>
      </c>
    </row>
    <row r="23" spans="1:7">
      <c r="A23" s="911" t="s">
        <v>877</v>
      </c>
      <c r="B23" s="912">
        <v>81.891342418997894</v>
      </c>
      <c r="D23" s="911" t="s">
        <v>877</v>
      </c>
      <c r="E23" s="912">
        <v>74.741671458619194</v>
      </c>
    </row>
    <row r="24" spans="1:7">
      <c r="A24" s="408" t="s">
        <v>878</v>
      </c>
      <c r="B24" s="403">
        <f>SUM(B21:B23)</f>
        <v>100</v>
      </c>
      <c r="D24" s="408" t="s">
        <v>878</v>
      </c>
      <c r="E24" s="403">
        <f>SUM(E21:E23)</f>
        <v>100</v>
      </c>
    </row>
    <row r="31" spans="1:7">
      <c r="E31" s="973"/>
      <c r="F31" s="973"/>
    </row>
    <row r="33" spans="5:5">
      <c r="E33" s="973"/>
    </row>
    <row r="375" spans="2:2">
      <c r="B375" s="23" t="e" cm="1">
        <f t="array" ref="B375">+K59+K60+K61+K62+K63+K64+K65+K66+K67+K68+K69+K70+K71+K72+K73+K74+K75+K76+K77+K78+N791000000</f>
        <v>#NAME?</v>
      </c>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952BB-D75F-4764-B982-8CE4DCD60D32}">
  <sheetPr>
    <tabColor rgb="FFFFC000"/>
  </sheetPr>
  <dimension ref="A1:J32"/>
  <sheetViews>
    <sheetView showGridLines="0" zoomScale="90" zoomScaleNormal="90" workbookViewId="0"/>
  </sheetViews>
  <sheetFormatPr defaultColWidth="9.140625" defaultRowHeight="15.75"/>
  <cols>
    <col min="1" max="1" width="61.140625" style="24" customWidth="1"/>
    <col min="2" max="6" width="11.140625" style="24" customWidth="1"/>
    <col min="7" max="7" width="2" style="24" customWidth="1"/>
    <col min="8" max="9" width="11.5703125" style="24" customWidth="1"/>
    <col min="10" max="16384" width="9.140625" style="24"/>
  </cols>
  <sheetData>
    <row r="1" spans="1:10" ht="21">
      <c r="A1" s="335" t="str">
        <f>'[7]Indice-Index'!A23</f>
        <v>3.4   Trend storico dei ricavi  - Revenues  trend</v>
      </c>
      <c r="B1" s="349"/>
      <c r="C1" s="349"/>
      <c r="D1" s="349"/>
      <c r="E1" s="349"/>
      <c r="F1" s="349"/>
      <c r="G1" s="349"/>
      <c r="H1" s="349"/>
      <c r="I1" s="349"/>
      <c r="J1" s="350"/>
    </row>
    <row r="4" spans="1:10">
      <c r="A4" s="1055" t="s">
        <v>206</v>
      </c>
      <c r="B4" s="896" t="s">
        <v>638</v>
      </c>
      <c r="C4" s="896" t="s">
        <v>639</v>
      </c>
      <c r="D4" s="896" t="s">
        <v>640</v>
      </c>
      <c r="E4" s="896" t="s">
        <v>641</v>
      </c>
      <c r="F4" s="896" t="s">
        <v>711</v>
      </c>
      <c r="H4" s="275" t="s">
        <v>105</v>
      </c>
      <c r="I4" s="275" t="s">
        <v>105</v>
      </c>
    </row>
    <row r="5" spans="1:10">
      <c r="A5" s="1056"/>
      <c r="B5" s="275" t="s">
        <v>100</v>
      </c>
      <c r="C5" s="276"/>
      <c r="D5" s="275"/>
      <c r="E5" s="275" t="s">
        <v>101</v>
      </c>
      <c r="F5" s="275" t="s">
        <v>102</v>
      </c>
      <c r="G5" s="50"/>
      <c r="H5" s="277" t="s">
        <v>104</v>
      </c>
      <c r="I5" s="277" t="s">
        <v>103</v>
      </c>
    </row>
    <row r="6" spans="1:10">
      <c r="A6" s="203"/>
      <c r="B6" s="275"/>
      <c r="C6" s="276"/>
      <c r="D6" s="275"/>
      <c r="E6" s="275"/>
      <c r="F6" s="275"/>
      <c r="G6" s="50"/>
      <c r="H6" s="277"/>
      <c r="I6" s="277"/>
    </row>
    <row r="7" spans="1:10">
      <c r="A7" s="509" t="s">
        <v>246</v>
      </c>
      <c r="B7" s="510">
        <f>+B14+B9</f>
        <v>7568.0777831062042</v>
      </c>
      <c r="C7" s="510">
        <f>+C14+C9</f>
        <v>7796.725136307552</v>
      </c>
      <c r="D7" s="510">
        <f>+D14+D9</f>
        <v>8167.713141342846</v>
      </c>
      <c r="E7" s="510">
        <f>+E14+E9</f>
        <v>8414.7957983221077</v>
      </c>
      <c r="F7" s="510">
        <f>+F14+F9</f>
        <v>8656.9061637839786</v>
      </c>
      <c r="G7" s="286"/>
      <c r="H7" s="494">
        <f>(F7-B7)/B7*100</f>
        <v>14.387119317249949</v>
      </c>
      <c r="I7" s="494">
        <f>(F7-E7)/E7*100</f>
        <v>2.8771983452069896</v>
      </c>
    </row>
    <row r="8" spans="1:10" ht="4.5" customHeight="1">
      <c r="A8" s="351"/>
      <c r="B8" s="352"/>
      <c r="C8" s="352"/>
      <c r="D8" s="352"/>
      <c r="E8" s="352"/>
      <c r="F8" s="352"/>
      <c r="G8" s="286"/>
      <c r="H8" s="353"/>
      <c r="I8" s="353"/>
    </row>
    <row r="9" spans="1:10">
      <c r="A9" s="354" t="s">
        <v>133</v>
      </c>
      <c r="B9" s="355">
        <f>B10+B11+B12</f>
        <v>1792.1661076050327</v>
      </c>
      <c r="C9" s="355">
        <f t="shared" ref="C9:F9" si="0">C10+C11+C12</f>
        <v>1785.9070777334641</v>
      </c>
      <c r="D9" s="355">
        <f t="shared" si="0"/>
        <v>1739.2151306151729</v>
      </c>
      <c r="E9" s="355">
        <f t="shared" si="0"/>
        <v>1755.1628968021378</v>
      </c>
      <c r="F9" s="355">
        <f t="shared" si="0"/>
        <v>1722.6266954349173</v>
      </c>
      <c r="G9" s="356"/>
      <c r="H9" s="357">
        <f>(F9-B9)/B9*100</f>
        <v>-3.8801878840932114</v>
      </c>
      <c r="I9" s="357">
        <f>(F9-E9)/E9*100</f>
        <v>-1.8537425458628691</v>
      </c>
    </row>
    <row r="10" spans="1:10">
      <c r="A10" s="24" t="s">
        <v>131</v>
      </c>
      <c r="B10" s="358">
        <v>818.93061057228647</v>
      </c>
      <c r="C10" s="358">
        <v>744.55995392720843</v>
      </c>
      <c r="D10" s="358">
        <v>663.44666475187444</v>
      </c>
      <c r="E10" s="358">
        <v>655.49580972282183</v>
      </c>
      <c r="F10" s="358">
        <v>610.48071330582502</v>
      </c>
      <c r="H10" s="365">
        <f>(F10-B10)/B10*100</f>
        <v>-25.453914480103773</v>
      </c>
      <c r="I10" s="365">
        <f t="shared" ref="I10:I16" si="1">(F10-E10)/E10*100</f>
        <v>-6.8673354961691624</v>
      </c>
    </row>
    <row r="11" spans="1:10">
      <c r="A11" s="706" t="s">
        <v>642</v>
      </c>
      <c r="B11" s="707">
        <v>715.25389906662497</v>
      </c>
      <c r="C11" s="707">
        <v>723.49442367416191</v>
      </c>
      <c r="D11" s="707">
        <v>745.36786559082316</v>
      </c>
      <c r="E11" s="707">
        <v>771.16557845548778</v>
      </c>
      <c r="F11" s="707">
        <v>805.43062666170272</v>
      </c>
      <c r="H11" s="365">
        <f>(F11-B11)/B11*100</f>
        <v>12.607652710842181</v>
      </c>
      <c r="I11" s="365">
        <f t="shared" si="1"/>
        <v>4.4432802971888279</v>
      </c>
    </row>
    <row r="12" spans="1:10">
      <c r="A12" s="708" t="s">
        <v>637</v>
      </c>
      <c r="B12" s="709">
        <v>257.98159796612111</v>
      </c>
      <c r="C12" s="709">
        <v>317.85270013209373</v>
      </c>
      <c r="D12" s="709">
        <v>330.40060027247529</v>
      </c>
      <c r="E12" s="709">
        <v>328.50150862382816</v>
      </c>
      <c r="F12" s="709">
        <v>306.71535546738966</v>
      </c>
      <c r="H12" s="108">
        <f t="shared" ref="H12:H16" si="2">(F12-B12)/B12*100</f>
        <v>18.890400666356211</v>
      </c>
      <c r="I12" s="108">
        <f t="shared" si="1"/>
        <v>-6.631979636168472</v>
      </c>
    </row>
    <row r="13" spans="1:10" ht="4.5" customHeight="1">
      <c r="B13" s="358"/>
      <c r="C13" s="358"/>
      <c r="D13" s="358"/>
      <c r="E13" s="358"/>
      <c r="F13" s="358"/>
      <c r="H13" s="359"/>
      <c r="I13" s="359"/>
    </row>
    <row r="14" spans="1:10">
      <c r="A14" s="354" t="s">
        <v>128</v>
      </c>
      <c r="B14" s="355">
        <f>+B15+B16</f>
        <v>5775.911675501171</v>
      </c>
      <c r="C14" s="355">
        <f t="shared" ref="C14:F14" si="3">+C15+C16</f>
        <v>6010.8180585740874</v>
      </c>
      <c r="D14" s="355">
        <f t="shared" si="3"/>
        <v>6428.4980107276733</v>
      </c>
      <c r="E14" s="355">
        <f t="shared" si="3"/>
        <v>6659.6329015199699</v>
      </c>
      <c r="F14" s="355">
        <f t="shared" si="3"/>
        <v>6934.279468349062</v>
      </c>
      <c r="G14" s="356"/>
      <c r="H14" s="357">
        <f>(F14-B14)/B14*100</f>
        <v>20.055150735098117</v>
      </c>
      <c r="I14" s="357">
        <f>(F14-E14)/E14*100</f>
        <v>4.1240496419315811</v>
      </c>
    </row>
    <row r="15" spans="1:10">
      <c r="A15" s="24" t="s">
        <v>134</v>
      </c>
      <c r="B15" s="358">
        <v>4065.3248852365132</v>
      </c>
      <c r="C15" s="358">
        <v>4169.9477021402699</v>
      </c>
      <c r="D15" s="358">
        <v>4401.3547422066731</v>
      </c>
      <c r="E15" s="358">
        <v>4597.7356768210047</v>
      </c>
      <c r="F15" s="358">
        <v>4751.5424574488143</v>
      </c>
      <c r="H15" s="359">
        <f t="shared" si="2"/>
        <v>16.879772012916948</v>
      </c>
      <c r="I15" s="359">
        <f t="shared" si="1"/>
        <v>3.3452723566343767</v>
      </c>
    </row>
    <row r="16" spans="1:10">
      <c r="A16" s="363" t="s">
        <v>135</v>
      </c>
      <c r="B16" s="364">
        <v>1710.5867902646582</v>
      </c>
      <c r="C16" s="364">
        <v>1840.8703564338175</v>
      </c>
      <c r="D16" s="364">
        <v>2027.1432685210004</v>
      </c>
      <c r="E16" s="364">
        <v>2061.8972246989651</v>
      </c>
      <c r="F16" s="364">
        <v>2182.7370109002477</v>
      </c>
      <c r="H16" s="365">
        <f t="shared" si="2"/>
        <v>27.601652445973784</v>
      </c>
      <c r="I16" s="365">
        <f t="shared" si="1"/>
        <v>5.8606115161207919</v>
      </c>
    </row>
    <row r="17" spans="1:9" ht="5.0999999999999996" customHeight="1">
      <c r="A17" s="320"/>
      <c r="B17" s="352"/>
      <c r="C17" s="352"/>
      <c r="D17" s="352"/>
      <c r="E17" s="352"/>
      <c r="F17" s="352"/>
      <c r="H17" s="369"/>
      <c r="I17" s="369"/>
    </row>
    <row r="18" spans="1:9">
      <c r="B18" s="200"/>
      <c r="C18" s="200"/>
      <c r="D18" s="200"/>
      <c r="E18" s="200"/>
      <c r="F18" s="200"/>
      <c r="H18" s="107"/>
      <c r="I18" s="107"/>
    </row>
    <row r="19" spans="1:9">
      <c r="A19" s="1055" t="s">
        <v>207</v>
      </c>
      <c r="B19" s="273" t="s">
        <v>183</v>
      </c>
      <c r="C19" s="273" t="s">
        <v>304</v>
      </c>
      <c r="D19" s="273" t="s">
        <v>468</v>
      </c>
      <c r="E19" s="273" t="s">
        <v>661</v>
      </c>
      <c r="F19" s="273" t="s">
        <v>855</v>
      </c>
      <c r="H19" s="275" t="s">
        <v>105</v>
      </c>
      <c r="I19" s="275" t="s">
        <v>105</v>
      </c>
    </row>
    <row r="20" spans="1:9">
      <c r="A20" s="1056"/>
      <c r="B20" s="338" t="s">
        <v>856</v>
      </c>
      <c r="C20" s="338" t="s">
        <v>857</v>
      </c>
      <c r="D20" s="338" t="s">
        <v>858</v>
      </c>
      <c r="E20" s="338" t="s">
        <v>859</v>
      </c>
      <c r="F20" s="338" t="s">
        <v>860</v>
      </c>
      <c r="H20" s="277" t="s">
        <v>104</v>
      </c>
      <c r="I20" s="277" t="s">
        <v>103</v>
      </c>
    </row>
    <row r="21" spans="1:9">
      <c r="B21" s="275" t="s">
        <v>100</v>
      </c>
      <c r="C21" s="276"/>
      <c r="D21" s="275"/>
      <c r="E21" s="275" t="s">
        <v>101</v>
      </c>
      <c r="F21" s="275" t="s">
        <v>102</v>
      </c>
      <c r="H21" s="107"/>
      <c r="I21" s="107"/>
    </row>
    <row r="22" spans="1:9">
      <c r="B22" s="366"/>
      <c r="C22" s="367"/>
      <c r="D22" s="366"/>
      <c r="E22" s="366"/>
      <c r="F22" s="366"/>
      <c r="H22" s="107"/>
      <c r="I22" s="107"/>
    </row>
    <row r="23" spans="1:9">
      <c r="A23" s="511" t="s">
        <v>136</v>
      </c>
      <c r="B23" s="512">
        <f>+B30+B25</f>
        <v>1898.2924765120715</v>
      </c>
      <c r="C23" s="512">
        <f>+C30+C25</f>
        <v>1930.5118336463997</v>
      </c>
      <c r="D23" s="512">
        <f>+D30+D25</f>
        <v>2013.8286287342632</v>
      </c>
      <c r="E23" s="512">
        <f>+E30+E25</f>
        <v>2089.2173961853614</v>
      </c>
      <c r="F23" s="512">
        <f>+F30+F25</f>
        <v>2137.713777836595</v>
      </c>
      <c r="H23" s="433">
        <f>(F23-B23)/B23*100</f>
        <v>12.612455893226576</v>
      </c>
      <c r="I23" s="433">
        <f>(F23-E23)/E23*100</f>
        <v>2.3212702392667071</v>
      </c>
    </row>
    <row r="24" spans="1:9" ht="4.5" customHeight="1">
      <c r="A24" s="320"/>
      <c r="B24" s="368"/>
      <c r="C24" s="368"/>
      <c r="D24" s="368"/>
      <c r="E24" s="368"/>
      <c r="F24" s="368"/>
      <c r="H24" s="369"/>
      <c r="I24" s="369"/>
    </row>
    <row r="25" spans="1:9">
      <c r="A25" s="354" t="s">
        <v>133</v>
      </c>
      <c r="B25" s="355">
        <f>+B26+B27+B28</f>
        <v>443.67369440466598</v>
      </c>
      <c r="C25" s="355">
        <f t="shared" ref="C25:F25" si="4">+C26+C27+C28</f>
        <v>439.79644916682133</v>
      </c>
      <c r="D25" s="355">
        <f t="shared" si="4"/>
        <v>429.78237410075195</v>
      </c>
      <c r="E25" s="355">
        <f t="shared" si="4"/>
        <v>454.30377541381614</v>
      </c>
      <c r="F25" s="355">
        <f t="shared" si="4"/>
        <v>426.45732337499891</v>
      </c>
      <c r="G25" s="356"/>
      <c r="H25" s="357">
        <f>(F25-B25)/B25*100</f>
        <v>-3.8804128454738547</v>
      </c>
      <c r="I25" s="357">
        <f>(F25-E25)/E25*100</f>
        <v>-6.1294784560072086</v>
      </c>
    </row>
    <row r="26" spans="1:9">
      <c r="A26" s="24" t="s">
        <v>131</v>
      </c>
      <c r="B26" s="358">
        <v>190.83005013702967</v>
      </c>
      <c r="C26" s="358">
        <v>172.09147135271726</v>
      </c>
      <c r="D26" s="358">
        <v>161.18935556998971</v>
      </c>
      <c r="E26" s="358">
        <v>164.64752707036135</v>
      </c>
      <c r="F26" s="358">
        <v>147.50880705165849</v>
      </c>
      <c r="H26" s="365">
        <f t="shared" ref="H26:H32" si="5">(F26-B26)/B26*100</f>
        <v>-22.701478647761931</v>
      </c>
      <c r="I26" s="365">
        <f t="shared" ref="I26:I32" si="6">(F26-E26)/E26*100</f>
        <v>-10.409339468171122</v>
      </c>
    </row>
    <row r="27" spans="1:9">
      <c r="A27" s="706" t="s">
        <v>642</v>
      </c>
      <c r="B27" s="707">
        <v>190.12977652600568</v>
      </c>
      <c r="C27" s="707">
        <v>186.99609310597407</v>
      </c>
      <c r="D27" s="707">
        <v>192.83321324923733</v>
      </c>
      <c r="E27" s="707">
        <v>213.40903970197854</v>
      </c>
      <c r="F27" s="707">
        <v>206.09938144139721</v>
      </c>
      <c r="H27" s="365">
        <f t="shared" si="5"/>
        <v>8.399318195804657</v>
      </c>
      <c r="I27" s="365">
        <f t="shared" si="6"/>
        <v>-3.4251868012663014</v>
      </c>
    </row>
    <row r="28" spans="1:9">
      <c r="A28" s="708" t="s">
        <v>637</v>
      </c>
      <c r="B28" s="709">
        <v>62.713867741630608</v>
      </c>
      <c r="C28" s="709">
        <v>80.708884708130043</v>
      </c>
      <c r="D28" s="709">
        <v>75.759805281524919</v>
      </c>
      <c r="E28" s="709">
        <v>76.24720864147622</v>
      </c>
      <c r="F28" s="709">
        <v>72.849134881943215</v>
      </c>
      <c r="H28" s="108">
        <f t="shared" si="5"/>
        <v>16.16112592842784</v>
      </c>
      <c r="I28" s="108">
        <f t="shared" si="6"/>
        <v>-4.4566533255153873</v>
      </c>
    </row>
    <row r="29" spans="1:9" ht="4.5" customHeight="1"/>
    <row r="30" spans="1:9">
      <c r="A30" s="354" t="s">
        <v>128</v>
      </c>
      <c r="B30" s="355">
        <f>+B31+B32</f>
        <v>1454.6187821074054</v>
      </c>
      <c r="C30" s="355">
        <f t="shared" ref="C30:F30" si="7">+C31+C32</f>
        <v>1490.7153844795785</v>
      </c>
      <c r="D30" s="355">
        <f t="shared" si="7"/>
        <v>1584.0462546335114</v>
      </c>
      <c r="E30" s="355">
        <f t="shared" si="7"/>
        <v>1634.9136207715451</v>
      </c>
      <c r="F30" s="355">
        <f t="shared" si="7"/>
        <v>1711.2564544615961</v>
      </c>
      <c r="G30" s="356"/>
      <c r="H30" s="357">
        <f>(F30-B30)/B30*100</f>
        <v>17.642950545598087</v>
      </c>
      <c r="I30" s="357">
        <f>(F30-E30)/E30*100</f>
        <v>4.6695331618818798</v>
      </c>
    </row>
    <row r="31" spans="1:9">
      <c r="A31" s="24" t="s">
        <v>134</v>
      </c>
      <c r="B31" s="358">
        <v>1009.2154812012404</v>
      </c>
      <c r="C31" s="358">
        <v>1033.7503606781756</v>
      </c>
      <c r="D31" s="358">
        <v>1076.3855435693686</v>
      </c>
      <c r="E31" s="358">
        <v>1123.9480463771363</v>
      </c>
      <c r="F31" s="358">
        <v>1164.1186227510577</v>
      </c>
      <c r="H31" s="359">
        <f t="shared" si="5"/>
        <v>15.348866960051039</v>
      </c>
      <c r="I31" s="359">
        <f t="shared" si="6"/>
        <v>3.5740598956868839</v>
      </c>
    </row>
    <row r="32" spans="1:9">
      <c r="A32" s="360" t="s">
        <v>137</v>
      </c>
      <c r="B32" s="361">
        <v>445.40330090616487</v>
      </c>
      <c r="C32" s="361">
        <v>456.96502380140271</v>
      </c>
      <c r="D32" s="361">
        <v>507.66071106414273</v>
      </c>
      <c r="E32" s="361">
        <v>510.96557439440869</v>
      </c>
      <c r="F32" s="361">
        <v>547.13783171053842</v>
      </c>
      <c r="H32" s="362">
        <f t="shared" si="5"/>
        <v>22.840991657986482</v>
      </c>
      <c r="I32" s="362">
        <f t="shared" si="6"/>
        <v>7.0791965503744017</v>
      </c>
    </row>
  </sheetData>
  <mergeCells count="2">
    <mergeCell ref="A4:A5"/>
    <mergeCell ref="A19:A20"/>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AB027-DEF0-4979-AA9B-7A733E4AB214}">
  <sheetPr>
    <tabColor rgb="FFFFC000"/>
  </sheetPr>
  <dimension ref="A1:I39"/>
  <sheetViews>
    <sheetView showGridLines="0" zoomScale="90" zoomScaleNormal="90" workbookViewId="0"/>
  </sheetViews>
  <sheetFormatPr defaultColWidth="9.140625" defaultRowHeight="15.75"/>
  <cols>
    <col min="1" max="1" width="61.85546875" style="6" customWidth="1"/>
    <col min="2" max="3" width="13.42578125" style="6" customWidth="1"/>
    <col min="4" max="4" width="1.85546875" style="6" customWidth="1"/>
    <col min="5" max="5" width="12.7109375" style="6" customWidth="1"/>
    <col min="6" max="8" width="9.140625" style="6" customWidth="1"/>
    <col min="9" max="16384" width="9.140625" style="6"/>
  </cols>
  <sheetData>
    <row r="1" spans="1:9" ht="21">
      <c r="A1" s="180" t="str">
        <f>+'[7]Indice-Index'!A24</f>
        <v>3.5   Andamento dei volumi - Volumes trend</v>
      </c>
      <c r="B1" s="91"/>
      <c r="C1" s="91"/>
      <c r="D1" s="91"/>
      <c r="E1" s="91"/>
      <c r="F1" s="10"/>
      <c r="G1" s="10"/>
      <c r="H1" s="10"/>
      <c r="I1" s="10"/>
    </row>
    <row r="3" spans="1:9">
      <c r="B3" s="53" t="str">
        <f>+'3.1'!B4</f>
        <v>1H2024</v>
      </c>
      <c r="C3" s="53" t="str">
        <f>+'3.1'!C4</f>
        <v>1H2025</v>
      </c>
      <c r="D3" s="53"/>
      <c r="E3" s="1053" t="s">
        <v>150</v>
      </c>
    </row>
    <row r="4" spans="1:9">
      <c r="A4" s="5"/>
      <c r="B4" s="17"/>
      <c r="C4" s="17"/>
      <c r="D4" s="17"/>
      <c r="E4" s="1054"/>
    </row>
    <row r="5" spans="1:9">
      <c r="A5" s="222" t="s">
        <v>77</v>
      </c>
      <c r="B5" s="53"/>
      <c r="C5" s="8"/>
      <c r="D5" s="8"/>
      <c r="E5" s="13"/>
    </row>
    <row r="6" spans="1:9">
      <c r="A6" s="155" t="s">
        <v>131</v>
      </c>
      <c r="B6" s="370">
        <v>272.66110442256308</v>
      </c>
      <c r="C6" s="370">
        <v>250.55705050829781</v>
      </c>
      <c r="D6" s="121"/>
      <c r="E6" s="219">
        <f t="shared" ref="E6:E12" si="0">(C6-B6)/B6*100</f>
        <v>-8.1067866137624787</v>
      </c>
    </row>
    <row r="7" spans="1:9">
      <c r="A7" s="125" t="s">
        <v>132</v>
      </c>
      <c r="B7" s="126">
        <v>672.44700476903267</v>
      </c>
      <c r="C7" s="126">
        <v>618.9744940456103</v>
      </c>
      <c r="D7" s="121"/>
      <c r="E7" s="116">
        <f t="shared" si="0"/>
        <v>-7.951929348215141</v>
      </c>
    </row>
    <row r="8" spans="1:9">
      <c r="A8" s="125" t="s">
        <v>637</v>
      </c>
      <c r="B8" s="126">
        <v>22.449291500488595</v>
      </c>
      <c r="C8" s="126">
        <v>19.757068056527846</v>
      </c>
      <c r="D8" s="121"/>
      <c r="E8" s="116">
        <f t="shared" si="0"/>
        <v>-11.992465080255004</v>
      </c>
    </row>
    <row r="9" spans="1:9">
      <c r="A9" s="123" t="s">
        <v>133</v>
      </c>
      <c r="B9" s="124">
        <f>+B6+B7+B8</f>
        <v>967.55740069208434</v>
      </c>
      <c r="C9" s="124">
        <f>+C6+C7+C8</f>
        <v>889.28861261043596</v>
      </c>
      <c r="D9" s="122"/>
      <c r="E9" s="135">
        <f t="shared" si="0"/>
        <v>-8.0893172876010748</v>
      </c>
    </row>
    <row r="10" spans="1:9" ht="14.1" customHeight="1">
      <c r="A10" s="155" t="s">
        <v>138</v>
      </c>
      <c r="B10" s="370">
        <v>467.98704167130694</v>
      </c>
      <c r="C10" s="370">
        <v>489.01610167959223</v>
      </c>
      <c r="D10" s="121"/>
      <c r="E10" s="219">
        <f t="shared" si="0"/>
        <v>4.4935133103653646</v>
      </c>
    </row>
    <row r="11" spans="1:9">
      <c r="A11" s="125" t="s">
        <v>139</v>
      </c>
      <c r="B11" s="126">
        <v>72.944944838223932</v>
      </c>
      <c r="C11" s="126">
        <v>82.758811887144731</v>
      </c>
      <c r="D11" s="121"/>
      <c r="E11" s="116">
        <f t="shared" si="0"/>
        <v>13.453800082631945</v>
      </c>
    </row>
    <row r="12" spans="1:9">
      <c r="A12" s="123" t="s">
        <v>128</v>
      </c>
      <c r="B12" s="124">
        <f>+B11+B10</f>
        <v>540.93198650953082</v>
      </c>
      <c r="C12" s="124">
        <f>+C11+C10</f>
        <v>571.77491356673693</v>
      </c>
      <c r="D12" s="122"/>
      <c r="E12" s="135">
        <f t="shared" si="0"/>
        <v>5.7018123953486493</v>
      </c>
    </row>
    <row r="13" spans="1:9">
      <c r="A13" s="5"/>
      <c r="B13" s="30"/>
      <c r="C13" s="30"/>
      <c r="D13" s="30"/>
      <c r="E13" s="39"/>
    </row>
    <row r="14" spans="1:9">
      <c r="A14" s="223" t="s">
        <v>140</v>
      </c>
      <c r="B14" s="53" t="str">
        <f>+C3</f>
        <v>1H2025</v>
      </c>
      <c r="D14" s="53"/>
    </row>
    <row r="15" spans="1:9">
      <c r="A15" s="408" t="s">
        <v>146</v>
      </c>
      <c r="B15" s="513">
        <v>1.6474041343238515</v>
      </c>
      <c r="D15" s="117"/>
    </row>
    <row r="16" spans="1:9">
      <c r="A16" s="408" t="s">
        <v>148</v>
      </c>
      <c r="B16" s="117">
        <v>0.19909743767804344</v>
      </c>
      <c r="D16" s="117"/>
    </row>
    <row r="17" spans="1:5">
      <c r="A17" s="408" t="s">
        <v>147</v>
      </c>
      <c r="B17" s="513">
        <v>24.219990403357087</v>
      </c>
      <c r="D17" s="117"/>
    </row>
    <row r="18" spans="1:5">
      <c r="A18" s="408" t="s">
        <v>149</v>
      </c>
      <c r="B18" s="117">
        <v>68.641597851174012</v>
      </c>
      <c r="D18" s="117"/>
    </row>
    <row r="19" spans="1:5">
      <c r="A19" s="408" t="s">
        <v>289</v>
      </c>
      <c r="B19" s="513">
        <v>2.3076036524800161</v>
      </c>
      <c r="D19" s="117"/>
    </row>
    <row r="20" spans="1:5">
      <c r="A20" s="408" t="s">
        <v>290</v>
      </c>
      <c r="B20" s="513">
        <v>0.76263542609545965</v>
      </c>
      <c r="D20" s="117"/>
    </row>
    <row r="21" spans="1:5">
      <c r="A21" s="125" t="s">
        <v>280</v>
      </c>
      <c r="B21" s="513">
        <v>2.2216710948915162</v>
      </c>
      <c r="D21" s="117"/>
    </row>
    <row r="22" spans="1:5">
      <c r="A22" s="401" t="s">
        <v>78</v>
      </c>
      <c r="B22" s="514">
        <f>SUM(B15:B21)</f>
        <v>99.999999999999986</v>
      </c>
      <c r="D22" s="120"/>
    </row>
    <row r="23" spans="1:5">
      <c r="A23" s="5"/>
      <c r="B23" s="51"/>
      <c r="D23" s="51"/>
      <c r="E23" s="39"/>
    </row>
    <row r="24" spans="1:5">
      <c r="A24" s="223" t="s">
        <v>127</v>
      </c>
      <c r="B24" s="53" t="str">
        <f>B14</f>
        <v>1H2025</v>
      </c>
      <c r="D24" s="117"/>
      <c r="E24" s="39"/>
    </row>
    <row r="25" spans="1:5">
      <c r="A25" s="408" t="s">
        <v>281</v>
      </c>
      <c r="B25" s="513">
        <v>0.23596449511640297</v>
      </c>
      <c r="D25" s="117"/>
      <c r="E25" s="39"/>
    </row>
    <row r="26" spans="1:5">
      <c r="A26" s="408" t="s">
        <v>282</v>
      </c>
      <c r="B26" s="513">
        <v>85.290016109577408</v>
      </c>
      <c r="D26" s="117"/>
      <c r="E26" s="39"/>
    </row>
    <row r="27" spans="1:5">
      <c r="A27" s="408" t="s">
        <v>283</v>
      </c>
      <c r="B27" s="513">
        <v>4.9299503719324865E-2</v>
      </c>
      <c r="D27" s="117"/>
    </row>
    <row r="28" spans="1:5">
      <c r="A28" s="408" t="s">
        <v>284</v>
      </c>
      <c r="B28" s="513">
        <v>14.424719891586868</v>
      </c>
      <c r="D28" s="120"/>
    </row>
    <row r="29" spans="1:5">
      <c r="A29" s="401" t="s">
        <v>78</v>
      </c>
      <c r="B29" s="514">
        <f>+B27+B26+B25+B28</f>
        <v>100</v>
      </c>
    </row>
    <row r="31" spans="1:5">
      <c r="A31" s="222" t="s">
        <v>205</v>
      </c>
      <c r="B31" s="224"/>
      <c r="C31" s="224"/>
      <c r="E31" s="15" t="str">
        <f>+'3.1'!E33</f>
        <v>1H25 vs 1H24</v>
      </c>
    </row>
    <row r="32" spans="1:5">
      <c r="A32" s="217" t="s">
        <v>291</v>
      </c>
      <c r="B32" s="217"/>
      <c r="C32" s="217"/>
      <c r="E32" s="221">
        <v>-7.2903530843324171</v>
      </c>
    </row>
    <row r="33" spans="1:5">
      <c r="A33" s="6" t="s">
        <v>292</v>
      </c>
      <c r="E33" s="112">
        <v>-13.687877497801178</v>
      </c>
    </row>
    <row r="34" spans="1:5">
      <c r="A34" s="125" t="s">
        <v>287</v>
      </c>
      <c r="B34" s="125"/>
      <c r="C34" s="125"/>
      <c r="E34" s="241">
        <v>-22.735054766960413</v>
      </c>
    </row>
    <row r="35" spans="1:5">
      <c r="A35" s="154" t="s">
        <v>280</v>
      </c>
      <c r="B35" s="82"/>
      <c r="C35" s="82"/>
      <c r="E35" s="272">
        <v>-11.992465080255004</v>
      </c>
    </row>
    <row r="37" spans="1:5">
      <c r="A37" s="223" t="s">
        <v>844</v>
      </c>
      <c r="E37" s="97" t="s">
        <v>843</v>
      </c>
    </row>
    <row r="38" spans="1:5">
      <c r="A38" s="155" t="s">
        <v>845</v>
      </c>
      <c r="E38" s="221">
        <v>4.4935133103653628</v>
      </c>
    </row>
    <row r="39" spans="1:5">
      <c r="A39" s="154" t="s">
        <v>846</v>
      </c>
      <c r="E39" s="272">
        <v>13.45380008263195</v>
      </c>
    </row>
  </sheetData>
  <mergeCells count="1">
    <mergeCell ref="E3:E4"/>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2AA99-E2F3-48EA-A728-ED4EE4122C26}">
  <sheetPr>
    <tabColor rgb="FFFFCC44"/>
  </sheetPr>
  <dimension ref="A1:O57"/>
  <sheetViews>
    <sheetView showGridLines="0" zoomScale="90" zoomScaleNormal="90" workbookViewId="0"/>
  </sheetViews>
  <sheetFormatPr defaultColWidth="9.140625" defaultRowHeight="15.75"/>
  <cols>
    <col min="1" max="1" width="58.42578125" style="24" customWidth="1"/>
    <col min="2" max="7" width="11" style="24" customWidth="1"/>
    <col min="8" max="8" width="3.140625" style="24" customWidth="1"/>
    <col min="9" max="9" width="19.140625" style="24" customWidth="1"/>
    <col min="10" max="16384" width="9.140625" style="24"/>
  </cols>
  <sheetData>
    <row r="1" spans="1:15" ht="23.25">
      <c r="A1" s="181" t="str">
        <f>'[7]Indice-Index'!A25</f>
        <v>3.6   Volumi da servizi di corrispondenza (SU / non SU - base mensile) - Mail services volumes (US / not US - monthly basis)</v>
      </c>
      <c r="B1" s="170"/>
      <c r="C1" s="170"/>
      <c r="D1" s="170"/>
      <c r="E1" s="170"/>
      <c r="F1" s="170"/>
      <c r="G1" s="170"/>
      <c r="H1" s="172"/>
      <c r="I1" s="172"/>
      <c r="J1" s="172"/>
      <c r="K1" s="172"/>
      <c r="L1" s="172"/>
      <c r="M1" s="172"/>
      <c r="N1" s="172"/>
      <c r="O1" s="172"/>
    </row>
    <row r="2" spans="1:15" ht="5.25" customHeight="1"/>
    <row r="3" spans="1:15" ht="5.25" customHeight="1"/>
    <row r="4" spans="1:15" ht="15.75" customHeight="1">
      <c r="A4" s="191" t="s">
        <v>293</v>
      </c>
      <c r="B4" s="167" t="str">
        <f>'3.2'!B4</f>
        <v>Gennaio</v>
      </c>
      <c r="C4" s="167" t="str">
        <f>'3.2'!C4</f>
        <v>Febbraio</v>
      </c>
      <c r="D4" s="167" t="str">
        <f>'3.2'!D4</f>
        <v>Marzo</v>
      </c>
      <c r="E4" s="167" t="str">
        <f>'3.2'!E4</f>
        <v>Aprile</v>
      </c>
      <c r="F4" s="167" t="str">
        <f>'3.2'!F4</f>
        <v>Maggio</v>
      </c>
      <c r="G4" s="167" t="str">
        <f>'3.2'!G4</f>
        <v>Giugno</v>
      </c>
      <c r="I4" s="167" t="str">
        <f>'3.2'!I4</f>
        <v>Gennaio-Giugno</v>
      </c>
    </row>
    <row r="5" spans="1:15" ht="15.75" customHeight="1">
      <c r="A5" s="50"/>
      <c r="B5" s="270" t="str">
        <f>'3.2'!B5</f>
        <v>January</v>
      </c>
      <c r="C5" s="270" t="str">
        <f>'3.2'!C5</f>
        <v>February</v>
      </c>
      <c r="D5" s="270" t="str">
        <f>'3.2'!D5</f>
        <v>March</v>
      </c>
      <c r="E5" s="270" t="str">
        <f>'3.2'!E5</f>
        <v>April</v>
      </c>
      <c r="F5" s="270" t="str">
        <f>'3.2'!F5</f>
        <v>May</v>
      </c>
      <c r="G5" s="270" t="str">
        <f>'3.2'!G5</f>
        <v>June</v>
      </c>
      <c r="H5" s="271"/>
      <c r="I5" s="270" t="str">
        <f>'3.2'!I5</f>
        <v>January-June</v>
      </c>
    </row>
    <row r="6" spans="1:15">
      <c r="A6" s="50"/>
      <c r="B6" s="192"/>
      <c r="C6" s="192"/>
      <c r="D6" s="192"/>
      <c r="E6" s="192"/>
      <c r="F6" s="192"/>
      <c r="G6" s="192"/>
      <c r="I6" s="165"/>
    </row>
    <row r="7" spans="1:15" ht="15.75" customHeight="1">
      <c r="A7" s="186" t="s">
        <v>197</v>
      </c>
      <c r="B7" s="151"/>
    </row>
    <row r="8" spans="1:15" ht="15.75" customHeight="1">
      <c r="A8" s="500">
        <v>2025</v>
      </c>
      <c r="B8" s="633">
        <f t="shared" ref="B8:G12" si="0">+B21+B34+B47</f>
        <v>154.01805168192769</v>
      </c>
      <c r="C8" s="633">
        <f t="shared" si="0"/>
        <v>154.46994906355019</v>
      </c>
      <c r="D8" s="633">
        <f t="shared" si="0"/>
        <v>151.22465208562051</v>
      </c>
      <c r="E8" s="633">
        <f t="shared" si="0"/>
        <v>155.02580816350127</v>
      </c>
      <c r="F8" s="633">
        <f t="shared" si="0"/>
        <v>147.88557556622774</v>
      </c>
      <c r="G8" s="633">
        <f t="shared" si="0"/>
        <v>126.66457604960843</v>
      </c>
      <c r="H8" s="175"/>
      <c r="I8" s="631">
        <f>SUM(B8:G8)</f>
        <v>889.28861261043573</v>
      </c>
    </row>
    <row r="9" spans="1:15" ht="15.75" customHeight="1">
      <c r="A9" s="503">
        <v>2024</v>
      </c>
      <c r="B9" s="633">
        <f t="shared" si="0"/>
        <v>174.15622772847323</v>
      </c>
      <c r="C9" s="633">
        <f t="shared" si="0"/>
        <v>160.79762496704851</v>
      </c>
      <c r="D9" s="633">
        <f t="shared" si="0"/>
        <v>157.22588602752452</v>
      </c>
      <c r="E9" s="633">
        <f t="shared" si="0"/>
        <v>164.86370805655787</v>
      </c>
      <c r="F9" s="633">
        <f t="shared" si="0"/>
        <v>174.77808449908389</v>
      </c>
      <c r="G9" s="633">
        <f t="shared" si="0"/>
        <v>135.73586941339633</v>
      </c>
      <c r="H9" s="175"/>
      <c r="I9" s="631">
        <f t="shared" ref="I9:I12" si="1">SUM(B9:G9)</f>
        <v>967.55740069208446</v>
      </c>
    </row>
    <row r="10" spans="1:15" ht="15.75" customHeight="1">
      <c r="A10" s="503">
        <v>2023</v>
      </c>
      <c r="B10" s="633">
        <f t="shared" si="0"/>
        <v>170.59683992960925</v>
      </c>
      <c r="C10" s="633">
        <f t="shared" si="0"/>
        <v>176.63572328148231</v>
      </c>
      <c r="D10" s="633">
        <f t="shared" si="0"/>
        <v>180.40090196637698</v>
      </c>
      <c r="E10" s="633">
        <f t="shared" si="0"/>
        <v>163.03319451807758</v>
      </c>
      <c r="F10" s="633">
        <f t="shared" si="0"/>
        <v>181.80584886258728</v>
      </c>
      <c r="G10" s="633">
        <f t="shared" si="0"/>
        <v>156.24289473819314</v>
      </c>
      <c r="H10" s="175"/>
      <c r="I10" s="631">
        <f t="shared" si="1"/>
        <v>1028.7154032963265</v>
      </c>
    </row>
    <row r="11" spans="1:15" ht="15.75" customHeight="1">
      <c r="A11" s="503">
        <v>2022</v>
      </c>
      <c r="B11" s="633">
        <f t="shared" si="0"/>
        <v>183.78268494966795</v>
      </c>
      <c r="C11" s="633">
        <f t="shared" si="0"/>
        <v>177.64104490999307</v>
      </c>
      <c r="D11" s="633">
        <f t="shared" si="0"/>
        <v>208.18881463884478</v>
      </c>
      <c r="E11" s="633">
        <f t="shared" si="0"/>
        <v>177.76591970437082</v>
      </c>
      <c r="F11" s="633">
        <f t="shared" si="0"/>
        <v>189.1282672632864</v>
      </c>
      <c r="G11" s="633">
        <f t="shared" si="0"/>
        <v>176.25047066178797</v>
      </c>
      <c r="H11" s="634"/>
      <c r="I11" s="631">
        <f t="shared" si="1"/>
        <v>1112.7572021279511</v>
      </c>
    </row>
    <row r="12" spans="1:15" ht="15.75" customHeight="1">
      <c r="A12" s="503">
        <v>2021</v>
      </c>
      <c r="B12" s="633">
        <f t="shared" si="0"/>
        <v>189.77905306383553</v>
      </c>
      <c r="C12" s="633">
        <f t="shared" si="0"/>
        <v>192.60078219696078</v>
      </c>
      <c r="D12" s="633">
        <f t="shared" si="0"/>
        <v>204.05874886074926</v>
      </c>
      <c r="E12" s="633">
        <f t="shared" si="0"/>
        <v>215.3343615772003</v>
      </c>
      <c r="F12" s="633">
        <f t="shared" si="0"/>
        <v>189.12626824852046</v>
      </c>
      <c r="G12" s="633">
        <f t="shared" si="0"/>
        <v>174.89717801993655</v>
      </c>
      <c r="H12" s="634"/>
      <c r="I12" s="631">
        <f t="shared" si="1"/>
        <v>1165.7963919672029</v>
      </c>
    </row>
    <row r="13" spans="1:15" ht="15.75" customHeight="1">
      <c r="A13" s="196" t="s">
        <v>198</v>
      </c>
      <c r="B13" s="285"/>
      <c r="C13" s="285"/>
      <c r="D13" s="285"/>
      <c r="E13" s="285"/>
      <c r="F13" s="285"/>
      <c r="G13" s="285"/>
      <c r="H13" s="286"/>
      <c r="I13" s="393"/>
    </row>
    <row r="14" spans="1:15" ht="15.75" customHeight="1">
      <c r="A14" s="289" t="s">
        <v>709</v>
      </c>
      <c r="B14" s="287">
        <f t="shared" ref="B14:G17" si="2">(B8-B9)/B9*100</f>
        <v>-11.563282180148587</v>
      </c>
      <c r="C14" s="287">
        <f t="shared" si="2"/>
        <v>-3.9351799535565393</v>
      </c>
      <c r="D14" s="287">
        <f t="shared" si="2"/>
        <v>-3.8169503085855858</v>
      </c>
      <c r="E14" s="287">
        <f t="shared" si="2"/>
        <v>-5.9672926255435357</v>
      </c>
      <c r="F14" s="287">
        <f t="shared" si="2"/>
        <v>-15.386659608915156</v>
      </c>
      <c r="G14" s="287">
        <f t="shared" si="2"/>
        <v>-6.6830480424893635</v>
      </c>
      <c r="H14" s="286"/>
      <c r="I14" s="446">
        <f>(I8-I9)/I9*100</f>
        <v>-8.0893172876011104</v>
      </c>
    </row>
    <row r="15" spans="1:15" ht="15.75" customHeight="1">
      <c r="A15" s="289" t="s">
        <v>628</v>
      </c>
      <c r="B15" s="287">
        <f t="shared" si="2"/>
        <v>2.0864324335272775</v>
      </c>
      <c r="C15" s="287">
        <f t="shared" si="2"/>
        <v>-8.9665318091938886</v>
      </c>
      <c r="D15" s="287">
        <f t="shared" si="2"/>
        <v>-12.846396933853358</v>
      </c>
      <c r="E15" s="287">
        <f t="shared" si="2"/>
        <v>1.1227857884348313</v>
      </c>
      <c r="F15" s="287">
        <f t="shared" si="2"/>
        <v>-3.8655326038576061</v>
      </c>
      <c r="G15" s="287">
        <f t="shared" si="2"/>
        <v>-13.125093054093249</v>
      </c>
      <c r="H15" s="286"/>
      <c r="I15" s="446">
        <f>(I9-I10)/I10*100</f>
        <v>-5.9450847540799554</v>
      </c>
    </row>
    <row r="16" spans="1:15" ht="15.75" customHeight="1">
      <c r="A16" s="289" t="s">
        <v>431</v>
      </c>
      <c r="B16" s="287">
        <f t="shared" si="2"/>
        <v>-7.1746938639349391</v>
      </c>
      <c r="C16" s="287">
        <f t="shared" si="2"/>
        <v>-0.56592868445472821</v>
      </c>
      <c r="D16" s="287">
        <f t="shared" si="2"/>
        <v>-13.347457076727604</v>
      </c>
      <c r="E16" s="287">
        <f t="shared" si="2"/>
        <v>-8.2877107213768131</v>
      </c>
      <c r="F16" s="287">
        <f t="shared" si="2"/>
        <v>-3.8716678932533894</v>
      </c>
      <c r="G16" s="287">
        <f t="shared" si="2"/>
        <v>-11.351785812809506</v>
      </c>
      <c r="H16" s="286"/>
      <c r="I16" s="446">
        <f>(I10-I11)/I11*100</f>
        <v>-7.5525728946898383</v>
      </c>
    </row>
    <row r="17" spans="1:9" ht="15.75" customHeight="1">
      <c r="A17" s="289" t="s">
        <v>271</v>
      </c>
      <c r="B17" s="287">
        <f t="shared" si="2"/>
        <v>-3.159657516127766</v>
      </c>
      <c r="C17" s="287">
        <f t="shared" si="2"/>
        <v>-7.7672256136890034</v>
      </c>
      <c r="D17" s="287">
        <f t="shared" si="2"/>
        <v>2.023959178988151</v>
      </c>
      <c r="E17" s="287">
        <f t="shared" si="2"/>
        <v>-17.446561523048278</v>
      </c>
      <c r="F17" s="287">
        <f t="shared" si="2"/>
        <v>1.0569736210921156E-3</v>
      </c>
      <c r="G17" s="287">
        <f t="shared" si="2"/>
        <v>0.77376470974115041</v>
      </c>
      <c r="H17" s="286"/>
      <c r="I17" s="446">
        <f>(I11-I12)/I12*100</f>
        <v>-4.5496100523824499</v>
      </c>
    </row>
    <row r="18" spans="1:9" ht="15.75" customHeight="1">
      <c r="A18" s="289" t="s">
        <v>710</v>
      </c>
      <c r="B18" s="441">
        <f>(B8-B12)/B12*100</f>
        <v>-18.843492368928093</v>
      </c>
      <c r="C18" s="441">
        <f t="shared" ref="C18:G18" si="3">(C8-C12)/C12*100</f>
        <v>-19.797859955945853</v>
      </c>
      <c r="D18" s="441">
        <f t="shared" si="3"/>
        <v>-25.891610661193958</v>
      </c>
      <c r="E18" s="441">
        <f t="shared" si="3"/>
        <v>-28.006934412127066</v>
      </c>
      <c r="F18" s="441">
        <f t="shared" si="3"/>
        <v>-21.805904100059006</v>
      </c>
      <c r="G18" s="441">
        <f t="shared" si="3"/>
        <v>-27.577690227128809</v>
      </c>
      <c r="H18" s="286"/>
      <c r="I18" s="446">
        <f>(I8-I12)/I12*100</f>
        <v>-23.718359506172334</v>
      </c>
    </row>
    <row r="19" spans="1:9" ht="17.25">
      <c r="B19" s="165"/>
      <c r="C19" s="165"/>
      <c r="D19" s="165"/>
      <c r="E19" s="165"/>
      <c r="F19" s="165"/>
      <c r="G19" s="165"/>
      <c r="I19" s="393"/>
    </row>
    <row r="20" spans="1:9" ht="15.75" customHeight="1">
      <c r="A20" s="173" t="s">
        <v>193</v>
      </c>
      <c r="B20" s="151"/>
      <c r="I20" s="394"/>
    </row>
    <row r="21" spans="1:9" ht="15.75" customHeight="1">
      <c r="A21" s="500">
        <v>2025</v>
      </c>
      <c r="B21" s="630">
        <v>39.69091853570837</v>
      </c>
      <c r="C21" s="630">
        <v>42.389630617504352</v>
      </c>
      <c r="D21" s="630">
        <v>44.568981219162119</v>
      </c>
      <c r="E21" s="630">
        <v>45.147896861178268</v>
      </c>
      <c r="F21" s="630">
        <v>42.204699552832146</v>
      </c>
      <c r="G21" s="630">
        <v>36.554923721912509</v>
      </c>
      <c r="I21" s="631">
        <f>SUM(B21:G21)</f>
        <v>250.55705050829775</v>
      </c>
    </row>
    <row r="22" spans="1:9" ht="15.75" customHeight="1">
      <c r="A22" s="503">
        <v>2024</v>
      </c>
      <c r="B22" s="630">
        <v>45.033687342970332</v>
      </c>
      <c r="C22" s="630">
        <v>42.321687858718505</v>
      </c>
      <c r="D22" s="630">
        <v>44.439002926845475</v>
      </c>
      <c r="E22" s="630">
        <v>50.167168070853478</v>
      </c>
      <c r="F22" s="630">
        <v>51.259990362867647</v>
      </c>
      <c r="G22" s="630">
        <v>39.439567860307641</v>
      </c>
      <c r="I22" s="631">
        <f t="shared" ref="I22:I25" si="4">SUM(B22:G22)</f>
        <v>272.66110442256308</v>
      </c>
    </row>
    <row r="23" spans="1:9" ht="15.75" customHeight="1">
      <c r="A23" s="503">
        <v>2023</v>
      </c>
      <c r="B23" s="630">
        <v>45.237369727108707</v>
      </c>
      <c r="C23" s="630">
        <v>45.522657088862616</v>
      </c>
      <c r="D23" s="630">
        <v>57.124958258823803</v>
      </c>
      <c r="E23" s="630">
        <v>47.458792184371937</v>
      </c>
      <c r="F23" s="630">
        <v>51.341253354332416</v>
      </c>
      <c r="G23" s="630">
        <v>45.882077924045532</v>
      </c>
      <c r="I23" s="631">
        <f t="shared" si="4"/>
        <v>292.56710853754498</v>
      </c>
    </row>
    <row r="24" spans="1:9" ht="15.75" customHeight="1">
      <c r="A24" s="503">
        <v>2022</v>
      </c>
      <c r="B24" s="630">
        <v>53.163835642908062</v>
      </c>
      <c r="C24" s="630">
        <v>52.119893098369118</v>
      </c>
      <c r="D24" s="630">
        <v>66.077712303928124</v>
      </c>
      <c r="E24" s="630">
        <v>56.814010207685385</v>
      </c>
      <c r="F24" s="630">
        <v>56.348289741309678</v>
      </c>
      <c r="G24" s="630">
        <v>50.897624452513732</v>
      </c>
      <c r="I24" s="631">
        <f t="shared" si="4"/>
        <v>335.42136544671411</v>
      </c>
    </row>
    <row r="25" spans="1:9" ht="15.75" customHeight="1">
      <c r="A25" s="503">
        <v>2021</v>
      </c>
      <c r="B25" s="630">
        <v>58.16885703794307</v>
      </c>
      <c r="C25" s="630">
        <v>57.132473237121836</v>
      </c>
      <c r="D25" s="630">
        <v>71.991046393809455</v>
      </c>
      <c r="E25" s="630">
        <v>62.921810755620172</v>
      </c>
      <c r="F25" s="630">
        <v>58.247190975185539</v>
      </c>
      <c r="G25" s="630">
        <v>55.512807319947456</v>
      </c>
      <c r="I25" s="631">
        <f t="shared" si="4"/>
        <v>363.97418571962754</v>
      </c>
    </row>
    <row r="26" spans="1:9" ht="15.75" customHeight="1">
      <c r="A26" s="196" t="s">
        <v>198</v>
      </c>
      <c r="B26" s="285"/>
      <c r="C26" s="285"/>
      <c r="D26" s="285"/>
      <c r="E26" s="285"/>
      <c r="F26" s="285"/>
      <c r="G26" s="285"/>
      <c r="H26" s="286"/>
      <c r="I26" s="393"/>
    </row>
    <row r="27" spans="1:9" ht="15.75" customHeight="1">
      <c r="A27" s="289" t="s">
        <v>709</v>
      </c>
      <c r="B27" s="287">
        <f t="shared" ref="B27:G30" si="5">(B21-B22)/B22*100</f>
        <v>-11.863938137182002</v>
      </c>
      <c r="C27" s="287">
        <f t="shared" si="5"/>
        <v>0.16053886842287271</v>
      </c>
      <c r="D27" s="287">
        <f t="shared" si="5"/>
        <v>0.29248696810459657</v>
      </c>
      <c r="E27" s="287">
        <f t="shared" si="5"/>
        <v>-10.005091781513867</v>
      </c>
      <c r="F27" s="287">
        <f t="shared" si="5"/>
        <v>-17.665416528433621</v>
      </c>
      <c r="G27" s="287">
        <f t="shared" si="5"/>
        <v>-7.3140865757260611</v>
      </c>
      <c r="H27" s="286"/>
      <c r="I27" s="446">
        <f>(I21-I22)/I22*100</f>
        <v>-8.1067866137625</v>
      </c>
    </row>
    <row r="28" spans="1:9" ht="15.75" customHeight="1">
      <c r="A28" s="289" t="s">
        <v>628</v>
      </c>
      <c r="B28" s="287">
        <f t="shared" si="5"/>
        <v>-0.45025249117505034</v>
      </c>
      <c r="C28" s="287">
        <f t="shared" si="5"/>
        <v>-7.0315957697628466</v>
      </c>
      <c r="D28" s="287">
        <f t="shared" si="5"/>
        <v>-22.207377858379076</v>
      </c>
      <c r="E28" s="287">
        <f t="shared" si="5"/>
        <v>5.7067948041319987</v>
      </c>
      <c r="F28" s="287">
        <f t="shared" si="5"/>
        <v>-0.15828010840314111</v>
      </c>
      <c r="G28" s="287">
        <f t="shared" si="5"/>
        <v>-14.041452251580678</v>
      </c>
      <c r="H28" s="286"/>
      <c r="I28" s="446">
        <f>(I22-I23)/I23*100</f>
        <v>-6.8039104650163953</v>
      </c>
    </row>
    <row r="29" spans="1:9" ht="15.75" customHeight="1">
      <c r="A29" s="289" t="s">
        <v>431</v>
      </c>
      <c r="B29" s="287">
        <f t="shared" si="5"/>
        <v>-14.909507224121304</v>
      </c>
      <c r="C29" s="287">
        <f t="shared" si="5"/>
        <v>-12.65780802169937</v>
      </c>
      <c r="D29" s="287">
        <f t="shared" si="5"/>
        <v>-13.548825667458992</v>
      </c>
      <c r="E29" s="287">
        <f t="shared" si="5"/>
        <v>-16.466392689259493</v>
      </c>
      <c r="F29" s="287">
        <f t="shared" si="5"/>
        <v>-8.8858710884822774</v>
      </c>
      <c r="G29" s="287">
        <f t="shared" si="5"/>
        <v>-9.8541858926001247</v>
      </c>
      <c r="H29" s="286"/>
      <c r="I29" s="446">
        <f>(I23-I24)/I24*100</f>
        <v>-12.776245440446477</v>
      </c>
    </row>
    <row r="30" spans="1:9" ht="15.75" customHeight="1">
      <c r="A30" s="289" t="s">
        <v>271</v>
      </c>
      <c r="B30" s="287">
        <f t="shared" si="5"/>
        <v>-8.6042972991033224</v>
      </c>
      <c r="C30" s="287">
        <f t="shared" si="5"/>
        <v>-8.7736095686748481</v>
      </c>
      <c r="D30" s="287">
        <f t="shared" si="5"/>
        <v>-8.2139854691566505</v>
      </c>
      <c r="E30" s="287">
        <f t="shared" si="5"/>
        <v>-9.7069688150849007</v>
      </c>
      <c r="F30" s="287">
        <f t="shared" si="5"/>
        <v>-3.260073493818493</v>
      </c>
      <c r="G30" s="287">
        <f t="shared" si="5"/>
        <v>-8.3137263097399625</v>
      </c>
      <c r="H30" s="286"/>
      <c r="I30" s="446">
        <f>(I24-I25)/I25*100</f>
        <v>-7.8447377295344562</v>
      </c>
    </row>
    <row r="31" spans="1:9" ht="15.75" customHeight="1">
      <c r="A31" s="289" t="s">
        <v>710</v>
      </c>
      <c r="B31" s="441">
        <f>(B21-B25)/B25*100</f>
        <v>-31.766033309166954</v>
      </c>
      <c r="C31" s="441">
        <f t="shared" ref="C31:G31" si="6">(C21-C25)/C25*100</f>
        <v>-25.804663765261822</v>
      </c>
      <c r="D31" s="441">
        <f t="shared" si="6"/>
        <v>-38.090938454542837</v>
      </c>
      <c r="E31" s="441">
        <f t="shared" si="6"/>
        <v>-28.247619833245725</v>
      </c>
      <c r="F31" s="441">
        <f t="shared" si="6"/>
        <v>-27.542085985207105</v>
      </c>
      <c r="G31" s="441">
        <f t="shared" si="6"/>
        <v>-34.150468177138642</v>
      </c>
      <c r="H31" s="286"/>
      <c r="I31" s="446">
        <f>(I21-I25)/I25*100</f>
        <v>-31.160763499501581</v>
      </c>
    </row>
    <row r="32" spans="1:9" ht="6.75" customHeight="1">
      <c r="A32" s="193"/>
      <c r="B32" s="190"/>
      <c r="C32" s="190"/>
      <c r="D32" s="190"/>
      <c r="E32" s="190"/>
      <c r="F32" s="190"/>
      <c r="G32" s="190"/>
      <c r="H32" s="187"/>
      <c r="I32" s="395"/>
    </row>
    <row r="33" spans="1:9" ht="15.75" customHeight="1">
      <c r="A33" s="173" t="s">
        <v>194</v>
      </c>
      <c r="B33" s="174"/>
      <c r="C33" s="168"/>
      <c r="D33" s="168"/>
      <c r="E33" s="165"/>
      <c r="F33" s="165"/>
      <c r="G33" s="165"/>
      <c r="I33" s="396"/>
    </row>
    <row r="34" spans="1:9" ht="15.75" customHeight="1">
      <c r="A34" s="500">
        <v>2025</v>
      </c>
      <c r="B34" s="630">
        <v>110.92543175590237</v>
      </c>
      <c r="C34" s="630">
        <v>109.01783307209914</v>
      </c>
      <c r="D34" s="630">
        <v>103.3547561990701</v>
      </c>
      <c r="E34" s="630">
        <v>106.3292984172664</v>
      </c>
      <c r="F34" s="630">
        <v>102.29942334383388</v>
      </c>
      <c r="G34" s="630">
        <v>87.047751257438364</v>
      </c>
      <c r="I34" s="631">
        <f>SUM(B34:G34)</f>
        <v>618.97449404561019</v>
      </c>
    </row>
    <row r="35" spans="1:9" ht="15.75" customHeight="1">
      <c r="A35" s="503">
        <v>2024</v>
      </c>
      <c r="B35" s="630">
        <v>125.05796580000001</v>
      </c>
      <c r="C35" s="630">
        <v>114.81524098055027</v>
      </c>
      <c r="D35" s="630">
        <v>109.0069248294308</v>
      </c>
      <c r="E35" s="630">
        <v>111.33483866010421</v>
      </c>
      <c r="F35" s="630">
        <v>119.7065285748163</v>
      </c>
      <c r="G35" s="630">
        <v>92.525505924131082</v>
      </c>
      <c r="I35" s="631">
        <f t="shared" ref="I35:I38" si="7">SUM(B35:G35)</f>
        <v>672.44700476903256</v>
      </c>
    </row>
    <row r="36" spans="1:9" ht="15.75" customHeight="1">
      <c r="A36" s="503">
        <v>2023</v>
      </c>
      <c r="B36" s="630">
        <v>122.01787535616666</v>
      </c>
      <c r="C36" s="630">
        <v>127.8020167392</v>
      </c>
      <c r="D36" s="630">
        <v>119.34026248272734</v>
      </c>
      <c r="E36" s="630">
        <v>112.55050511492131</v>
      </c>
      <c r="F36" s="630">
        <v>126.69067681818385</v>
      </c>
      <c r="G36" s="630">
        <v>106.75251660709031</v>
      </c>
      <c r="I36" s="631">
        <f t="shared" si="7"/>
        <v>715.15385311828948</v>
      </c>
    </row>
    <row r="37" spans="1:9" ht="15.75" customHeight="1">
      <c r="A37" s="503">
        <v>2022</v>
      </c>
      <c r="B37" s="630">
        <v>127.9183574422868</v>
      </c>
      <c r="C37" s="630">
        <v>122.51186180917985</v>
      </c>
      <c r="D37" s="630">
        <v>137.98765364620374</v>
      </c>
      <c r="E37" s="630">
        <v>117.4870879438066</v>
      </c>
      <c r="F37" s="630">
        <v>129.25142742089579</v>
      </c>
      <c r="G37" s="630">
        <v>120.20557531546194</v>
      </c>
      <c r="I37" s="631">
        <f t="shared" si="7"/>
        <v>755.36196357783479</v>
      </c>
    </row>
    <row r="38" spans="1:9" ht="15.75" customHeight="1">
      <c r="A38" s="503">
        <v>2021</v>
      </c>
      <c r="B38" s="630">
        <v>129.08346873000002</v>
      </c>
      <c r="C38" s="630">
        <v>133.13637128606985</v>
      </c>
      <c r="D38" s="630">
        <v>129.06281711511986</v>
      </c>
      <c r="E38" s="630">
        <v>149.41526050111702</v>
      </c>
      <c r="F38" s="630">
        <v>128.08851947149324</v>
      </c>
      <c r="G38" s="630">
        <v>116.44340090132872</v>
      </c>
      <c r="I38" s="631">
        <f t="shared" si="7"/>
        <v>785.22983800512861</v>
      </c>
    </row>
    <row r="39" spans="1:9" ht="15.75" customHeight="1">
      <c r="A39" s="196" t="s">
        <v>198</v>
      </c>
      <c r="B39" s="285"/>
      <c r="C39" s="285"/>
      <c r="D39" s="285"/>
      <c r="E39" s="285"/>
      <c r="F39" s="285"/>
      <c r="G39" s="285"/>
      <c r="H39" s="286"/>
      <c r="I39" s="393"/>
    </row>
    <row r="40" spans="1:9" ht="15.75" customHeight="1">
      <c r="A40" s="289" t="s">
        <v>709</v>
      </c>
      <c r="B40" s="287">
        <f t="shared" ref="B40:G43" si="8">(B34-B35)/B35*100</f>
        <v>-11.300786762115747</v>
      </c>
      <c r="C40" s="287">
        <f t="shared" si="8"/>
        <v>-5.0493365331465156</v>
      </c>
      <c r="D40" s="287">
        <f t="shared" si="8"/>
        <v>-5.1851463924929249</v>
      </c>
      <c r="E40" s="287">
        <f t="shared" si="8"/>
        <v>-4.495933441031247</v>
      </c>
      <c r="F40" s="287">
        <f t="shared" si="8"/>
        <v>-14.541483608475895</v>
      </c>
      <c r="G40" s="287">
        <f t="shared" si="8"/>
        <v>-5.920264484891721</v>
      </c>
      <c r="H40" s="286"/>
      <c r="I40" s="446">
        <f>(I34-I35)/I35*100</f>
        <v>-7.9519293482151419</v>
      </c>
    </row>
    <row r="41" spans="1:9" ht="15.75" customHeight="1">
      <c r="A41" s="289" t="s">
        <v>628</v>
      </c>
      <c r="B41" s="287">
        <f t="shared" si="8"/>
        <v>2.4915123582994818</v>
      </c>
      <c r="C41" s="287">
        <f t="shared" si="8"/>
        <v>-10.16163601326517</v>
      </c>
      <c r="D41" s="287">
        <f t="shared" si="8"/>
        <v>-8.658718724363565</v>
      </c>
      <c r="E41" s="287">
        <f t="shared" si="8"/>
        <v>-1.0801075069150714</v>
      </c>
      <c r="F41" s="287">
        <f t="shared" si="8"/>
        <v>-5.5127562807092936</v>
      </c>
      <c r="G41" s="287">
        <f t="shared" si="8"/>
        <v>-13.327096292561125</v>
      </c>
      <c r="H41" s="286"/>
      <c r="I41" s="446">
        <f>(I35-I36)/I36*100</f>
        <v>-5.9717007973937353</v>
      </c>
    </row>
    <row r="42" spans="1:9" ht="15.75" customHeight="1">
      <c r="A42" s="289" t="s">
        <v>431</v>
      </c>
      <c r="B42" s="287">
        <f t="shared" si="8"/>
        <v>-4.6126937556888832</v>
      </c>
      <c r="C42" s="287">
        <f t="shared" si="8"/>
        <v>4.3180756964251419</v>
      </c>
      <c r="D42" s="287">
        <f t="shared" si="8"/>
        <v>-13.513811323502722</v>
      </c>
      <c r="E42" s="287">
        <f t="shared" si="8"/>
        <v>-4.2018088245122156</v>
      </c>
      <c r="F42" s="287">
        <f t="shared" si="8"/>
        <v>-1.98121649703186</v>
      </c>
      <c r="G42" s="287">
        <f t="shared" si="8"/>
        <v>-11.191709430337191</v>
      </c>
      <c r="H42" s="286"/>
      <c r="I42" s="446">
        <f>(I36-I37)/I37*100</f>
        <v>-5.323025568973085</v>
      </c>
    </row>
    <row r="43" spans="1:9" ht="15.75" customHeight="1">
      <c r="A43" s="289" t="s">
        <v>271</v>
      </c>
      <c r="B43" s="287">
        <f t="shared" si="8"/>
        <v>-0.90260302049230201</v>
      </c>
      <c r="C43" s="287">
        <f t="shared" si="8"/>
        <v>-7.9801705381177435</v>
      </c>
      <c r="D43" s="287">
        <f t="shared" si="8"/>
        <v>6.9151105876785701</v>
      </c>
      <c r="E43" s="287">
        <f t="shared" si="8"/>
        <v>-21.368749383582358</v>
      </c>
      <c r="F43" s="287">
        <f t="shared" si="8"/>
        <v>0.90789397379314929</v>
      </c>
      <c r="G43" s="287">
        <f t="shared" si="8"/>
        <v>3.2309039284426273</v>
      </c>
      <c r="H43" s="286"/>
      <c r="I43" s="446">
        <f>(I37-I38)/I38*100</f>
        <v>-3.8037110896311543</v>
      </c>
    </row>
    <row r="44" spans="1:9" ht="17.25">
      <c r="A44" s="289" t="s">
        <v>710</v>
      </c>
      <c r="B44" s="441">
        <f>(B34-B38)/B38*100</f>
        <v>-14.066895747958455</v>
      </c>
      <c r="C44" s="441">
        <f t="shared" ref="C44:G44" si="9">(C34-C38)/C38*100</f>
        <v>-18.115664398083418</v>
      </c>
      <c r="D44" s="441">
        <f t="shared" si="9"/>
        <v>-19.91902973349714</v>
      </c>
      <c r="E44" s="441">
        <f t="shared" si="9"/>
        <v>-28.836386550708792</v>
      </c>
      <c r="F44" s="441">
        <f t="shared" si="9"/>
        <v>-20.133807646515002</v>
      </c>
      <c r="G44" s="441">
        <f t="shared" si="9"/>
        <v>-25.244581845217233</v>
      </c>
      <c r="H44" s="286"/>
      <c r="I44" s="446">
        <f>(I34-I38)/I38*100</f>
        <v>-21.172825574469897</v>
      </c>
    </row>
    <row r="45" spans="1:9">
      <c r="B45" s="175"/>
    </row>
    <row r="46" spans="1:9" ht="17.25">
      <c r="A46" s="173" t="s">
        <v>637</v>
      </c>
      <c r="B46" s="174"/>
      <c r="C46" s="168"/>
      <c r="D46" s="168"/>
      <c r="E46" s="165"/>
      <c r="F46" s="165"/>
      <c r="G46" s="165"/>
      <c r="I46" s="396"/>
    </row>
    <row r="47" spans="1:9" ht="18.75">
      <c r="A47" s="500">
        <v>2025</v>
      </c>
      <c r="B47" s="630">
        <v>3.4017013903169602</v>
      </c>
      <c r="C47" s="630">
        <v>3.0624853739466804</v>
      </c>
      <c r="D47" s="630">
        <v>3.3009146673883074</v>
      </c>
      <c r="E47" s="630">
        <v>3.5486128850566048</v>
      </c>
      <c r="F47" s="630">
        <v>3.3814526695617304</v>
      </c>
      <c r="G47" s="630">
        <v>3.0619010702575595</v>
      </c>
      <c r="I47" s="631">
        <f>SUM(B47:G47)</f>
        <v>19.757068056527842</v>
      </c>
    </row>
    <row r="48" spans="1:9" ht="17.25">
      <c r="A48" s="503">
        <v>2024</v>
      </c>
      <c r="B48" s="630">
        <v>4.0645745855029007</v>
      </c>
      <c r="C48" s="630">
        <v>3.6606961277797572</v>
      </c>
      <c r="D48" s="630">
        <v>3.7799582712482613</v>
      </c>
      <c r="E48" s="630">
        <v>3.3617013256001544</v>
      </c>
      <c r="F48" s="630">
        <v>3.8115655613999166</v>
      </c>
      <c r="G48" s="630">
        <v>3.7707956289576017</v>
      </c>
      <c r="I48" s="631">
        <f t="shared" ref="I48:I51" si="10">SUM(B48:G48)</f>
        <v>22.449291500488592</v>
      </c>
    </row>
    <row r="49" spans="1:9" ht="17.25">
      <c r="A49" s="503">
        <v>2023</v>
      </c>
      <c r="B49" s="630">
        <v>3.3415948463339005</v>
      </c>
      <c r="C49" s="630">
        <v>3.3110494534196993</v>
      </c>
      <c r="D49" s="630">
        <v>3.9356812248258151</v>
      </c>
      <c r="E49" s="630">
        <v>3.0238972187843407</v>
      </c>
      <c r="F49" s="630">
        <v>3.7739186900710266</v>
      </c>
      <c r="G49" s="630">
        <v>3.6083002070572952</v>
      </c>
      <c r="I49" s="631">
        <f t="shared" si="10"/>
        <v>20.994441640492077</v>
      </c>
    </row>
    <row r="50" spans="1:9" ht="17.25">
      <c r="A50" s="503">
        <v>2022</v>
      </c>
      <c r="B50" s="630">
        <v>2.7004918644731037</v>
      </c>
      <c r="C50" s="630">
        <v>3.00929000244412</v>
      </c>
      <c r="D50" s="630">
        <v>4.1234486887128918</v>
      </c>
      <c r="E50" s="630">
        <v>3.4648215528788056</v>
      </c>
      <c r="F50" s="630">
        <v>3.5285501010809148</v>
      </c>
      <c r="G50" s="630">
        <v>5.1472708938123004</v>
      </c>
      <c r="I50" s="631">
        <f t="shared" si="10"/>
        <v>21.973873103402138</v>
      </c>
    </row>
    <row r="51" spans="1:9" ht="17.25">
      <c r="A51" s="503">
        <v>2021</v>
      </c>
      <c r="B51" s="630">
        <v>2.5267272958924436</v>
      </c>
      <c r="C51" s="630">
        <v>2.331937673769096</v>
      </c>
      <c r="D51" s="630">
        <v>3.0048853518199579</v>
      </c>
      <c r="E51" s="630">
        <v>2.9972903204631014</v>
      </c>
      <c r="F51" s="630">
        <v>2.7905578018416848</v>
      </c>
      <c r="G51" s="630">
        <v>2.9409697986603844</v>
      </c>
      <c r="I51" s="631">
        <f t="shared" si="10"/>
        <v>16.592368242446668</v>
      </c>
    </row>
    <row r="52" spans="1:9" ht="17.25">
      <c r="A52" s="196" t="s">
        <v>198</v>
      </c>
      <c r="B52" s="285"/>
      <c r="C52" s="285"/>
      <c r="D52" s="285"/>
      <c r="E52" s="285"/>
      <c r="F52" s="285"/>
      <c r="G52" s="285"/>
      <c r="H52" s="286"/>
      <c r="I52" s="393"/>
    </row>
    <row r="53" spans="1:9" ht="17.25">
      <c r="A53" s="289" t="s">
        <v>709</v>
      </c>
      <c r="B53" s="287">
        <f t="shared" ref="B53:G56" si="11">(B47-B48)/B48*100</f>
        <v>-16.308550408945806</v>
      </c>
      <c r="C53" s="287">
        <f t="shared" si="11"/>
        <v>-16.341447991092792</v>
      </c>
      <c r="D53" s="287">
        <f t="shared" si="11"/>
        <v>-12.673251117710318</v>
      </c>
      <c r="E53" s="287">
        <f t="shared" si="11"/>
        <v>5.5600287281048555</v>
      </c>
      <c r="F53" s="287">
        <f t="shared" si="11"/>
        <v>-11.284415416960947</v>
      </c>
      <c r="G53" s="287">
        <f t="shared" si="11"/>
        <v>-18.799601687668467</v>
      </c>
      <c r="H53" s="286"/>
      <c r="I53" s="446">
        <f>(I47-I48)/I48*100</f>
        <v>-11.992465080255005</v>
      </c>
    </row>
    <row r="54" spans="1:9" ht="17.25">
      <c r="A54" s="289" t="s">
        <v>628</v>
      </c>
      <c r="B54" s="287">
        <f t="shared" si="11"/>
        <v>21.635768919209013</v>
      </c>
      <c r="C54" s="287">
        <f t="shared" si="11"/>
        <v>10.559995532502175</v>
      </c>
      <c r="D54" s="287">
        <f t="shared" si="11"/>
        <v>-3.95669630444843</v>
      </c>
      <c r="E54" s="287">
        <f t="shared" si="11"/>
        <v>11.171150418651361</v>
      </c>
      <c r="F54" s="287">
        <f t="shared" si="11"/>
        <v>0.99755385371541938</v>
      </c>
      <c r="G54" s="287">
        <f t="shared" si="11"/>
        <v>4.5033786707239543</v>
      </c>
      <c r="H54" s="286"/>
      <c r="I54" s="446">
        <f>(I48-I49)/I49*100</f>
        <v>6.9296906529323392</v>
      </c>
    </row>
    <row r="55" spans="1:9" ht="17.25">
      <c r="A55" s="289" t="s">
        <v>431</v>
      </c>
      <c r="B55" s="287">
        <f t="shared" si="11"/>
        <v>23.740230077896683</v>
      </c>
      <c r="C55" s="287">
        <f t="shared" si="11"/>
        <v>10.027596234676377</v>
      </c>
      <c r="D55" s="287">
        <f t="shared" si="11"/>
        <v>-4.5536510348983432</v>
      </c>
      <c r="E55" s="287">
        <f t="shared" si="11"/>
        <v>-12.725744381499688</v>
      </c>
      <c r="F55" s="287">
        <f t="shared" si="11"/>
        <v>6.9538077102815423</v>
      </c>
      <c r="G55" s="287">
        <f t="shared" si="11"/>
        <v>-29.898770018206179</v>
      </c>
      <c r="H55" s="286"/>
      <c r="I55" s="446">
        <f>(I49-I50)/I50*100</f>
        <v>-4.4572545691019689</v>
      </c>
    </row>
    <row r="56" spans="1:9" ht="17.25">
      <c r="A56" s="289" t="s">
        <v>271</v>
      </c>
      <c r="B56" s="287">
        <f t="shared" si="11"/>
        <v>6.8770606492888753</v>
      </c>
      <c r="C56" s="287">
        <f t="shared" si="11"/>
        <v>29.04675953796929</v>
      </c>
      <c r="D56" s="287">
        <f t="shared" si="11"/>
        <v>37.224825772985241</v>
      </c>
      <c r="E56" s="287">
        <f t="shared" si="11"/>
        <v>15.59846335951425</v>
      </c>
      <c r="F56" s="287">
        <f t="shared" si="11"/>
        <v>26.446049558700313</v>
      </c>
      <c r="G56" s="287">
        <f t="shared" si="11"/>
        <v>75.019508740174373</v>
      </c>
      <c r="H56" s="286"/>
      <c r="I56" s="446">
        <f>(I50-I51)/I51*100</f>
        <v>32.43361515560197</v>
      </c>
    </row>
    <row r="57" spans="1:9" ht="17.25">
      <c r="A57" s="289" t="s">
        <v>710</v>
      </c>
      <c r="B57" s="441">
        <f>(B47-B51)/B51*100</f>
        <v>34.628750631178598</v>
      </c>
      <c r="C57" s="441">
        <f t="shared" ref="C57:G57" si="12">(C47-C51)/C51*100</f>
        <v>31.327925630053606</v>
      </c>
      <c r="D57" s="441">
        <f t="shared" si="12"/>
        <v>9.8516010066425519</v>
      </c>
      <c r="E57" s="441">
        <f t="shared" si="12"/>
        <v>18.394032797874594</v>
      </c>
      <c r="F57" s="441">
        <f t="shared" si="12"/>
        <v>21.174794061963979</v>
      </c>
      <c r="G57" s="441">
        <f t="shared" si="12"/>
        <v>4.1119521748322425</v>
      </c>
      <c r="H57" s="286"/>
      <c r="I57" s="446">
        <f>(I47-I51)/I51*100</f>
        <v>19.073225520545197</v>
      </c>
    </row>
  </sheetData>
  <pageMargins left="0.7" right="0.7" top="0.75" bottom="0.75" header="0.3" footer="0.3"/>
  <pageSetup paperSize="9" orientation="portrait" r:id="rId1"/>
  <ignoredErrors>
    <ignoredError sqref="I21:I25 I34:I38" formulaRange="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4C115-9ED4-45F1-9FD7-2D9484376729}">
  <sheetPr>
    <tabColor rgb="FFFFCC44"/>
  </sheetPr>
  <dimension ref="A1:P45"/>
  <sheetViews>
    <sheetView showGridLines="0" zoomScale="90" zoomScaleNormal="90" workbookViewId="0"/>
  </sheetViews>
  <sheetFormatPr defaultColWidth="9.140625" defaultRowHeight="15.75"/>
  <cols>
    <col min="1" max="1" width="66.7109375" style="24" customWidth="1"/>
    <col min="2" max="7" width="11" style="24" customWidth="1"/>
    <col min="8" max="8" width="3.140625" style="24" customWidth="1"/>
    <col min="9" max="9" width="19.140625" style="24" customWidth="1"/>
    <col min="10" max="16384" width="9.140625" style="24"/>
  </cols>
  <sheetData>
    <row r="1" spans="1:16" ht="23.25">
      <c r="A1" s="335" t="str">
        <f>'[7]Indice-Index'!A26</f>
        <v>3.7   Volumi da servizi di consegna pacchi (Ita/Itz - base mensile) - Parcel services volumes (dom./crossb. parcels - monthly basis)</v>
      </c>
      <c r="B1" s="171"/>
      <c r="C1" s="171"/>
      <c r="D1" s="171"/>
      <c r="E1" s="171"/>
      <c r="F1" s="171"/>
      <c r="G1" s="171"/>
      <c r="H1" s="172"/>
      <c r="I1" s="172"/>
      <c r="J1" s="172"/>
      <c r="K1" s="172"/>
      <c r="L1" s="172"/>
      <c r="M1" s="172"/>
      <c r="N1" s="172"/>
      <c r="O1" s="172"/>
      <c r="P1" s="172"/>
    </row>
    <row r="2" spans="1:16" ht="5.25" customHeight="1"/>
    <row r="3" spans="1:16" ht="5.25" customHeight="1"/>
    <row r="4" spans="1:16" ht="15.75" customHeight="1">
      <c r="A4" s="50"/>
      <c r="B4" s="167" t="str">
        <f>'3.6'!B4</f>
        <v>Gennaio</v>
      </c>
      <c r="C4" s="167" t="str">
        <f>'3.6'!C4</f>
        <v>Febbraio</v>
      </c>
      <c r="D4" s="167" t="str">
        <f>'3.6'!D4</f>
        <v>Marzo</v>
      </c>
      <c r="E4" s="167" t="str">
        <f>'3.6'!E4</f>
        <v>Aprile</v>
      </c>
      <c r="F4" s="167" t="str">
        <f>'3.6'!F4</f>
        <v>Maggio</v>
      </c>
      <c r="G4" s="167" t="str">
        <f>'3.6'!G4</f>
        <v>Giugno</v>
      </c>
      <c r="I4" s="167" t="str">
        <f>'3.6'!I4</f>
        <v>Gennaio-Giugno</v>
      </c>
    </row>
    <row r="5" spans="1:16" ht="15.75" customHeight="1">
      <c r="A5" s="50"/>
      <c r="B5" s="270" t="str">
        <f>'3.6'!B5</f>
        <v>January</v>
      </c>
      <c r="C5" s="270" t="str">
        <f>'3.6'!C5</f>
        <v>February</v>
      </c>
      <c r="D5" s="270" t="str">
        <f>'3.6'!D5</f>
        <v>March</v>
      </c>
      <c r="E5" s="270" t="str">
        <f>'3.6'!E5</f>
        <v>April</v>
      </c>
      <c r="F5" s="270" t="str">
        <f>'3.6'!F5</f>
        <v>May</v>
      </c>
      <c r="G5" s="270" t="str">
        <f>'3.6'!G5</f>
        <v>June</v>
      </c>
      <c r="I5" s="270" t="str">
        <f>'3.6'!I5</f>
        <v>January-June</v>
      </c>
    </row>
    <row r="6" spans="1:16" ht="6.75" customHeight="1">
      <c r="B6" s="165"/>
      <c r="C6" s="165"/>
      <c r="D6" s="165"/>
      <c r="E6" s="165"/>
      <c r="F6" s="165"/>
      <c r="G6" s="165"/>
      <c r="I6" s="150"/>
    </row>
    <row r="7" spans="1:16" ht="15.75" customHeight="1">
      <c r="A7" s="186" t="s">
        <v>199</v>
      </c>
      <c r="B7" s="151"/>
    </row>
    <row r="8" spans="1:16" ht="15.75" customHeight="1">
      <c r="A8" s="500">
        <v>2025</v>
      </c>
      <c r="B8" s="633">
        <f t="shared" ref="B8:G12" si="0">+B21+B34</f>
        <v>101.23112880473998</v>
      </c>
      <c r="C8" s="633">
        <f t="shared" si="0"/>
        <v>89.245908851098449</v>
      </c>
      <c r="D8" s="633">
        <f t="shared" si="0"/>
        <v>95.671460620030089</v>
      </c>
      <c r="E8" s="633">
        <f t="shared" si="0"/>
        <v>91.919369137754813</v>
      </c>
      <c r="F8" s="633">
        <f t="shared" si="0"/>
        <v>98.356592125233348</v>
      </c>
      <c r="G8" s="633">
        <f t="shared" si="0"/>
        <v>95.350454027880289</v>
      </c>
      <c r="H8" s="175"/>
      <c r="I8" s="631">
        <f>SUM(B8:G8)</f>
        <v>571.77491356673704</v>
      </c>
    </row>
    <row r="9" spans="1:16" ht="15.75" customHeight="1">
      <c r="A9" s="503">
        <v>2024</v>
      </c>
      <c r="B9" s="633">
        <f t="shared" si="0"/>
        <v>95.788106936159991</v>
      </c>
      <c r="C9" s="633">
        <f t="shared" si="0"/>
        <v>86.309382465657876</v>
      </c>
      <c r="D9" s="633">
        <f t="shared" si="0"/>
        <v>88.020766252837063</v>
      </c>
      <c r="E9" s="633">
        <f t="shared" si="0"/>
        <v>87.345948601072408</v>
      </c>
      <c r="F9" s="633">
        <f t="shared" si="0"/>
        <v>96.063881625073563</v>
      </c>
      <c r="G9" s="633">
        <f t="shared" si="0"/>
        <v>87.403900628730042</v>
      </c>
      <c r="H9" s="175"/>
      <c r="I9" s="631">
        <f t="shared" ref="I9:I12" si="1">SUM(B9:G9)</f>
        <v>540.93198650953093</v>
      </c>
    </row>
    <row r="10" spans="1:16" ht="15.75" customHeight="1">
      <c r="A10" s="503">
        <v>2023</v>
      </c>
      <c r="B10" s="633">
        <f t="shared" si="0"/>
        <v>86.560246352756863</v>
      </c>
      <c r="C10" s="633">
        <f t="shared" si="0"/>
        <v>77.25187823217</v>
      </c>
      <c r="D10" s="633">
        <f t="shared" si="0"/>
        <v>89.487893347117961</v>
      </c>
      <c r="E10" s="633">
        <f t="shared" si="0"/>
        <v>74.984432090023972</v>
      </c>
      <c r="F10" s="633">
        <f t="shared" si="0"/>
        <v>91.111723647995476</v>
      </c>
      <c r="G10" s="633">
        <f t="shared" si="0"/>
        <v>85.633772060259986</v>
      </c>
      <c r="H10" s="175"/>
      <c r="I10" s="631">
        <f t="shared" si="1"/>
        <v>505.02994573032424</v>
      </c>
    </row>
    <row r="11" spans="1:16" ht="15.75" customHeight="1">
      <c r="A11" s="503">
        <v>2022</v>
      </c>
      <c r="B11" s="633">
        <f t="shared" si="0"/>
        <v>81.264676107165087</v>
      </c>
      <c r="C11" s="633">
        <f t="shared" si="0"/>
        <v>72.490973227004559</v>
      </c>
      <c r="D11" s="633">
        <f t="shared" si="0"/>
        <v>79.606446409742247</v>
      </c>
      <c r="E11" s="633">
        <f t="shared" si="0"/>
        <v>71.795662855185896</v>
      </c>
      <c r="F11" s="633">
        <f t="shared" si="0"/>
        <v>81.488474806981444</v>
      </c>
      <c r="G11" s="633">
        <f t="shared" si="0"/>
        <v>74.931179179344426</v>
      </c>
      <c r="H11" s="635"/>
      <c r="I11" s="631">
        <f t="shared" si="1"/>
        <v>461.57741258542364</v>
      </c>
      <c r="J11" s="200"/>
    </row>
    <row r="12" spans="1:16" ht="15.75" customHeight="1">
      <c r="A12" s="503">
        <v>2021</v>
      </c>
      <c r="B12" s="633">
        <f t="shared" si="0"/>
        <v>81.297874749304697</v>
      </c>
      <c r="C12" s="633">
        <f t="shared" si="0"/>
        <v>73.726187613578006</v>
      </c>
      <c r="D12" s="633">
        <f t="shared" si="0"/>
        <v>88.995668740655958</v>
      </c>
      <c r="E12" s="633">
        <f t="shared" si="0"/>
        <v>78.200217580810346</v>
      </c>
      <c r="F12" s="633">
        <f t="shared" si="0"/>
        <v>74.92028826205987</v>
      </c>
      <c r="G12" s="633">
        <f t="shared" si="0"/>
        <v>75.189378752700307</v>
      </c>
      <c r="H12" s="635"/>
      <c r="I12" s="631">
        <f t="shared" si="1"/>
        <v>472.32961569910918</v>
      </c>
      <c r="J12" s="200"/>
    </row>
    <row r="13" spans="1:16" ht="15.75" customHeight="1">
      <c r="A13" s="196" t="s">
        <v>198</v>
      </c>
      <c r="B13" s="285"/>
      <c r="C13" s="285"/>
      <c r="D13" s="285"/>
      <c r="E13" s="285"/>
      <c r="F13" s="285"/>
      <c r="G13" s="285"/>
      <c r="H13" s="286"/>
      <c r="I13" s="393"/>
    </row>
    <row r="14" spans="1:16" ht="15.75" customHeight="1">
      <c r="A14" s="289" t="s">
        <v>709</v>
      </c>
      <c r="B14" s="287">
        <f t="shared" ref="B14:G17" si="2">(B8-B9)/B9*100</f>
        <v>5.6823566543679656</v>
      </c>
      <c r="C14" s="287">
        <f t="shared" si="2"/>
        <v>3.4023257976721171</v>
      </c>
      <c r="D14" s="287">
        <f t="shared" si="2"/>
        <v>8.6919197513194</v>
      </c>
      <c r="E14" s="287">
        <f t="shared" si="2"/>
        <v>5.2359847364760936</v>
      </c>
      <c r="F14" s="287">
        <f t="shared" si="2"/>
        <v>2.3866519459498567</v>
      </c>
      <c r="G14" s="287">
        <f t="shared" si="2"/>
        <v>9.0917605987691807</v>
      </c>
      <c r="H14" s="286"/>
      <c r="I14" s="446">
        <f>(I8-I9)/I9*100</f>
        <v>5.7018123953486484</v>
      </c>
    </row>
    <row r="15" spans="1:16" ht="15.75" customHeight="1">
      <c r="A15" s="289" t="s">
        <v>628</v>
      </c>
      <c r="B15" s="287">
        <f t="shared" si="2"/>
        <v>10.660621904652459</v>
      </c>
      <c r="C15" s="287">
        <f t="shared" si="2"/>
        <v>11.724639504902107</v>
      </c>
      <c r="D15" s="287">
        <f t="shared" si="2"/>
        <v>-1.6394699209087453</v>
      </c>
      <c r="E15" s="287">
        <f t="shared" si="2"/>
        <v>16.485443933492199</v>
      </c>
      <c r="F15" s="287">
        <f t="shared" si="2"/>
        <v>5.4352587996364159</v>
      </c>
      <c r="G15" s="287">
        <f t="shared" si="2"/>
        <v>2.0670916694226986</v>
      </c>
      <c r="H15" s="286"/>
      <c r="I15" s="446">
        <f>(I9-I10)/I10*100</f>
        <v>7.1088934592361079</v>
      </c>
    </row>
    <row r="16" spans="1:16" ht="15.75" customHeight="1">
      <c r="A16" s="289" t="s">
        <v>431</v>
      </c>
      <c r="B16" s="287">
        <f t="shared" si="2"/>
        <v>6.5164478581178606</v>
      </c>
      <c r="C16" s="287">
        <f t="shared" si="2"/>
        <v>6.5675832358557633</v>
      </c>
      <c r="D16" s="287">
        <f t="shared" si="2"/>
        <v>12.412872804942115</v>
      </c>
      <c r="E16" s="287">
        <f t="shared" si="2"/>
        <v>4.441451068248961</v>
      </c>
      <c r="F16" s="287">
        <f t="shared" si="2"/>
        <v>11.809337288258547</v>
      </c>
      <c r="G16" s="287">
        <f t="shared" si="2"/>
        <v>14.283230289622672</v>
      </c>
      <c r="H16" s="286"/>
      <c r="I16" s="446">
        <f>(I10-I11)/I11*100</f>
        <v>9.4139210368875847</v>
      </c>
    </row>
    <row r="17" spans="1:9" ht="15.75" customHeight="1">
      <c r="A17" s="289" t="s">
        <v>271</v>
      </c>
      <c r="B17" s="287">
        <f t="shared" si="2"/>
        <v>-4.0835805661566173E-2</v>
      </c>
      <c r="C17" s="287">
        <f t="shared" si="2"/>
        <v>-1.6754079202461831</v>
      </c>
      <c r="D17" s="287">
        <f t="shared" si="2"/>
        <v>-10.550201446628856</v>
      </c>
      <c r="E17" s="287">
        <f t="shared" si="2"/>
        <v>-8.1899448924245348</v>
      </c>
      <c r="F17" s="287">
        <f t="shared" si="2"/>
        <v>8.7668997240734683</v>
      </c>
      <c r="G17" s="287">
        <f t="shared" si="2"/>
        <v>-0.34339899815518621</v>
      </c>
      <c r="H17" s="286"/>
      <c r="I17" s="446">
        <f>(I11-I12)/I12*100</f>
        <v>-2.2764194232815322</v>
      </c>
    </row>
    <row r="18" spans="1:9" ht="15.75" customHeight="1">
      <c r="A18" s="289" t="s">
        <v>710</v>
      </c>
      <c r="B18" s="441">
        <f>(B8-B12)/B12*100</f>
        <v>24.518788611513813</v>
      </c>
      <c r="C18" s="441">
        <f t="shared" ref="C18:G18" si="3">(C8-C12)/C12*100</f>
        <v>21.050486590821912</v>
      </c>
      <c r="D18" s="441">
        <f t="shared" si="3"/>
        <v>7.5012548069369398</v>
      </c>
      <c r="E18" s="441">
        <f t="shared" si="3"/>
        <v>17.543623254970363</v>
      </c>
      <c r="F18" s="441">
        <f t="shared" si="3"/>
        <v>31.281652015535261</v>
      </c>
      <c r="G18" s="441">
        <f t="shared" si="3"/>
        <v>26.813727696155393</v>
      </c>
      <c r="H18" s="286"/>
      <c r="I18" s="446">
        <f>(I8-I12)/I12*100</f>
        <v>21.054216073331737</v>
      </c>
    </row>
    <row r="19" spans="1:9" ht="6.75" customHeight="1">
      <c r="B19" s="165"/>
      <c r="C19" s="165"/>
      <c r="D19" s="165"/>
      <c r="E19" s="165"/>
      <c r="F19" s="165"/>
      <c r="G19" s="165"/>
      <c r="I19" s="393"/>
    </row>
    <row r="20" spans="1:9" ht="17.25">
      <c r="A20" s="182" t="s">
        <v>195</v>
      </c>
      <c r="B20" s="151"/>
      <c r="I20" s="394"/>
    </row>
    <row r="21" spans="1:9" ht="18.75">
      <c r="A21" s="500">
        <v>2025</v>
      </c>
      <c r="B21" s="630">
        <v>86.565960232799981</v>
      </c>
      <c r="C21" s="630">
        <v>76.395938154160007</v>
      </c>
      <c r="D21" s="630">
        <v>81.83041667549854</v>
      </c>
      <c r="E21" s="630">
        <v>78.549187520354806</v>
      </c>
      <c r="F21" s="630">
        <v>84.194634227203352</v>
      </c>
      <c r="G21" s="630">
        <v>81.479964869575554</v>
      </c>
      <c r="I21" s="631">
        <f>SUM(B21:G21)</f>
        <v>489.01610167959228</v>
      </c>
    </row>
    <row r="22" spans="1:9" ht="17.25">
      <c r="A22" s="503">
        <v>2024</v>
      </c>
      <c r="B22" s="630">
        <v>83.130495335679996</v>
      </c>
      <c r="C22" s="630">
        <v>74.667315333911006</v>
      </c>
      <c r="D22" s="630">
        <v>76.047231375190009</v>
      </c>
      <c r="E22" s="630">
        <v>75.348749949999998</v>
      </c>
      <c r="F22" s="630">
        <v>83.262708204595981</v>
      </c>
      <c r="G22" s="630">
        <v>75.530541471930036</v>
      </c>
      <c r="I22" s="631">
        <f t="shared" ref="I22:I25" si="4">SUM(B22:G22)</f>
        <v>467.987041671307</v>
      </c>
    </row>
    <row r="23" spans="1:9" ht="17.25">
      <c r="A23" s="503">
        <v>2023</v>
      </c>
      <c r="B23" s="630">
        <v>74.524257254076858</v>
      </c>
      <c r="C23" s="630">
        <v>66.040609476270006</v>
      </c>
      <c r="D23" s="630">
        <v>76.347426499913794</v>
      </c>
      <c r="E23" s="630">
        <v>64.185305501549465</v>
      </c>
      <c r="F23" s="630">
        <v>77.846913387599983</v>
      </c>
      <c r="G23" s="630">
        <v>73.170060083949991</v>
      </c>
      <c r="I23" s="631">
        <f t="shared" si="4"/>
        <v>432.11457220336007</v>
      </c>
    </row>
    <row r="24" spans="1:9" ht="17.25">
      <c r="A24" s="503">
        <v>2022</v>
      </c>
      <c r="B24" s="630">
        <v>71.142289391425095</v>
      </c>
      <c r="C24" s="630">
        <v>62.508576844724566</v>
      </c>
      <c r="D24" s="630">
        <v>68.536327849502243</v>
      </c>
      <c r="E24" s="630">
        <v>61.790444179885895</v>
      </c>
      <c r="F24" s="630">
        <v>70.731177764771445</v>
      </c>
      <c r="G24" s="630">
        <v>64.609127599048549</v>
      </c>
      <c r="H24" s="199"/>
      <c r="I24" s="631">
        <f t="shared" si="4"/>
        <v>399.31794362935773</v>
      </c>
    </row>
    <row r="25" spans="1:9" ht="17.25">
      <c r="A25" s="503">
        <v>2021</v>
      </c>
      <c r="B25" s="630">
        <v>71.893609094554691</v>
      </c>
      <c r="C25" s="630">
        <v>64.368411128628011</v>
      </c>
      <c r="D25" s="630">
        <v>77.992964846695955</v>
      </c>
      <c r="E25" s="630">
        <v>67.993570299680343</v>
      </c>
      <c r="F25" s="630">
        <v>65.203686535249872</v>
      </c>
      <c r="G25" s="630">
        <v>65.344023014128581</v>
      </c>
      <c r="H25" s="199"/>
      <c r="I25" s="631">
        <f t="shared" si="4"/>
        <v>412.79626491893748</v>
      </c>
    </row>
    <row r="26" spans="1:9" ht="17.25">
      <c r="A26" s="196" t="s">
        <v>198</v>
      </c>
      <c r="B26" s="285"/>
      <c r="C26" s="285"/>
      <c r="D26" s="285"/>
      <c r="E26" s="285"/>
      <c r="F26" s="285"/>
      <c r="G26" s="285"/>
      <c r="H26" s="286"/>
      <c r="I26" s="393"/>
    </row>
    <row r="27" spans="1:9" ht="17.25">
      <c r="A27" s="289" t="s">
        <v>709</v>
      </c>
      <c r="B27" s="287">
        <f t="shared" ref="B27:G30" si="5">(B21-B22)/B22*100</f>
        <v>4.1326168973823831</v>
      </c>
      <c r="C27" s="287">
        <f t="shared" si="5"/>
        <v>2.3150997361009003</v>
      </c>
      <c r="D27" s="287">
        <f t="shared" si="5"/>
        <v>7.6047282665378715</v>
      </c>
      <c r="E27" s="287">
        <f t="shared" si="5"/>
        <v>4.2474992252407073</v>
      </c>
      <c r="F27" s="287">
        <f t="shared" si="5"/>
        <v>1.1192598015397366</v>
      </c>
      <c r="G27" s="287">
        <f t="shared" si="5"/>
        <v>7.8768446269600032</v>
      </c>
      <c r="H27" s="286"/>
      <c r="I27" s="446">
        <f>(I21-I22)/I22*100</f>
        <v>4.4935133103653646</v>
      </c>
    </row>
    <row r="28" spans="1:9" ht="17.25">
      <c r="A28" s="289" t="s">
        <v>628</v>
      </c>
      <c r="B28" s="287">
        <f t="shared" si="5"/>
        <v>11.548237310519902</v>
      </c>
      <c r="C28" s="287">
        <f t="shared" si="5"/>
        <v>13.062729017879196</v>
      </c>
      <c r="D28" s="287">
        <f t="shared" si="5"/>
        <v>-0.39319612786702701</v>
      </c>
      <c r="E28" s="287">
        <f t="shared" si="5"/>
        <v>17.392523664440677</v>
      </c>
      <c r="F28" s="287">
        <f t="shared" si="5"/>
        <v>6.9569807990083579</v>
      </c>
      <c r="G28" s="287">
        <f t="shared" si="5"/>
        <v>3.2260208414094516</v>
      </c>
      <c r="H28" s="286"/>
      <c r="I28" s="446">
        <f>(I22-I23)/I23*100</f>
        <v>8.3016106781663375</v>
      </c>
    </row>
    <row r="29" spans="1:9" ht="17.25">
      <c r="A29" s="289" t="s">
        <v>431</v>
      </c>
      <c r="B29" s="287">
        <f t="shared" si="5"/>
        <v>4.753808025553079</v>
      </c>
      <c r="C29" s="287">
        <f t="shared" si="5"/>
        <v>5.6504767982788078</v>
      </c>
      <c r="D29" s="287">
        <f t="shared" si="5"/>
        <v>11.397019501196228</v>
      </c>
      <c r="E29" s="287">
        <f t="shared" si="5"/>
        <v>3.8757794242287509</v>
      </c>
      <c r="F29" s="287">
        <f t="shared" si="5"/>
        <v>10.060253268358016</v>
      </c>
      <c r="G29" s="287">
        <f t="shared" si="5"/>
        <v>13.250345273238937</v>
      </c>
      <c r="H29" s="286"/>
      <c r="I29" s="446">
        <f>(I23-I24)/I24*100</f>
        <v>8.2131617417232299</v>
      </c>
    </row>
    <row r="30" spans="1:9" ht="17.25">
      <c r="A30" s="289" t="s">
        <v>271</v>
      </c>
      <c r="B30" s="287">
        <f t="shared" si="5"/>
        <v>-1.045043798178859</v>
      </c>
      <c r="C30" s="287">
        <f t="shared" si="5"/>
        <v>-2.8893586951943262</v>
      </c>
      <c r="D30" s="287">
        <f t="shared" si="5"/>
        <v>-12.124987190552131</v>
      </c>
      <c r="E30" s="287">
        <f t="shared" si="5"/>
        <v>-9.1231069238669029</v>
      </c>
      <c r="F30" s="287">
        <f t="shared" si="5"/>
        <v>8.4772679632666872</v>
      </c>
      <c r="G30" s="287">
        <f t="shared" si="5"/>
        <v>-1.1246559075818372</v>
      </c>
      <c r="H30" s="286"/>
      <c r="I30" s="446">
        <f>(I24-I25)/I25*100</f>
        <v>-3.265126755017163</v>
      </c>
    </row>
    <row r="31" spans="1:9" ht="17.25">
      <c r="A31" s="289" t="s">
        <v>710</v>
      </c>
      <c r="B31" s="441">
        <f>(B21-B25)/B25*100</f>
        <v>20.408422004448504</v>
      </c>
      <c r="C31" s="441">
        <f t="shared" ref="C31:G31" si="6">(C21-C25)/C25*100</f>
        <v>18.685449608966227</v>
      </c>
      <c r="D31" s="441">
        <f t="shared" si="6"/>
        <v>4.9202538156429023</v>
      </c>
      <c r="E31" s="441">
        <f t="shared" si="6"/>
        <v>15.524434404827964</v>
      </c>
      <c r="F31" s="441">
        <f t="shared" si="6"/>
        <v>29.12557356965814</v>
      </c>
      <c r="G31" s="441">
        <f t="shared" si="6"/>
        <v>24.693829842643886</v>
      </c>
      <c r="H31" s="286"/>
      <c r="I31" s="446">
        <f>(I21-I25)/I25*100</f>
        <v>18.464274810146939</v>
      </c>
    </row>
    <row r="32" spans="1:9" ht="6.75" customHeight="1">
      <c r="I32" s="395"/>
    </row>
    <row r="33" spans="1:9" ht="17.25">
      <c r="A33" s="182" t="s">
        <v>196</v>
      </c>
      <c r="B33" s="151"/>
      <c r="I33" s="396"/>
    </row>
    <row r="34" spans="1:9" ht="18.75">
      <c r="A34" s="500">
        <v>2025</v>
      </c>
      <c r="B34" s="630">
        <v>14.665168571939999</v>
      </c>
      <c r="C34" s="630">
        <v>12.849970696938442</v>
      </c>
      <c r="D34" s="630">
        <v>13.841043944531553</v>
      </c>
      <c r="E34" s="630">
        <v>13.3701816174</v>
      </c>
      <c r="F34" s="630">
        <v>14.161957898029998</v>
      </c>
      <c r="G34" s="630">
        <v>13.870489158304736</v>
      </c>
      <c r="I34" s="631">
        <f>SUM(B34:G34)</f>
        <v>82.758811887144731</v>
      </c>
    </row>
    <row r="35" spans="1:9" ht="17.25">
      <c r="A35" s="503">
        <v>2024</v>
      </c>
      <c r="B35" s="630">
        <v>12.657611600479999</v>
      </c>
      <c r="C35" s="630">
        <v>11.642067131746874</v>
      </c>
      <c r="D35" s="630">
        <v>11.973534877647056</v>
      </c>
      <c r="E35" s="630">
        <v>11.997198651072411</v>
      </c>
      <c r="F35" s="630">
        <v>12.801173420477587</v>
      </c>
      <c r="G35" s="630">
        <v>11.873359156800001</v>
      </c>
      <c r="I35" s="631">
        <f t="shared" ref="I35:I38" si="7">SUM(B35:G35)</f>
        <v>72.944944838223932</v>
      </c>
    </row>
    <row r="36" spans="1:9" ht="17.25">
      <c r="A36" s="503">
        <v>2023</v>
      </c>
      <c r="B36" s="630">
        <v>12.03598909868</v>
      </c>
      <c r="C36" s="630">
        <v>11.211268755899999</v>
      </c>
      <c r="D36" s="630">
        <v>13.140466847204173</v>
      </c>
      <c r="E36" s="630">
        <v>10.799126588474504</v>
      </c>
      <c r="F36" s="630">
        <v>13.264810260395496</v>
      </c>
      <c r="G36" s="630">
        <v>12.46371197631</v>
      </c>
      <c r="I36" s="631">
        <f t="shared" si="7"/>
        <v>72.91537352696416</v>
      </c>
    </row>
    <row r="37" spans="1:9" ht="17.25">
      <c r="A37" s="503">
        <v>2022</v>
      </c>
      <c r="B37" s="630">
        <v>10.122386715739998</v>
      </c>
      <c r="C37" s="630">
        <v>9.9823963822799993</v>
      </c>
      <c r="D37" s="630">
        <v>11.070118560240001</v>
      </c>
      <c r="E37" s="630">
        <v>10.005218675299998</v>
      </c>
      <c r="F37" s="630">
        <v>10.757297042210002</v>
      </c>
      <c r="G37" s="630">
        <v>10.322051580295881</v>
      </c>
      <c r="H37" s="199"/>
      <c r="I37" s="631">
        <f t="shared" si="7"/>
        <v>62.259468956065874</v>
      </c>
    </row>
    <row r="38" spans="1:9" ht="17.25">
      <c r="A38" s="503">
        <v>2021</v>
      </c>
      <c r="B38" s="630">
        <v>9.4042656547499988</v>
      </c>
      <c r="C38" s="630">
        <v>9.3577764849499996</v>
      </c>
      <c r="D38" s="630">
        <v>11.002703893960001</v>
      </c>
      <c r="E38" s="630">
        <v>10.20664728113</v>
      </c>
      <c r="F38" s="630">
        <v>9.7166017268099978</v>
      </c>
      <c r="G38" s="630">
        <v>9.8453557385717225</v>
      </c>
      <c r="H38" s="199"/>
      <c r="I38" s="631">
        <f t="shared" si="7"/>
        <v>59.53335078017173</v>
      </c>
    </row>
    <row r="39" spans="1:9" ht="17.25">
      <c r="A39" s="196" t="s">
        <v>198</v>
      </c>
      <c r="B39" s="285"/>
      <c r="C39" s="285"/>
      <c r="D39" s="285"/>
      <c r="E39" s="285"/>
      <c r="F39" s="285"/>
      <c r="G39" s="285"/>
      <c r="H39" s="286"/>
      <c r="I39" s="393"/>
    </row>
    <row r="40" spans="1:9" ht="17.25">
      <c r="A40" s="289" t="s">
        <v>709</v>
      </c>
      <c r="B40" s="287">
        <f t="shared" ref="B40:G43" si="8">(B34-B35)/B35*100</f>
        <v>15.860472218817881</v>
      </c>
      <c r="C40" s="287">
        <f t="shared" si="8"/>
        <v>10.375335853353082</v>
      </c>
      <c r="D40" s="287">
        <f t="shared" si="8"/>
        <v>15.596973541797411</v>
      </c>
      <c r="E40" s="287">
        <f t="shared" si="8"/>
        <v>11.444196318320195</v>
      </c>
      <c r="F40" s="287">
        <f t="shared" si="8"/>
        <v>10.630154227702374</v>
      </c>
      <c r="G40" s="287">
        <f t="shared" si="8"/>
        <v>16.820261015695433</v>
      </c>
      <c r="H40" s="286"/>
      <c r="I40" s="446">
        <f>(I34-I35)/I35*100</f>
        <v>13.453800082631945</v>
      </c>
    </row>
    <row r="41" spans="1:9" ht="17.25">
      <c r="A41" s="289" t="s">
        <v>628</v>
      </c>
      <c r="B41" s="287">
        <f t="shared" si="8"/>
        <v>5.1646981124980682</v>
      </c>
      <c r="C41" s="287">
        <f t="shared" si="8"/>
        <v>3.8425479330353616</v>
      </c>
      <c r="D41" s="287">
        <f t="shared" si="8"/>
        <v>-8.880445292591709</v>
      </c>
      <c r="E41" s="287">
        <f t="shared" si="8"/>
        <v>11.09415703929764</v>
      </c>
      <c r="F41" s="287">
        <f t="shared" si="8"/>
        <v>-3.4952391388679027</v>
      </c>
      <c r="G41" s="287">
        <f t="shared" si="8"/>
        <v>-4.7365730260141836</v>
      </c>
      <c r="H41" s="286"/>
      <c r="I41" s="446">
        <f>(I35-I36)/I36*100</f>
        <v>4.0555660390105414E-2</v>
      </c>
    </row>
    <row r="42" spans="1:9" ht="17.25">
      <c r="A42" s="289" t="s">
        <v>431</v>
      </c>
      <c r="B42" s="287">
        <f t="shared" si="8"/>
        <v>18.904655953960049</v>
      </c>
      <c r="C42" s="287">
        <f t="shared" si="8"/>
        <v>12.310394484047956</v>
      </c>
      <c r="D42" s="287">
        <f t="shared" si="8"/>
        <v>18.702132914819362</v>
      </c>
      <c r="E42" s="287">
        <f t="shared" si="8"/>
        <v>7.9349381451745336</v>
      </c>
      <c r="F42" s="287">
        <f t="shared" si="8"/>
        <v>23.309881732803252</v>
      </c>
      <c r="G42" s="287">
        <f t="shared" si="8"/>
        <v>20.74839850735108</v>
      </c>
      <c r="H42" s="286"/>
      <c r="I42" s="446">
        <f>(I36-I37)/I37*100</f>
        <v>17.115315548897069</v>
      </c>
    </row>
    <row r="43" spans="1:9" ht="17.25">
      <c r="A43" s="289" t="s">
        <v>271</v>
      </c>
      <c r="B43" s="287">
        <f t="shared" si="8"/>
        <v>7.6361205367192406</v>
      </c>
      <c r="C43" s="287">
        <f t="shared" si="8"/>
        <v>6.674875151533791</v>
      </c>
      <c r="D43" s="287">
        <f t="shared" si="8"/>
        <v>0.61270999319546493</v>
      </c>
      <c r="E43" s="287">
        <f t="shared" si="8"/>
        <v>-1.9735041319827076</v>
      </c>
      <c r="F43" s="287">
        <f t="shared" si="8"/>
        <v>10.710486491676644</v>
      </c>
      <c r="G43" s="287">
        <f t="shared" si="8"/>
        <v>4.8418346109788519</v>
      </c>
      <c r="H43" s="286"/>
      <c r="I43" s="446">
        <f>(I37-I38)/I38*100</f>
        <v>4.5791445301985396</v>
      </c>
    </row>
    <row r="44" spans="1:9" ht="17.25">
      <c r="A44" s="289" t="s">
        <v>710</v>
      </c>
      <c r="B44" s="441">
        <f>(B34-B38)/B38*100</f>
        <v>55.941666370651397</v>
      </c>
      <c r="C44" s="441">
        <f t="shared" ref="C44:G44" si="9">(C34-C38)/C38*100</f>
        <v>37.318632450827359</v>
      </c>
      <c r="D44" s="441">
        <f t="shared" si="9"/>
        <v>25.796750307255607</v>
      </c>
      <c r="E44" s="441">
        <f t="shared" si="9"/>
        <v>30.994843351927404</v>
      </c>
      <c r="F44" s="441">
        <f t="shared" si="9"/>
        <v>45.750111985699654</v>
      </c>
      <c r="G44" s="441">
        <f t="shared" si="9"/>
        <v>40.883575226880978</v>
      </c>
      <c r="H44" s="286"/>
      <c r="I44" s="446">
        <f>(I34-I38)/I38*100</f>
        <v>39.012521221480625</v>
      </c>
    </row>
    <row r="45" spans="1:9" ht="17.25">
      <c r="I45" s="393"/>
    </row>
  </sheetData>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68D90-BDB8-49EC-9BB5-9EC8B6BE018D}">
  <sheetPr>
    <tabColor rgb="FFFFC000"/>
  </sheetPr>
  <dimension ref="A1:I28"/>
  <sheetViews>
    <sheetView showGridLines="0" zoomScale="90" zoomScaleNormal="90" workbookViewId="0"/>
  </sheetViews>
  <sheetFormatPr defaultColWidth="9.140625" defaultRowHeight="15.75"/>
  <cols>
    <col min="1" max="1" width="63.42578125" style="6" customWidth="1"/>
    <col min="2" max="2" width="9.5703125" style="6" customWidth="1"/>
    <col min="3" max="3" width="10.140625" style="6" customWidth="1"/>
    <col min="4" max="4" width="9.85546875" style="6" customWidth="1"/>
    <col min="5" max="5" width="10" style="6" customWidth="1"/>
    <col min="6" max="6" width="9.5703125" style="6" customWidth="1"/>
    <col min="7" max="7" width="2" style="6" customWidth="1"/>
    <col min="8" max="8" width="13.42578125" style="6" customWidth="1"/>
    <col min="9" max="9" width="14.42578125" style="6" customWidth="1"/>
    <col min="10" max="16384" width="9.140625" style="6"/>
  </cols>
  <sheetData>
    <row r="1" spans="1:9" ht="21">
      <c r="A1" s="180" t="str">
        <f>'[7]Indice-Index'!A27</f>
        <v>3.8   Trend storico dei volumi  - Volumes  trend</v>
      </c>
      <c r="B1" s="90"/>
      <c r="C1" s="91"/>
      <c r="D1" s="91"/>
      <c r="E1" s="91"/>
      <c r="F1" s="91"/>
      <c r="G1" s="91"/>
      <c r="H1" s="91"/>
      <c r="I1" s="91"/>
    </row>
    <row r="4" spans="1:9">
      <c r="A4" s="1055" t="s">
        <v>208</v>
      </c>
      <c r="B4" s="196" t="str">
        <f>+'3.4'!B4</f>
        <v>2020/21</v>
      </c>
      <c r="C4" s="196" t="str">
        <f>+'3.4'!C4</f>
        <v>2021/22</v>
      </c>
      <c r="D4" s="196" t="str">
        <f>+'3.4'!D4</f>
        <v>2022/23</v>
      </c>
      <c r="E4" s="196" t="str">
        <f>+'3.4'!E4</f>
        <v>2023/24</v>
      </c>
      <c r="F4" s="196" t="str">
        <f>+'3.4'!F4</f>
        <v>2024/25</v>
      </c>
      <c r="G4" s="13"/>
      <c r="H4" s="275" t="s">
        <v>105</v>
      </c>
      <c r="I4" s="275" t="s">
        <v>105</v>
      </c>
    </row>
    <row r="5" spans="1:9">
      <c r="A5" s="1056"/>
      <c r="B5" s="68" t="s">
        <v>100</v>
      </c>
      <c r="C5" s="69"/>
      <c r="D5" s="68"/>
      <c r="E5" s="68" t="s">
        <v>101</v>
      </c>
      <c r="F5" s="68" t="s">
        <v>102</v>
      </c>
      <c r="G5" s="69"/>
      <c r="H5" s="277" t="s">
        <v>104</v>
      </c>
      <c r="I5" s="277" t="s">
        <v>103</v>
      </c>
    </row>
    <row r="6" spans="1:9">
      <c r="B6" s="13"/>
      <c r="C6" s="13"/>
      <c r="D6" s="13"/>
      <c r="E6" s="13"/>
      <c r="F6" s="13"/>
      <c r="H6" s="13"/>
      <c r="I6" s="13"/>
    </row>
    <row r="7" spans="1:9">
      <c r="A7" s="227" t="s">
        <v>133</v>
      </c>
      <c r="B7" s="398">
        <f>B8+B9+B10</f>
        <v>2323.4359234789226</v>
      </c>
      <c r="C7" s="398">
        <f t="shared" ref="C7:F7" si="0">C8+C9+C10</f>
        <v>2248.1631316600879</v>
      </c>
      <c r="D7" s="398">
        <f t="shared" si="0"/>
        <v>2043.9261443300898</v>
      </c>
      <c r="E7" s="398">
        <f t="shared" si="0"/>
        <v>1910.5432377993604</v>
      </c>
      <c r="F7" s="398">
        <f t="shared" si="0"/>
        <v>1785.1058954419836</v>
      </c>
      <c r="G7" s="148"/>
      <c r="H7" s="228">
        <f>(F7-B7)/B7*100</f>
        <v>-23.169566356316281</v>
      </c>
      <c r="I7" s="228">
        <f>(F7-E7)/E7*100</f>
        <v>-6.565532769719491</v>
      </c>
    </row>
    <row r="8" spans="1:9">
      <c r="A8" s="6" t="s">
        <v>131</v>
      </c>
      <c r="B8" s="121">
        <v>756.75783454895475</v>
      </c>
      <c r="C8" s="121">
        <v>710.38170618494166</v>
      </c>
      <c r="D8" s="121">
        <v>602.68498792035462</v>
      </c>
      <c r="E8" s="121">
        <v>560.93451881089538</v>
      </c>
      <c r="F8" s="121">
        <v>518.4895232773822</v>
      </c>
      <c r="H8" s="116">
        <f t="shared" ref="H8:H14" si="1">(F8-B8)/B8*100</f>
        <v>-31.485410575707618</v>
      </c>
      <c r="I8" s="116">
        <f t="shared" ref="I8:I14" si="2">(F8-E8)/E8*100</f>
        <v>-7.5668360762483973</v>
      </c>
    </row>
    <row r="9" spans="1:9">
      <c r="A9" s="125" t="s">
        <v>642</v>
      </c>
      <c r="B9" s="126">
        <v>1530.5852082783661</v>
      </c>
      <c r="C9" s="126">
        <v>1491.0765615115188</v>
      </c>
      <c r="D9" s="126">
        <v>1394.9463613444454</v>
      </c>
      <c r="E9" s="126">
        <v>1303.2849420811178</v>
      </c>
      <c r="F9" s="126">
        <v>1223.7942531317399</v>
      </c>
      <c r="H9" s="116">
        <f t="shared" si="1"/>
        <v>-20.044029792481204</v>
      </c>
      <c r="I9" s="116">
        <f t="shared" si="2"/>
        <v>-6.0992563009624927</v>
      </c>
    </row>
    <row r="10" spans="1:9">
      <c r="A10" s="82" t="s">
        <v>637</v>
      </c>
      <c r="B10" s="710">
        <v>36.092880651601916</v>
      </c>
      <c r="C10" s="710">
        <v>46.704863963627361</v>
      </c>
      <c r="D10" s="710">
        <v>46.294795065289762</v>
      </c>
      <c r="E10" s="710">
        <v>46.323776907347387</v>
      </c>
      <c r="F10" s="710">
        <v>42.822119032861643</v>
      </c>
      <c r="H10" s="232">
        <f t="shared" si="1"/>
        <v>18.644226395271282</v>
      </c>
      <c r="I10" s="232">
        <f t="shared" si="2"/>
        <v>-7.5590940727683797</v>
      </c>
    </row>
    <row r="11" spans="1:9" ht="5.25" customHeight="1">
      <c r="A11" s="225"/>
      <c r="B11" s="229"/>
      <c r="C11" s="229"/>
      <c r="D11" s="229"/>
      <c r="E11" s="229"/>
      <c r="F11" s="229"/>
      <c r="G11" s="148"/>
      <c r="H11" s="226"/>
      <c r="I11" s="226"/>
    </row>
    <row r="12" spans="1:9">
      <c r="A12" s="227" t="s">
        <v>128</v>
      </c>
      <c r="B12" s="398">
        <f>+B14+B13</f>
        <v>931.99189856342991</v>
      </c>
      <c r="C12" s="398">
        <f>+C14+C13</f>
        <v>918.49752663277854</v>
      </c>
      <c r="D12" s="398">
        <f>+D14+D13</f>
        <v>1014.3920598548831</v>
      </c>
      <c r="E12" s="398">
        <f>+E14+E13</f>
        <v>1097.732221672311</v>
      </c>
      <c r="F12" s="398">
        <f>+F14+F13</f>
        <v>1158.8671338291849</v>
      </c>
      <c r="G12" s="148"/>
      <c r="H12" s="228">
        <f>(F12-B12)/B12*100</f>
        <v>24.34304800454381</v>
      </c>
      <c r="I12" s="228">
        <f>(F12-E12)/E12*100</f>
        <v>5.5692008442404646</v>
      </c>
    </row>
    <row r="13" spans="1:9">
      <c r="A13" s="6" t="s">
        <v>142</v>
      </c>
      <c r="B13" s="121">
        <v>817.01292642203975</v>
      </c>
      <c r="C13" s="121">
        <v>797.1281357625744</v>
      </c>
      <c r="D13" s="121">
        <v>874.99136197245593</v>
      </c>
      <c r="E13" s="121">
        <v>950.012136753307</v>
      </c>
      <c r="F13" s="121">
        <v>997.20644590923496</v>
      </c>
      <c r="H13" s="39">
        <f t="shared" si="1"/>
        <v>22.055161388488685</v>
      </c>
      <c r="I13" s="39">
        <f t="shared" si="2"/>
        <v>4.9677585506660815</v>
      </c>
    </row>
    <row r="14" spans="1:9">
      <c r="A14" s="154" t="s">
        <v>141</v>
      </c>
      <c r="B14" s="397">
        <v>114.97897214139013</v>
      </c>
      <c r="C14" s="397">
        <v>121.36939087020416</v>
      </c>
      <c r="D14" s="397">
        <v>139.40069788242712</v>
      </c>
      <c r="E14" s="397">
        <v>147.72008491900394</v>
      </c>
      <c r="F14" s="397">
        <v>161.66068791994996</v>
      </c>
      <c r="H14" s="220">
        <f t="shared" si="1"/>
        <v>40.600220117775216</v>
      </c>
      <c r="I14" s="220">
        <f t="shared" si="2"/>
        <v>9.4371750521195317</v>
      </c>
    </row>
    <row r="15" spans="1:9">
      <c r="B15" s="13"/>
      <c r="C15" s="13"/>
      <c r="D15" s="13"/>
      <c r="E15" s="13"/>
      <c r="F15" s="13"/>
      <c r="H15" s="13"/>
      <c r="I15" s="13"/>
    </row>
    <row r="16" spans="1:9">
      <c r="A16" s="5"/>
      <c r="B16" s="81"/>
      <c r="C16" s="81"/>
      <c r="D16" s="81"/>
      <c r="E16" s="81"/>
      <c r="F16" s="81"/>
      <c r="H16" s="39"/>
      <c r="I16" s="39"/>
    </row>
    <row r="17" spans="1:9">
      <c r="A17" s="1056" t="s">
        <v>99</v>
      </c>
      <c r="B17" s="274" t="str">
        <f>+'3.4'!B19</f>
        <v>2T21</v>
      </c>
      <c r="C17" s="274" t="str">
        <f>+'3.4'!C19</f>
        <v>2T22</v>
      </c>
      <c r="D17" s="274" t="str">
        <f>+'3.4'!D19</f>
        <v>2T23</v>
      </c>
      <c r="E17" s="274" t="str">
        <f>+'3.4'!E19</f>
        <v>2T24</v>
      </c>
      <c r="F17" s="274" t="str">
        <f>+'3.4'!F19</f>
        <v>2T25</v>
      </c>
      <c r="G17" s="24"/>
      <c r="H17" s="275" t="s">
        <v>105</v>
      </c>
      <c r="I17" s="275" t="s">
        <v>105</v>
      </c>
    </row>
    <row r="18" spans="1:9">
      <c r="A18" s="1056"/>
      <c r="B18" s="274" t="str">
        <f>+'3.4'!B20</f>
        <v>2Q21</v>
      </c>
      <c r="C18" s="274" t="str">
        <f>+'3.4'!C20</f>
        <v>2Q22</v>
      </c>
      <c r="D18" s="274" t="str">
        <f>+'3.4'!D20</f>
        <v>2Q23</v>
      </c>
      <c r="E18" s="274" t="str">
        <f>+'3.4'!E20</f>
        <v>2Q24</v>
      </c>
      <c r="F18" s="274" t="str">
        <f>+'3.4'!F20</f>
        <v>2Q25</v>
      </c>
      <c r="G18" s="24"/>
      <c r="H18" s="277" t="s">
        <v>104</v>
      </c>
      <c r="I18" s="277" t="s">
        <v>103</v>
      </c>
    </row>
    <row r="19" spans="1:9">
      <c r="B19" s="275" t="s">
        <v>100</v>
      </c>
      <c r="C19" s="276"/>
      <c r="D19" s="275"/>
      <c r="E19" s="275" t="s">
        <v>101</v>
      </c>
      <c r="F19" s="275" t="s">
        <v>102</v>
      </c>
      <c r="G19" s="24"/>
      <c r="H19" s="13"/>
      <c r="I19" s="13"/>
    </row>
    <row r="20" spans="1:9">
      <c r="B20" s="68"/>
      <c r="C20" s="69"/>
      <c r="D20" s="68"/>
      <c r="E20" s="68"/>
      <c r="F20" s="68"/>
      <c r="H20" s="13"/>
      <c r="I20" s="13"/>
    </row>
    <row r="21" spans="1:9">
      <c r="A21" s="227" t="s">
        <v>133</v>
      </c>
      <c r="B21" s="398">
        <f>B22+B23+B24</f>
        <v>579.35780784565748</v>
      </c>
      <c r="C21" s="398">
        <f t="shared" ref="C21:F21" si="3">C22+C23+C24</f>
        <v>543.14465762944496</v>
      </c>
      <c r="D21" s="398">
        <f t="shared" si="3"/>
        <v>501.08193811885798</v>
      </c>
      <c r="E21" s="398">
        <f t="shared" si="3"/>
        <v>475.377661969038</v>
      </c>
      <c r="F21" s="398">
        <f t="shared" si="3"/>
        <v>429.57614977933753</v>
      </c>
      <c r="G21" s="148"/>
      <c r="H21" s="228">
        <f>(F21-B21)/B21*100</f>
        <v>-25.853049020480658</v>
      </c>
      <c r="I21" s="228">
        <f>(F21-E21)/E21*100</f>
        <v>-9.6347632322453531</v>
      </c>
    </row>
    <row r="22" spans="1:9">
      <c r="A22" s="6" t="s">
        <v>131</v>
      </c>
      <c r="B22" s="121">
        <v>176.68180905075317</v>
      </c>
      <c r="C22" s="121">
        <v>164.05992440150877</v>
      </c>
      <c r="D22" s="121">
        <v>144.6821234627499</v>
      </c>
      <c r="E22" s="121">
        <v>140.86672629402878</v>
      </c>
      <c r="F22" s="121">
        <v>123.90752013592294</v>
      </c>
      <c r="H22" s="116">
        <f t="shared" ref="H22:H28" si="4">(F22-B22)/B22*100</f>
        <v>-29.869678830190395</v>
      </c>
      <c r="I22" s="116">
        <f t="shared" ref="I22:I28" si="5">(F22-E22)/E22*100</f>
        <v>-12.039185267007039</v>
      </c>
    </row>
    <row r="23" spans="1:9">
      <c r="A23" s="125" t="s">
        <v>642</v>
      </c>
      <c r="B23" s="126">
        <v>393.94718087393909</v>
      </c>
      <c r="C23" s="126">
        <v>366.94409068016421</v>
      </c>
      <c r="D23" s="126">
        <v>345.99369854019545</v>
      </c>
      <c r="E23" s="126">
        <v>323.56687315905157</v>
      </c>
      <c r="F23" s="126">
        <v>295.67647301853867</v>
      </c>
      <c r="H23" s="116">
        <f t="shared" si="4"/>
        <v>-24.945148138233915</v>
      </c>
      <c r="I23" s="116">
        <f t="shared" si="5"/>
        <v>-8.6196710646590731</v>
      </c>
    </row>
    <row r="24" spans="1:9">
      <c r="A24" s="82" t="s">
        <v>637</v>
      </c>
      <c r="B24" s="710">
        <v>8.7288179209651702</v>
      </c>
      <c r="C24" s="710">
        <v>12.140642547772021</v>
      </c>
      <c r="D24" s="710">
        <v>10.406116115912663</v>
      </c>
      <c r="E24" s="710">
        <v>10.944062515957675</v>
      </c>
      <c r="F24" s="710">
        <v>9.9921566248758946</v>
      </c>
      <c r="H24" s="232">
        <f t="shared" si="4"/>
        <v>14.473193453564829</v>
      </c>
      <c r="I24" s="232">
        <f t="shared" si="5"/>
        <v>-8.6979208104284389</v>
      </c>
    </row>
    <row r="25" spans="1:9" ht="5.25" customHeight="1">
      <c r="B25" s="13"/>
      <c r="C25" s="13"/>
      <c r="D25" s="13"/>
      <c r="E25" s="13"/>
      <c r="F25" s="13"/>
      <c r="H25" s="13"/>
      <c r="I25" s="13"/>
    </row>
    <row r="26" spans="1:9">
      <c r="A26" s="227" t="s">
        <v>128</v>
      </c>
      <c r="B26" s="398">
        <f>+B28+B27</f>
        <v>228.30988459557054</v>
      </c>
      <c r="C26" s="398">
        <f>+C28+C27</f>
        <v>228.21529684151176</v>
      </c>
      <c r="D26" s="398">
        <f>+D28+D27</f>
        <v>251.72992779827945</v>
      </c>
      <c r="E26" s="398">
        <f>+E28+E27</f>
        <v>270.81373085487598</v>
      </c>
      <c r="F26" s="398">
        <f>+F28+F27</f>
        <v>286.15039545086847</v>
      </c>
      <c r="G26" s="148"/>
      <c r="H26" s="228">
        <f>(F26-B26)/B26*100</f>
        <v>25.33421229560733</v>
      </c>
      <c r="I26" s="228">
        <f>(F26-E26)/E26*100</f>
        <v>5.6631783578991124</v>
      </c>
    </row>
    <row r="27" spans="1:9">
      <c r="A27" s="6" t="s">
        <v>142</v>
      </c>
      <c r="B27" s="121">
        <v>198.54127984905881</v>
      </c>
      <c r="C27" s="121">
        <v>197.13074954370586</v>
      </c>
      <c r="D27" s="121">
        <v>215.20227897309945</v>
      </c>
      <c r="E27" s="121">
        <v>234.141999626526</v>
      </c>
      <c r="F27" s="121">
        <v>244.75510777713373</v>
      </c>
      <c r="H27" s="39">
        <f>(F27-B27)/B27*100</f>
        <v>23.276684809934249</v>
      </c>
      <c r="I27" s="39">
        <f t="shared" si="5"/>
        <v>4.5327656582485973</v>
      </c>
    </row>
    <row r="28" spans="1:9">
      <c r="A28" s="154" t="s">
        <v>141</v>
      </c>
      <c r="B28" s="397">
        <v>29.768604746511727</v>
      </c>
      <c r="C28" s="397">
        <v>31.084547297805887</v>
      </c>
      <c r="D28" s="397">
        <v>36.527648825179995</v>
      </c>
      <c r="E28" s="397">
        <v>36.671731228350005</v>
      </c>
      <c r="F28" s="397">
        <v>41.395287673734728</v>
      </c>
      <c r="H28" s="220">
        <f t="shared" si="4"/>
        <v>39.056862174856924</v>
      </c>
      <c r="I28" s="220">
        <f t="shared" si="5"/>
        <v>12.880647537395395</v>
      </c>
    </row>
  </sheetData>
  <mergeCells count="2">
    <mergeCell ref="A4:A5"/>
    <mergeCell ref="A17:A18"/>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AA4F1-E60F-4939-855C-F5DAF3400E9A}">
  <sheetPr>
    <tabColor rgb="FFFFC000"/>
  </sheetPr>
  <dimension ref="A1:K43"/>
  <sheetViews>
    <sheetView showGridLines="0" zoomScale="90" zoomScaleNormal="90" workbookViewId="0"/>
  </sheetViews>
  <sheetFormatPr defaultColWidth="9.140625" defaultRowHeight="15.75"/>
  <cols>
    <col min="1" max="1" width="30.5703125" style="6" customWidth="1"/>
    <col min="2" max="2" width="10.85546875" style="6" customWidth="1"/>
    <col min="3" max="3" width="24.5703125" style="6" customWidth="1"/>
    <col min="4" max="4" width="2.140625" style="6" customWidth="1"/>
    <col min="5" max="5" width="31.5703125" style="6" customWidth="1"/>
    <col min="6" max="6" width="8.7109375" style="6" customWidth="1"/>
    <col min="7" max="7" width="24.85546875" style="6" customWidth="1"/>
    <col min="8" max="8" width="2.85546875" style="6" customWidth="1"/>
    <col min="9" max="9" width="34.85546875" style="6" bestFit="1" customWidth="1"/>
    <col min="10" max="10" width="8.5703125" style="6" customWidth="1"/>
    <col min="11" max="11" width="24.85546875" style="6" customWidth="1"/>
    <col min="12" max="16384" width="9.140625" style="6"/>
  </cols>
  <sheetData>
    <row r="1" spans="1:11" ht="21">
      <c r="A1" s="180" t="str">
        <f>'[7]Indice-Index'!A28</f>
        <v>3.9   Il quadro concorrenziale - The competitive framework</v>
      </c>
      <c r="B1" s="91"/>
      <c r="C1" s="91"/>
      <c r="D1" s="91"/>
      <c r="E1" s="91"/>
      <c r="F1" s="91"/>
      <c r="G1" s="91"/>
      <c r="H1" s="91"/>
      <c r="I1" s="91"/>
      <c r="J1" s="91"/>
      <c r="K1" s="91"/>
    </row>
    <row r="2" spans="1:11" ht="16.5" customHeight="1"/>
    <row r="3" spans="1:11" ht="16.5" customHeight="1"/>
    <row r="4" spans="1:11" ht="18.75">
      <c r="A4" s="44" t="s">
        <v>209</v>
      </c>
      <c r="D4" s="202"/>
    </row>
    <row r="5" spans="1:11" ht="18.75">
      <c r="A5" s="44"/>
      <c r="D5" s="202"/>
    </row>
    <row r="6" spans="1:11">
      <c r="A6" s="222" t="s">
        <v>129</v>
      </c>
      <c r="B6" s="34" t="str">
        <f>'3.1'!C4</f>
        <v>1H2025</v>
      </c>
      <c r="C6" s="130" t="s">
        <v>861</v>
      </c>
      <c r="E6" s="222" t="s">
        <v>429</v>
      </c>
      <c r="F6" s="34" t="str">
        <f>+B6</f>
        <v>1H2025</v>
      </c>
      <c r="G6" s="33" t="str">
        <f>+C6</f>
        <v>Diff/chg. Vs 1H24 (p.p.)</v>
      </c>
      <c r="I6" s="222" t="s">
        <v>274</v>
      </c>
      <c r="J6" s="34" t="str">
        <f>+F6</f>
        <v>1H2025</v>
      </c>
      <c r="K6" s="33" t="str">
        <f>+C6</f>
        <v>Diff/chg. Vs 1H24 (p.p.)</v>
      </c>
    </row>
    <row r="7" spans="1:11">
      <c r="A7" s="230" t="s">
        <v>143</v>
      </c>
      <c r="B7" s="46"/>
      <c r="C7" s="95"/>
      <c r="E7" s="230" t="s">
        <v>430</v>
      </c>
      <c r="F7" s="33"/>
      <c r="G7" s="33"/>
      <c r="I7" s="230" t="s">
        <v>275</v>
      </c>
      <c r="J7" s="33"/>
      <c r="K7" s="33"/>
    </row>
    <row r="8" spans="1:11">
      <c r="A8" s="447" t="s">
        <v>113</v>
      </c>
      <c r="B8" s="636">
        <v>32.754320931694863</v>
      </c>
      <c r="C8" s="636">
        <v>-1.1117852106495292</v>
      </c>
      <c r="E8" s="520" t="s">
        <v>113</v>
      </c>
      <c r="F8" s="498">
        <v>95.175261484609194</v>
      </c>
      <c r="G8" s="498">
        <v>-0.6720928399612518</v>
      </c>
      <c r="I8" s="447" t="s">
        <v>120</v>
      </c>
      <c r="J8" s="498">
        <v>19.475792254259101</v>
      </c>
      <c r="K8" s="498">
        <v>1.6669448411406016</v>
      </c>
    </row>
    <row r="9" spans="1:11">
      <c r="A9" s="447" t="s">
        <v>120</v>
      </c>
      <c r="B9" s="636">
        <v>15.576861197361353</v>
      </c>
      <c r="C9" s="636">
        <v>1.5884581727933007</v>
      </c>
      <c r="E9" s="520" t="s">
        <v>59</v>
      </c>
      <c r="F9" s="498">
        <v>3.0558466350956643</v>
      </c>
      <c r="G9" s="498">
        <v>0.32076324875360518</v>
      </c>
      <c r="I9" s="447" t="s">
        <v>113</v>
      </c>
      <c r="J9" s="498">
        <v>17.130188403393689</v>
      </c>
      <c r="K9" s="498">
        <v>0.19209837534411633</v>
      </c>
    </row>
    <row r="10" spans="1:11">
      <c r="A10" s="447" t="s">
        <v>58</v>
      </c>
      <c r="B10" s="636">
        <v>13.002656022107228</v>
      </c>
      <c r="C10" s="636">
        <v>-0.63519636734022455</v>
      </c>
      <c r="E10" s="520" t="s">
        <v>257</v>
      </c>
      <c r="F10" s="498">
        <v>1.7688918802951377</v>
      </c>
      <c r="G10" s="498">
        <v>0.35132959120763196</v>
      </c>
      <c r="I10" s="447" t="s">
        <v>58</v>
      </c>
      <c r="J10" s="498">
        <v>16.257256467243131</v>
      </c>
      <c r="K10" s="498">
        <v>-1.1052996315294727</v>
      </c>
    </row>
    <row r="11" spans="1:11">
      <c r="A11" s="447" t="s">
        <v>56</v>
      </c>
      <c r="B11" s="636">
        <v>10.144145424085222</v>
      </c>
      <c r="C11" s="636">
        <v>-0.5869308831882325</v>
      </c>
      <c r="E11" s="511" t="s">
        <v>78</v>
      </c>
      <c r="F11" s="433">
        <f>SUM(F8:F10)</f>
        <v>100</v>
      </c>
      <c r="G11" s="433">
        <f>SUM(G8:G10)</f>
        <v>-1.4654943925052066E-14</v>
      </c>
      <c r="I11" s="447" t="s">
        <v>56</v>
      </c>
      <c r="J11" s="498">
        <v>12.683252830804163</v>
      </c>
      <c r="K11" s="498">
        <v>-0.97864268358142503</v>
      </c>
    </row>
    <row r="12" spans="1:11">
      <c r="A12" s="447" t="s">
        <v>114</v>
      </c>
      <c r="B12" s="636">
        <v>9.1120487253149154</v>
      </c>
      <c r="C12" s="636">
        <v>-1.1316678706223904</v>
      </c>
      <c r="I12" s="447" t="s">
        <v>114</v>
      </c>
      <c r="J12" s="498">
        <v>11.392819499154385</v>
      </c>
      <c r="K12" s="498">
        <v>-1.6486109972271237</v>
      </c>
    </row>
    <row r="13" spans="1:11">
      <c r="A13" s="447" t="s">
        <v>57</v>
      </c>
      <c r="B13" s="636">
        <v>9.0141110324083389</v>
      </c>
      <c r="C13" s="636">
        <v>0.7469391752778467</v>
      </c>
      <c r="I13" s="447" t="s">
        <v>57</v>
      </c>
      <c r="J13" s="498">
        <v>11.270367733247079</v>
      </c>
      <c r="K13" s="498">
        <v>0.74530623172441146</v>
      </c>
    </row>
    <row r="14" spans="1:11">
      <c r="A14" s="447" t="s">
        <v>433</v>
      </c>
      <c r="B14" s="636">
        <v>8.2889935319336381</v>
      </c>
      <c r="C14" s="636">
        <v>0.7701551687751067</v>
      </c>
      <c r="I14" s="447" t="s">
        <v>433</v>
      </c>
      <c r="J14" s="498">
        <v>10.363751334715831</v>
      </c>
      <c r="K14" s="498">
        <v>0.79140452012820184</v>
      </c>
    </row>
    <row r="15" spans="1:11">
      <c r="A15" s="447" t="s">
        <v>60</v>
      </c>
      <c r="B15" s="636">
        <v>2.1068631350944615</v>
      </c>
      <c r="C15" s="636">
        <v>0.36002781495412783</v>
      </c>
      <c r="I15" s="595" t="s">
        <v>60</v>
      </c>
      <c r="J15" s="637">
        <v>1.426571477182645</v>
      </c>
      <c r="K15" s="637">
        <v>0.33679934400071909</v>
      </c>
    </row>
    <row r="16" spans="1:11">
      <c r="A16" s="511" t="s">
        <v>78</v>
      </c>
      <c r="B16" s="638">
        <f>SUM(B8:B15)</f>
        <v>100.00000000000003</v>
      </c>
      <c r="C16" s="433">
        <f>SUM(C8:C15)</f>
        <v>5.3290705182007514E-15</v>
      </c>
      <c r="I16" s="447" t="s">
        <v>115</v>
      </c>
      <c r="J16" s="494">
        <f>SUM(J8:J15)</f>
        <v>100.00000000000003</v>
      </c>
      <c r="K16" s="494">
        <f>SUM(K8:K15)</f>
        <v>2.886579864025407E-14</v>
      </c>
    </row>
    <row r="17" spans="2:11" ht="14.1" customHeight="1"/>
    <row r="19" spans="2:11">
      <c r="J19" s="7"/>
    </row>
    <row r="20" spans="2:11">
      <c r="J20" s="7"/>
    </row>
    <row r="21" spans="2:11">
      <c r="I21" s="222" t="s">
        <v>704</v>
      </c>
      <c r="J21" s="34" t="str">
        <f>+B6</f>
        <v>1H2025</v>
      </c>
      <c r="K21" s="33" t="str">
        <f>+C6</f>
        <v>Diff/chg. Vs 1H24 (p.p.)</v>
      </c>
    </row>
    <row r="22" spans="2:11">
      <c r="I22" s="230" t="s">
        <v>705</v>
      </c>
      <c r="J22" s="33"/>
      <c r="K22" s="33"/>
    </row>
    <row r="23" spans="2:11">
      <c r="I23" s="447" t="s">
        <v>120</v>
      </c>
      <c r="J23" s="498">
        <v>28.648827085546408</v>
      </c>
      <c r="K23" s="498">
        <v>2.7812938694499536</v>
      </c>
    </row>
    <row r="24" spans="2:11">
      <c r="I24" s="447" t="s">
        <v>113</v>
      </c>
      <c r="J24" s="498">
        <v>23.770343784644616</v>
      </c>
      <c r="K24" s="498">
        <v>0.53323271985422949</v>
      </c>
    </row>
    <row r="25" spans="2:11">
      <c r="B25" s="13"/>
      <c r="C25" s="13"/>
      <c r="I25" s="447" t="s">
        <v>58</v>
      </c>
      <c r="J25" s="498">
        <v>19.535641732181478</v>
      </c>
      <c r="K25" s="498">
        <v>-2.0510168818175245</v>
      </c>
    </row>
    <row r="26" spans="2:11">
      <c r="I26" s="447" t="s">
        <v>114</v>
      </c>
      <c r="J26" s="498">
        <v>14.49369944238645</v>
      </c>
      <c r="K26" s="498">
        <v>-2.1428513476550251</v>
      </c>
    </row>
    <row r="27" spans="2:11">
      <c r="I27" s="447" t="s">
        <v>433</v>
      </c>
      <c r="J27" s="498">
        <v>5.3375304177225047</v>
      </c>
      <c r="K27" s="498">
        <v>0.31476264783697516</v>
      </c>
    </row>
    <row r="28" spans="2:11">
      <c r="I28" s="447" t="s">
        <v>56</v>
      </c>
      <c r="J28" s="498">
        <v>4.9169852141273402</v>
      </c>
      <c r="K28" s="498">
        <v>9.7449237475117023E-2</v>
      </c>
    </row>
    <row r="29" spans="2:11">
      <c r="I29" s="447" t="s">
        <v>57</v>
      </c>
      <c r="J29" s="498">
        <v>2.3511750238963436</v>
      </c>
      <c r="K29" s="498">
        <v>0.37395252818786506</v>
      </c>
    </row>
    <row r="30" spans="2:11">
      <c r="I30" s="595" t="s">
        <v>60</v>
      </c>
      <c r="J30" s="637">
        <v>0.94579729949485458</v>
      </c>
      <c r="K30" s="637">
        <v>9.3177226668396007E-2</v>
      </c>
    </row>
    <row r="31" spans="2:11">
      <c r="I31" s="447" t="s">
        <v>706</v>
      </c>
      <c r="J31" s="494">
        <f>SUM(J23:J30)</f>
        <v>100</v>
      </c>
      <c r="K31" s="494">
        <f>SUM(K23:K30)</f>
        <v>-1.3211653993039363E-14</v>
      </c>
    </row>
    <row r="34" spans="9:11">
      <c r="I34" s="222" t="s">
        <v>707</v>
      </c>
      <c r="J34" s="34" t="str">
        <f>+B6</f>
        <v>1H2025</v>
      </c>
      <c r="K34" s="33" t="str">
        <f>+C6</f>
        <v>Diff/chg. Vs 1H24 (p.p.)</v>
      </c>
    </row>
    <row r="35" spans="9:11">
      <c r="I35" s="230" t="s">
        <v>708</v>
      </c>
      <c r="J35" s="33"/>
      <c r="K35" s="33"/>
    </row>
    <row r="36" spans="9:11">
      <c r="I36" s="447" t="s">
        <v>57</v>
      </c>
      <c r="J36" s="498">
        <v>30.207213333193373</v>
      </c>
      <c r="K36" s="498">
        <v>0.79232732576994991</v>
      </c>
    </row>
    <row r="37" spans="9:11">
      <c r="I37" s="447" t="s">
        <v>56</v>
      </c>
      <c r="J37" s="498">
        <v>29.172257557732813</v>
      </c>
      <c r="K37" s="498">
        <v>-4.030321838537759</v>
      </c>
    </row>
    <row r="38" spans="9:11">
      <c r="I38" s="447" t="s">
        <v>433</v>
      </c>
      <c r="J38" s="498">
        <v>21.035206987483274</v>
      </c>
      <c r="K38" s="498">
        <v>1.4087693469348501</v>
      </c>
    </row>
    <row r="39" spans="9:11">
      <c r="I39" s="447" t="s">
        <v>58</v>
      </c>
      <c r="J39" s="498">
        <v>9.2967301503052067</v>
      </c>
      <c r="K39" s="498">
        <v>1.2689960051615934</v>
      </c>
    </row>
    <row r="40" spans="9:11">
      <c r="I40" s="447" t="s">
        <v>114</v>
      </c>
      <c r="J40" s="498">
        <v>4.8091648319114695</v>
      </c>
      <c r="K40" s="498">
        <v>-0.28742821740928282</v>
      </c>
    </row>
    <row r="41" spans="9:11">
      <c r="I41" s="447" t="s">
        <v>113</v>
      </c>
      <c r="J41" s="498">
        <v>3.0320966464374801</v>
      </c>
      <c r="K41" s="498">
        <v>1.4180110433851034E-2</v>
      </c>
    </row>
    <row r="42" spans="9:11">
      <c r="I42" s="447" t="s">
        <v>60</v>
      </c>
      <c r="J42" s="498">
        <v>2.4473304929363895</v>
      </c>
      <c r="K42" s="498">
        <v>0.83347726764680297</v>
      </c>
    </row>
    <row r="43" spans="9:11">
      <c r="I43" s="447" t="s">
        <v>706</v>
      </c>
      <c r="J43" s="494">
        <f>SUM(J36:J42)</f>
        <v>100.00000000000001</v>
      </c>
      <c r="K43" s="494">
        <f>SUM(K36:K42)</f>
        <v>5.5511151231257827E-15</v>
      </c>
    </row>
  </sheetData>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C0653-C072-4E6E-AF96-0082BA5A413A}">
  <sheetPr>
    <tabColor rgb="FFFFC000"/>
  </sheetPr>
  <dimension ref="A1:I20"/>
  <sheetViews>
    <sheetView showGridLines="0" zoomScale="90" zoomScaleNormal="90" workbookViewId="0"/>
  </sheetViews>
  <sheetFormatPr defaultRowHeight="15"/>
  <cols>
    <col min="1" max="1" width="59.42578125" customWidth="1"/>
    <col min="2" max="6" width="11.140625" customWidth="1"/>
    <col min="7" max="7" width="1" customWidth="1"/>
    <col min="8" max="9" width="11" customWidth="1"/>
  </cols>
  <sheetData>
    <row r="1" spans="1:9" ht="21">
      <c r="A1" s="183" t="str">
        <f>'[7]Indice-Index'!A29</f>
        <v>3.10 Trend storico dei ricavi unitari (media ultimi 12 mesi) - Revenues per unit trend (avg last 12 months )</v>
      </c>
      <c r="B1" s="92"/>
      <c r="C1" s="92"/>
      <c r="D1" s="92"/>
      <c r="E1" s="92"/>
      <c r="F1" s="92"/>
      <c r="G1" s="92"/>
      <c r="H1" s="92"/>
      <c r="I1" s="92"/>
    </row>
    <row r="4" spans="1:9" ht="15.75">
      <c r="A4" s="5" t="s">
        <v>85</v>
      </c>
      <c r="B4" s="165" t="str">
        <f>+'3.8'!B4</f>
        <v>2020/21</v>
      </c>
      <c r="C4" s="165" t="str">
        <f>+'3.8'!C4</f>
        <v>2021/22</v>
      </c>
      <c r="D4" s="165" t="str">
        <f>+'3.8'!D4</f>
        <v>2022/23</v>
      </c>
      <c r="E4" s="165" t="str">
        <f>+'3.8'!E4</f>
        <v>2023/24</v>
      </c>
      <c r="F4" s="165" t="str">
        <f>+'3.8'!F4</f>
        <v>2024/25</v>
      </c>
      <c r="G4" s="50"/>
      <c r="H4" s="152" t="s">
        <v>105</v>
      </c>
      <c r="I4" s="152" t="s">
        <v>105</v>
      </c>
    </row>
    <row r="5" spans="1:9">
      <c r="B5" s="275" t="s">
        <v>100</v>
      </c>
      <c r="C5" s="50"/>
      <c r="D5" s="275"/>
      <c r="E5" s="275" t="s">
        <v>101</v>
      </c>
      <c r="F5" s="275" t="s">
        <v>102</v>
      </c>
      <c r="G5" s="50"/>
      <c r="H5" s="277" t="s">
        <v>104</v>
      </c>
      <c r="I5" s="277" t="s">
        <v>103</v>
      </c>
    </row>
    <row r="6" spans="1:9">
      <c r="C6" s="68"/>
      <c r="D6" s="68"/>
      <c r="E6" s="68"/>
      <c r="F6" s="68"/>
    </row>
    <row r="7" spans="1:9" ht="15.75">
      <c r="A7" s="223" t="s">
        <v>144</v>
      </c>
      <c r="C7" s="69"/>
      <c r="D7" s="69"/>
      <c r="E7" s="69"/>
      <c r="F7" s="69"/>
    </row>
    <row r="8" spans="1:9" ht="15.75">
      <c r="A8" s="218" t="s">
        <v>95</v>
      </c>
      <c r="B8" s="371">
        <v>0.77134303102346369</v>
      </c>
      <c r="C8" s="371">
        <v>0.79438500373178667</v>
      </c>
      <c r="D8" s="371">
        <v>0.85091877484898659</v>
      </c>
      <c r="E8" s="371">
        <v>0.91867216720193368</v>
      </c>
      <c r="F8" s="371">
        <v>0.96499972345248641</v>
      </c>
      <c r="G8" s="70"/>
      <c r="H8" s="219">
        <f>(F8-B8)/B8*100</f>
        <v>25.10642925911543</v>
      </c>
      <c r="I8" s="219">
        <f>(F8-E8)/E8*100</f>
        <v>5.0428823147713215</v>
      </c>
    </row>
    <row r="9" spans="1:9" ht="15.75">
      <c r="A9" s="711" t="s">
        <v>643</v>
      </c>
      <c r="B9" s="712">
        <v>1.0821567655925071</v>
      </c>
      <c r="C9" s="712">
        <v>1.0481125111256295</v>
      </c>
      <c r="D9" s="712">
        <v>1.1008183015163298</v>
      </c>
      <c r="E9" s="712">
        <v>1.1685781276438174</v>
      </c>
      <c r="F9" s="712">
        <v>1.1774215020719507</v>
      </c>
      <c r="G9" s="70"/>
      <c r="H9" s="713">
        <f>(F9-B9)/B9*100</f>
        <v>8.8032288397036371</v>
      </c>
      <c r="I9" s="713">
        <f>(F9-E9)/E9*100</f>
        <v>0.75676364454673262</v>
      </c>
    </row>
    <row r="10" spans="1:9" ht="15.75">
      <c r="A10" s="233" t="s">
        <v>644</v>
      </c>
      <c r="B10" s="372">
        <v>0.46730746854084482</v>
      </c>
      <c r="C10" s="372">
        <v>0.48521614674215563</v>
      </c>
      <c r="D10" s="372">
        <v>0.53433442764956185</v>
      </c>
      <c r="E10" s="372">
        <v>0.59170911406685278</v>
      </c>
      <c r="F10" s="372">
        <v>0.65814218738204777</v>
      </c>
      <c r="G10" s="70"/>
      <c r="H10" s="116">
        <f>(F10-B10)/B10*100</f>
        <v>40.837078730429731</v>
      </c>
      <c r="I10" s="116">
        <f>(F10-E10)/E10*100</f>
        <v>11.22731959604212</v>
      </c>
    </row>
    <row r="11" spans="1:9" ht="15.75">
      <c r="A11" s="213" t="s">
        <v>645</v>
      </c>
      <c r="B11" s="373">
        <v>7.1477142668763705</v>
      </c>
      <c r="C11" s="373">
        <v>6.8055588467109089</v>
      </c>
      <c r="D11" s="373">
        <v>7.1368843907076336</v>
      </c>
      <c r="E11" s="373">
        <v>7.0914232507609869</v>
      </c>
      <c r="F11" s="373">
        <v>7.162545020997598</v>
      </c>
      <c r="G11" s="70"/>
      <c r="H11" s="232">
        <f>(F11-B11)/B11*100</f>
        <v>0.20748946540792246</v>
      </c>
      <c r="I11" s="232">
        <f>(F11-E11)/E11*100</f>
        <v>1.0029266019198475</v>
      </c>
    </row>
    <row r="12" spans="1:9" ht="15.75">
      <c r="A12" s="6"/>
      <c r="B12" s="13"/>
      <c r="C12" s="13"/>
      <c r="D12" s="13"/>
      <c r="E12" s="13"/>
      <c r="F12" s="13"/>
      <c r="H12" s="69"/>
      <c r="I12" s="69"/>
    </row>
    <row r="13" spans="1:9" ht="15.75">
      <c r="A13" s="223" t="s">
        <v>130</v>
      </c>
      <c r="B13" s="13"/>
      <c r="C13" s="13"/>
      <c r="D13" s="13"/>
      <c r="E13" s="13"/>
      <c r="F13" s="13"/>
      <c r="H13" s="69"/>
      <c r="I13" s="69"/>
    </row>
    <row r="14" spans="1:9" ht="15.75">
      <c r="A14" s="897" t="s">
        <v>95</v>
      </c>
      <c r="B14" s="493">
        <v>6.1973839948653504</v>
      </c>
      <c r="C14" s="493">
        <v>6.5441853508411807</v>
      </c>
      <c r="D14" s="493">
        <v>6.3372913345233828</v>
      </c>
      <c r="E14" s="493">
        <v>6.0667189775795505</v>
      </c>
      <c r="F14" s="493">
        <v>5.9836708332874</v>
      </c>
      <c r="G14" s="70"/>
      <c r="H14" s="407">
        <f>(F14-B14)/B14*100</f>
        <v>-3.4484414997524082</v>
      </c>
      <c r="I14" s="407">
        <f>(F14-E14)/E14*100</f>
        <v>-1.3689136516635607</v>
      </c>
    </row>
    <row r="15" spans="1:9" ht="15.75">
      <c r="A15" s="898" t="s">
        <v>862</v>
      </c>
      <c r="B15" s="371">
        <v>14.877388085894022</v>
      </c>
      <c r="C15" s="371">
        <v>15.167500992095249</v>
      </c>
      <c r="D15" s="371">
        <v>14.541844476494132</v>
      </c>
      <c r="E15" s="371">
        <v>13.958137282614748</v>
      </c>
      <c r="F15" s="371">
        <v>13.501965375658186</v>
      </c>
      <c r="G15" s="6"/>
      <c r="H15" s="219">
        <f>(F15-B15)/B15*100</f>
        <v>-9.2450549941621958</v>
      </c>
      <c r="I15" s="219">
        <f>(F15-E15)/E15*100</f>
        <v>-3.2681431463261044</v>
      </c>
    </row>
    <row r="16" spans="1:9" ht="15.75">
      <c r="A16" s="899" t="s">
        <v>863</v>
      </c>
      <c r="B16" s="900">
        <v>27.038231569314153</v>
      </c>
      <c r="C16" s="900">
        <v>30.463844774748495</v>
      </c>
      <c r="D16" s="900">
        <v>31.330201682240386</v>
      </c>
      <c r="E16" s="900">
        <v>30.944237780243576</v>
      </c>
      <c r="F16" s="900">
        <v>31.984403488851711</v>
      </c>
      <c r="H16" s="794">
        <f t="shared" ref="H16:H17" si="0">(F16-B16)/B16*100</f>
        <v>18.293252304085588</v>
      </c>
      <c r="I16" s="794">
        <f t="shared" ref="I16:I17" si="1">(F16-E16)/E16*100</f>
        <v>3.3614197124358709</v>
      </c>
    </row>
    <row r="17" spans="1:9" ht="15.75">
      <c r="A17" s="901" t="s">
        <v>864</v>
      </c>
      <c r="B17" s="902">
        <v>14.802326587125647</v>
      </c>
      <c r="C17" s="902">
        <v>15.09205143185995</v>
      </c>
      <c r="D17" s="902">
        <v>14.467490030940514</v>
      </c>
      <c r="E17" s="902">
        <v>13.886500930426305</v>
      </c>
      <c r="F17" s="902">
        <v>13.432337234189005</v>
      </c>
      <c r="H17" s="39">
        <f t="shared" si="0"/>
        <v>-9.2552298780395308</v>
      </c>
      <c r="I17" s="39">
        <f t="shared" si="1"/>
        <v>-3.2705409268521732</v>
      </c>
    </row>
    <row r="18" spans="1:9" ht="15.75">
      <c r="A18" s="898" t="s">
        <v>865</v>
      </c>
      <c r="B18" s="371">
        <v>4.9758391253855283</v>
      </c>
      <c r="C18" s="371">
        <v>5.2312137974543829</v>
      </c>
      <c r="D18" s="371">
        <v>5.0301693633693567</v>
      </c>
      <c r="E18" s="371">
        <v>4.8396599358550256</v>
      </c>
      <c r="F18" s="371">
        <v>4.7648533329690244</v>
      </c>
      <c r="H18" s="793">
        <f>(F18-B18)/B18*100</f>
        <v>-4.2402052618643848</v>
      </c>
      <c r="I18" s="793">
        <f>(F18-E18)/E18*100</f>
        <v>-1.5456995714056332</v>
      </c>
    </row>
    <row r="19" spans="1:9" ht="15.75">
      <c r="A19" s="899" t="s">
        <v>863</v>
      </c>
      <c r="B19" s="903">
        <v>9.8410603064215803</v>
      </c>
      <c r="C19" s="903">
        <v>9.8179476562385002</v>
      </c>
      <c r="D19" s="903">
        <v>10.551839120576471</v>
      </c>
      <c r="E19" s="903">
        <v>11.182629709964484</v>
      </c>
      <c r="F19" s="903">
        <v>11.395727072838378</v>
      </c>
      <c r="H19" s="39">
        <f t="shared" ref="H19:H20" si="2">(F19-B19)/B19*100</f>
        <v>15.797756725485485</v>
      </c>
      <c r="I19" s="39">
        <f t="shared" ref="I19:I20" si="3">(F19-E19)/E19*100</f>
        <v>1.9056104726780827</v>
      </c>
    </row>
    <row r="20" spans="1:9" ht="15.75">
      <c r="A20" s="901" t="s">
        <v>864</v>
      </c>
      <c r="B20" s="904">
        <v>4.9538432024219894</v>
      </c>
      <c r="C20" s="904">
        <v>5.2132652696069739</v>
      </c>
      <c r="D20" s="904">
        <v>5.0106944618525455</v>
      </c>
      <c r="E20" s="904">
        <v>4.8183278121417619</v>
      </c>
      <c r="F20" s="904">
        <v>4.7454196149632502</v>
      </c>
      <c r="H20" s="795">
        <f t="shared" si="2"/>
        <v>-4.2073109491402274</v>
      </c>
      <c r="I20" s="795">
        <f t="shared" si="3"/>
        <v>-1.5131431488490565</v>
      </c>
    </row>
  </sheetData>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76BD8-DD26-4F43-816B-CF7143D0E9D4}">
  <sheetPr>
    <tabColor rgb="FFFFC000"/>
  </sheetPr>
  <dimension ref="A1:U21"/>
  <sheetViews>
    <sheetView showGridLines="0" zoomScaleNormal="100" workbookViewId="0">
      <pane xSplit="1" ySplit="4" topLeftCell="D5" activePane="bottomRight" state="frozen"/>
      <selection pane="topRight" activeCell="B1" sqref="B1"/>
      <selection pane="bottomLeft" activeCell="A5" sqref="A5"/>
      <selection pane="bottomRight"/>
    </sheetView>
  </sheetViews>
  <sheetFormatPr defaultColWidth="9.140625" defaultRowHeight="15"/>
  <cols>
    <col min="1" max="1" width="93.7109375" style="50" bestFit="1" customWidth="1"/>
    <col min="2" max="9" width="10.140625" style="50" customWidth="1"/>
    <col min="10" max="11" width="9.140625" style="50"/>
    <col min="12" max="12" width="10.140625" style="50" customWidth="1"/>
    <col min="13" max="16384" width="9.140625" style="50"/>
  </cols>
  <sheetData>
    <row r="1" spans="1:21" ht="23.25">
      <c r="A1" s="790" t="str">
        <f>+'Indice-Index'!A36</f>
        <v>Principali indicatori/Serie storica - Main indicators/Time series</v>
      </c>
    </row>
    <row r="2" spans="1:21" ht="23.25">
      <c r="A2" s="164"/>
    </row>
    <row r="3" spans="1:21" ht="23.25">
      <c r="A3" s="164"/>
    </row>
    <row r="4" spans="1:21" s="149" customFormat="1" ht="21">
      <c r="A4" s="299" t="s">
        <v>267</v>
      </c>
      <c r="B4" s="604" t="str">
        <f>+'[7]Principali serie storiche'!I1</f>
        <v>3T20</v>
      </c>
      <c r="C4" s="604" t="str">
        <f>+'[7]Principali serie storiche'!J1</f>
        <v>4T20</v>
      </c>
      <c r="D4" s="604" t="str">
        <f>+'[7]Principali serie storiche'!K1</f>
        <v>1T21</v>
      </c>
      <c r="E4" s="159" t="str">
        <f>+'[7]Principali serie storiche'!L1</f>
        <v>2T21</v>
      </c>
      <c r="F4" s="604" t="str">
        <f>+'[7]Principali serie storiche'!M1</f>
        <v>3T21</v>
      </c>
      <c r="G4" s="604" t="str">
        <f>+'[7]Principali serie storiche'!N1</f>
        <v>4T21</v>
      </c>
      <c r="H4" s="604" t="str">
        <f>+'[7]Principali serie storiche'!O1</f>
        <v>1T22</v>
      </c>
      <c r="I4" s="159" t="str">
        <f>+'[7]Principali serie storiche'!P1</f>
        <v>2T22</v>
      </c>
      <c r="J4" s="604" t="str">
        <f>+'[7]Principali serie storiche'!Q1</f>
        <v>3T22</v>
      </c>
      <c r="K4" s="604" t="str">
        <f>+'[7]Principali serie storiche'!R1</f>
        <v>4T22</v>
      </c>
      <c r="L4" s="604" t="str">
        <f>+'[7]Principali serie storiche'!S1</f>
        <v>1T23</v>
      </c>
      <c r="M4" s="159" t="str">
        <f>+'[7]Principali serie storiche'!T1</f>
        <v>2T23</v>
      </c>
      <c r="N4" s="604" t="str">
        <f>+'[7]Principali serie storiche'!U1</f>
        <v>3T23</v>
      </c>
      <c r="O4" s="604" t="str">
        <f>+'[7]Principali serie storiche'!V1</f>
        <v>4T23</v>
      </c>
      <c r="P4" s="604" t="str">
        <f>+'[7]Principali serie storiche'!W1</f>
        <v>1T24</v>
      </c>
      <c r="Q4" s="159" t="str">
        <f>+'[7]Principali serie storiche'!X1</f>
        <v>2T24</v>
      </c>
      <c r="R4" s="604" t="str">
        <f>+'[7]Principali serie storiche'!Y1</f>
        <v>3T24</v>
      </c>
      <c r="S4" s="604" t="str">
        <f>+'[7]Principali serie storiche'!Z1</f>
        <v>4T24</v>
      </c>
      <c r="T4" s="604" t="str">
        <f>+'[7]Principali serie storiche'!AA1</f>
        <v>1T25</v>
      </c>
      <c r="U4" s="159" t="str">
        <f>+'[7]Principali serie storiche'!AB1</f>
        <v>2T25</v>
      </c>
    </row>
    <row r="5" spans="1:21" ht="28.5" customHeight="1">
      <c r="A5" s="231" t="s">
        <v>173</v>
      </c>
      <c r="B5" s="605"/>
      <c r="C5" s="605"/>
      <c r="D5" s="605"/>
      <c r="E5" s="639"/>
      <c r="F5" s="605"/>
      <c r="G5" s="605"/>
      <c r="H5" s="605"/>
      <c r="I5" s="639"/>
      <c r="J5" s="605"/>
      <c r="K5" s="605"/>
      <c r="L5" s="605"/>
      <c r="M5" s="639"/>
      <c r="N5" s="605"/>
      <c r="O5" s="605"/>
      <c r="P5" s="605"/>
      <c r="Q5" s="639"/>
      <c r="R5" s="605"/>
      <c r="U5" s="796"/>
    </row>
    <row r="6" spans="1:21" s="24" customFormat="1" ht="20.25" customHeight="1">
      <c r="A6" s="515" t="s">
        <v>178</v>
      </c>
      <c r="B6" s="606">
        <f t="shared" ref="B6:U6" si="0">+B7+B8+B9</f>
        <v>1265.9263176307502</v>
      </c>
      <c r="C6" s="606">
        <f t="shared" si="0"/>
        <v>1750.871013066645</v>
      </c>
      <c r="D6" s="606">
        <f t="shared" si="0"/>
        <v>444.26125337552554</v>
      </c>
      <c r="E6" s="437">
        <f t="shared" si="0"/>
        <v>887.93494778019158</v>
      </c>
      <c r="F6" s="606">
        <f t="shared" si="0"/>
        <v>1311.1271304871409</v>
      </c>
      <c r="G6" s="606">
        <f t="shared" si="0"/>
        <v>1800.4718187860183</v>
      </c>
      <c r="H6" s="606">
        <f t="shared" si="0"/>
        <v>433.57375756081603</v>
      </c>
      <c r="I6" s="437">
        <f t="shared" si="0"/>
        <v>873.37020672763742</v>
      </c>
      <c r="J6" s="606">
        <f t="shared" si="0"/>
        <v>1278.0552601547545</v>
      </c>
      <c r="K6" s="606">
        <f t="shared" si="0"/>
        <v>1744.3751080820123</v>
      </c>
      <c r="L6" s="606">
        <f t="shared" si="0"/>
        <v>438.42785516004608</v>
      </c>
      <c r="M6" s="437">
        <f t="shared" si="0"/>
        <v>868.21022926079797</v>
      </c>
      <c r="N6" s="606">
        <f t="shared" si="0"/>
        <v>1266.7630029161674</v>
      </c>
      <c r="O6" s="606">
        <f t="shared" si="0"/>
        <v>1726.1427117164042</v>
      </c>
      <c r="P6" s="606">
        <f t="shared" si="0"/>
        <v>442.92663893271521</v>
      </c>
      <c r="Q6" s="437">
        <f t="shared" si="0"/>
        <v>897.23041434653123</v>
      </c>
      <c r="R6" s="606">
        <f t="shared" si="0"/>
        <v>1302.1361320331721</v>
      </c>
      <c r="S6" s="606">
        <f t="shared" si="0"/>
        <v>1759.4114415328897</v>
      </c>
      <c r="T6" s="606">
        <f t="shared" si="0"/>
        <v>433.98834487355998</v>
      </c>
      <c r="U6" s="437">
        <f t="shared" si="0"/>
        <v>860.44566824855883</v>
      </c>
    </row>
    <row r="7" spans="1:21" s="24" customFormat="1" ht="15.75">
      <c r="A7" s="155" t="s">
        <v>175</v>
      </c>
      <c r="B7" s="607">
        <v>599.37013203472134</v>
      </c>
      <c r="C7" s="607">
        <v>830.36998697454999</v>
      </c>
      <c r="D7" s="607">
        <v>210.74803758663603</v>
      </c>
      <c r="E7" s="157">
        <v>401.5780877236657</v>
      </c>
      <c r="F7" s="607">
        <v>576.25878194081236</v>
      </c>
      <c r="G7" s="607">
        <v>792.59820528277533</v>
      </c>
      <c r="H7" s="607">
        <v>181.44836501538157</v>
      </c>
      <c r="I7" s="157">
        <v>353.5398363680988</v>
      </c>
      <c r="J7" s="607">
        <v>499.08703343881928</v>
      </c>
      <c r="K7" s="607">
        <v>685.92442843627123</v>
      </c>
      <c r="L7" s="607">
        <v>169.87271711371238</v>
      </c>
      <c r="M7" s="157">
        <v>331.06207268370207</v>
      </c>
      <c r="N7" s="607">
        <v>474.04884711811803</v>
      </c>
      <c r="O7" s="607">
        <v>661.01149218211867</v>
      </c>
      <c r="P7" s="607">
        <v>160.89886315404385</v>
      </c>
      <c r="Q7" s="157">
        <v>325.54639022440512</v>
      </c>
      <c r="R7" s="607">
        <v>463.09537325018107</v>
      </c>
      <c r="S7" s="607">
        <v>637.94189450190242</v>
      </c>
      <c r="T7" s="607">
        <v>150.5764019766693</v>
      </c>
      <c r="U7" s="157">
        <v>298.08520902832777</v>
      </c>
    </row>
    <row r="8" spans="1:21" s="24" customFormat="1" ht="15.75">
      <c r="A8" s="125" t="s">
        <v>646</v>
      </c>
      <c r="B8" s="714">
        <v>506.44836135448048</v>
      </c>
      <c r="C8" s="714">
        <v>684.0242607822338</v>
      </c>
      <c r="D8" s="714">
        <v>176.90740515849723</v>
      </c>
      <c r="E8" s="715">
        <v>367.03718168450297</v>
      </c>
      <c r="F8" s="714">
        <v>542.40291147412552</v>
      </c>
      <c r="G8" s="714">
        <v>718.29570530637614</v>
      </c>
      <c r="H8" s="714">
        <v>185.2398069463147</v>
      </c>
      <c r="I8" s="715">
        <v>372.2359000522888</v>
      </c>
      <c r="J8" s="714">
        <v>548.76492441464211</v>
      </c>
      <c r="K8" s="714">
        <v>730.94593805008367</v>
      </c>
      <c r="L8" s="714">
        <v>193.8246143437909</v>
      </c>
      <c r="M8" s="715">
        <v>386.65782759302823</v>
      </c>
      <c r="N8" s="714">
        <v>563.62346031048719</v>
      </c>
      <c r="O8" s="714">
        <v>744.45464585002776</v>
      </c>
      <c r="P8" s="714">
        <v>199.95972049650959</v>
      </c>
      <c r="Q8" s="715">
        <v>413.36876019848813</v>
      </c>
      <c r="R8" s="714">
        <v>598.75662338747884</v>
      </c>
      <c r="S8" s="714">
        <v>797.08458208506102</v>
      </c>
      <c r="T8" s="714">
        <v>215.61542333373271</v>
      </c>
      <c r="U8" s="715">
        <v>421.71480477512989</v>
      </c>
    </row>
    <row r="9" spans="1:21" s="24" customFormat="1" ht="15.75">
      <c r="A9" s="125" t="s">
        <v>645</v>
      </c>
      <c r="B9" s="608">
        <v>160.10782424154831</v>
      </c>
      <c r="C9" s="608">
        <v>236.47676530986098</v>
      </c>
      <c r="D9" s="608">
        <v>56.605810630392298</v>
      </c>
      <c r="E9" s="156">
        <v>119.31967837202291</v>
      </c>
      <c r="F9" s="608">
        <v>192.46543707220306</v>
      </c>
      <c r="G9" s="608">
        <v>289.57790819686687</v>
      </c>
      <c r="H9" s="608">
        <v>66.885585599119764</v>
      </c>
      <c r="I9" s="156">
        <v>147.59447030724979</v>
      </c>
      <c r="J9" s="608">
        <v>230.20330230129289</v>
      </c>
      <c r="K9" s="608">
        <v>327.50474159565738</v>
      </c>
      <c r="L9" s="608">
        <v>74.73052370254274</v>
      </c>
      <c r="M9" s="156">
        <v>150.49032898406767</v>
      </c>
      <c r="N9" s="608">
        <v>229.09069548756227</v>
      </c>
      <c r="O9" s="608">
        <v>320.67657368425785</v>
      </c>
      <c r="P9" s="608">
        <v>82.068055282161779</v>
      </c>
      <c r="Q9" s="156">
        <v>158.31526392363801</v>
      </c>
      <c r="R9" s="608">
        <v>240.28413539551235</v>
      </c>
      <c r="S9" s="608">
        <v>324.38496494592647</v>
      </c>
      <c r="T9" s="608">
        <v>67.796519563158</v>
      </c>
      <c r="U9" s="156">
        <v>140.64565444510123</v>
      </c>
    </row>
    <row r="10" spans="1:21" s="24" customFormat="1" ht="20.25" customHeight="1">
      <c r="A10" s="515" t="s">
        <v>179</v>
      </c>
      <c r="B10" s="606">
        <f t="shared" ref="B10:U10" si="1">+B11+B12+B13</f>
        <v>1700.7255018972053</v>
      </c>
      <c r="C10" s="606">
        <f t="shared" si="1"/>
        <v>2313.5868917763655</v>
      </c>
      <c r="D10" s="606">
        <f t="shared" si="1"/>
        <v>586.43858412154555</v>
      </c>
      <c r="E10" s="437">
        <f t="shared" si="1"/>
        <v>1165.7963919672027</v>
      </c>
      <c r="F10" s="606">
        <f t="shared" si="1"/>
        <v>1697.8444817931397</v>
      </c>
      <c r="G10" s="606">
        <f t="shared" si="1"/>
        <v>2301.2023214993396</v>
      </c>
      <c r="H10" s="606">
        <f t="shared" si="1"/>
        <v>569.61254449850583</v>
      </c>
      <c r="I10" s="437">
        <f t="shared" si="1"/>
        <v>1112.7572021279507</v>
      </c>
      <c r="J10" s="606">
        <f t="shared" si="1"/>
        <v>1594.8674795572251</v>
      </c>
      <c r="K10" s="606">
        <f t="shared" si="1"/>
        <v>2127.9679431617142</v>
      </c>
      <c r="L10" s="606">
        <f t="shared" si="1"/>
        <v>527.63346517746857</v>
      </c>
      <c r="M10" s="437">
        <f t="shared" si="1"/>
        <v>1028.7154032963265</v>
      </c>
      <c r="N10" s="606">
        <f t="shared" si="1"/>
        <v>1474.4577874209492</v>
      </c>
      <c r="O10" s="606">
        <f t="shared" si="1"/>
        <v>1971.7012404036029</v>
      </c>
      <c r="P10" s="606">
        <f t="shared" si="1"/>
        <v>492.17973872304628</v>
      </c>
      <c r="Q10" s="437">
        <f t="shared" si="1"/>
        <v>967.55740069208434</v>
      </c>
      <c r="R10" s="606">
        <f t="shared" si="1"/>
        <v>1382.2369828882152</v>
      </c>
      <c r="S10" s="606">
        <f t="shared" si="1"/>
        <v>1863.3746835236318</v>
      </c>
      <c r="T10" s="606">
        <f t="shared" si="1"/>
        <v>459.71246283109838</v>
      </c>
      <c r="U10" s="437">
        <f t="shared" si="1"/>
        <v>889.28861261043596</v>
      </c>
    </row>
    <row r="11" spans="1:21" s="24" customFormat="1" ht="15.75">
      <c r="A11" s="155" t="s">
        <v>175</v>
      </c>
      <c r="B11" s="607">
        <v>563.15074818413939</v>
      </c>
      <c r="C11" s="607">
        <v>784.35593060801887</v>
      </c>
      <c r="D11" s="607">
        <v>187.29237666887437</v>
      </c>
      <c r="E11" s="157">
        <v>363.97418571962754</v>
      </c>
      <c r="F11" s="607">
        <v>528.51261984714563</v>
      </c>
      <c r="G11" s="607">
        <v>738.93452645785499</v>
      </c>
      <c r="H11" s="607">
        <v>171.36144104520531</v>
      </c>
      <c r="I11" s="157">
        <v>335.42136544671405</v>
      </c>
      <c r="J11" s="607">
        <v>466.82589972512773</v>
      </c>
      <c r="K11" s="607">
        <v>645.53924482952368</v>
      </c>
      <c r="L11" s="607">
        <v>147.88498507479511</v>
      </c>
      <c r="M11" s="157">
        <v>292.5671085375451</v>
      </c>
      <c r="N11" s="607">
        <v>411.79868806683749</v>
      </c>
      <c r="O11" s="607">
        <v>580.84052292587728</v>
      </c>
      <c r="P11" s="607">
        <v>131.79437812853433</v>
      </c>
      <c r="Q11" s="157">
        <v>272.66110442256308</v>
      </c>
      <c r="R11" s="607">
        <v>382.75915869432583</v>
      </c>
      <c r="S11" s="607">
        <v>540.59357719164757</v>
      </c>
      <c r="T11" s="607">
        <v>126.64953037237484</v>
      </c>
      <c r="U11" s="157">
        <v>250.55705050829778</v>
      </c>
    </row>
    <row r="12" spans="1:21" s="24" customFormat="1" ht="15.75">
      <c r="A12" s="125" t="s">
        <v>646</v>
      </c>
      <c r="B12" s="714">
        <v>1115.2715890882835</v>
      </c>
      <c r="C12" s="714">
        <v>1496.2699026034006</v>
      </c>
      <c r="D12" s="714">
        <v>391.28265713118969</v>
      </c>
      <c r="E12" s="715">
        <v>785.2298380051285</v>
      </c>
      <c r="F12" s="714">
        <v>1142.1623021580392</v>
      </c>
      <c r="G12" s="714">
        <v>1520.9444359388128</v>
      </c>
      <c r="H12" s="714">
        <v>388.41787289767035</v>
      </c>
      <c r="I12" s="715">
        <v>755.36196357783456</v>
      </c>
      <c r="J12" s="714">
        <v>1094.3967017940226</v>
      </c>
      <c r="K12" s="714">
        <v>1435.1544718039904</v>
      </c>
      <c r="L12" s="714">
        <v>369.16015457809402</v>
      </c>
      <c r="M12" s="715">
        <v>715.15385311828936</v>
      </c>
      <c r="N12" s="714">
        <v>1030.6792602149214</v>
      </c>
      <c r="O12" s="714">
        <v>1345.9917904303747</v>
      </c>
      <c r="P12" s="714">
        <v>348.88013160998105</v>
      </c>
      <c r="Q12" s="715">
        <v>672.44700476903267</v>
      </c>
      <c r="R12" s="714">
        <v>966.19287339958566</v>
      </c>
      <c r="S12" s="714">
        <v>1277.266763855162</v>
      </c>
      <c r="T12" s="714">
        <v>323.29802102707157</v>
      </c>
      <c r="U12" s="715">
        <v>618.9744940456103</v>
      </c>
    </row>
    <row r="13" spans="1:21" s="24" customFormat="1" ht="15.75">
      <c r="A13" s="154" t="s">
        <v>645</v>
      </c>
      <c r="B13" s="608">
        <v>22.303164624782465</v>
      </c>
      <c r="C13" s="608">
        <v>32.961058564946057</v>
      </c>
      <c r="D13" s="608">
        <v>7.8635503214814984</v>
      </c>
      <c r="E13" s="156">
        <v>16.592368242446668</v>
      </c>
      <c r="F13" s="608">
        <v>27.169559787954931</v>
      </c>
      <c r="G13" s="608">
        <v>41.323359102671901</v>
      </c>
      <c r="H13" s="608">
        <v>9.8332305556301147</v>
      </c>
      <c r="I13" s="156">
        <v>21.973873103402138</v>
      </c>
      <c r="J13" s="608">
        <v>33.644878038074758</v>
      </c>
      <c r="K13" s="608">
        <v>47.274226528199812</v>
      </c>
      <c r="L13" s="608">
        <v>10.588325524579416</v>
      </c>
      <c r="M13" s="156">
        <v>20.994441640492077</v>
      </c>
      <c r="N13" s="608">
        <v>31.979839139190204</v>
      </c>
      <c r="O13" s="608">
        <v>44.868927047350873</v>
      </c>
      <c r="P13" s="608">
        <v>11.505228984530918</v>
      </c>
      <c r="Q13" s="156">
        <v>22.449291500488595</v>
      </c>
      <c r="R13" s="608">
        <v>33.284950794303803</v>
      </c>
      <c r="S13" s="608">
        <v>45.514342476822392</v>
      </c>
      <c r="T13" s="608">
        <v>9.7649114316519476</v>
      </c>
      <c r="U13" s="156">
        <v>19.757068056527846</v>
      </c>
    </row>
    <row r="14" spans="1:21">
      <c r="A14" s="152"/>
      <c r="B14" s="640"/>
      <c r="C14" s="640"/>
      <c r="D14" s="640"/>
      <c r="E14" s="641"/>
      <c r="F14" s="640"/>
      <c r="G14" s="640"/>
      <c r="H14" s="640"/>
      <c r="I14" s="641"/>
      <c r="J14" s="640"/>
      <c r="K14" s="640"/>
      <c r="L14" s="640"/>
      <c r="M14" s="641"/>
      <c r="N14" s="640"/>
      <c r="O14" s="640"/>
      <c r="P14" s="640"/>
      <c r="Q14" s="641"/>
      <c r="R14" s="640"/>
      <c r="S14" s="640"/>
      <c r="T14" s="640"/>
      <c r="U14" s="641"/>
    </row>
    <row r="15" spans="1:21" ht="28.5" customHeight="1">
      <c r="A15" s="231" t="s">
        <v>174</v>
      </c>
      <c r="B15" s="640"/>
      <c r="C15" s="640"/>
      <c r="D15" s="640"/>
      <c r="E15" s="641"/>
      <c r="F15" s="640"/>
      <c r="G15" s="640"/>
      <c r="H15" s="640"/>
      <c r="I15" s="641"/>
      <c r="J15" s="640"/>
      <c r="K15" s="640"/>
      <c r="L15" s="640"/>
      <c r="M15" s="641"/>
      <c r="N15" s="640"/>
      <c r="O15" s="640"/>
      <c r="P15" s="640"/>
      <c r="Q15" s="641"/>
      <c r="R15" s="640"/>
      <c r="S15" s="640"/>
      <c r="T15" s="640"/>
      <c r="U15" s="641"/>
    </row>
    <row r="16" spans="1:21" s="24" customFormat="1" ht="20.25" customHeight="1">
      <c r="A16" s="515" t="s">
        <v>178</v>
      </c>
      <c r="B16" s="606">
        <f t="shared" ref="B16:U16" si="2">+B17+B18</f>
        <v>3410.3758707674133</v>
      </c>
      <c r="C16" s="606">
        <f t="shared" si="2"/>
        <v>5090.3411526546433</v>
      </c>
      <c r="D16" s="606">
        <f t="shared" si="2"/>
        <v>1449.8982596849387</v>
      </c>
      <c r="E16" s="437">
        <f t="shared" si="2"/>
        <v>2904.5170417923441</v>
      </c>
      <c r="F16" s="606">
        <f t="shared" si="2"/>
        <v>4220.0184693314777</v>
      </c>
      <c r="G16" s="606">
        <f t="shared" si="2"/>
        <v>5921.4584114565077</v>
      </c>
      <c r="H16" s="606">
        <f t="shared" si="2"/>
        <v>1503.1613044303456</v>
      </c>
      <c r="I16" s="437">
        <f t="shared" si="2"/>
        <v>2993.8766889099243</v>
      </c>
      <c r="J16" s="606">
        <f t="shared" si="2"/>
        <v>4455.1033787478327</v>
      </c>
      <c r="K16" s="606">
        <f t="shared" si="2"/>
        <v>6224.9142841629528</v>
      </c>
      <c r="L16" s="606">
        <f t="shared" si="2"/>
        <v>1613.4141608411339</v>
      </c>
      <c r="M16" s="437">
        <f t="shared" si="2"/>
        <v>3197.4604154746453</v>
      </c>
      <c r="N16" s="606">
        <f t="shared" si="2"/>
        <v>4704.4231103464754</v>
      </c>
      <c r="O16" s="606">
        <f t="shared" si="2"/>
        <v>6571.9203461765574</v>
      </c>
      <c r="P16" s="606">
        <f t="shared" si="2"/>
        <v>1650.2593500465134</v>
      </c>
      <c r="Q16" s="437">
        <f t="shared" si="2"/>
        <v>3285.1729708180583</v>
      </c>
      <c r="R16" s="606">
        <f t="shared" si="2"/>
        <v>4841.1332838316084</v>
      </c>
      <c r="S16" s="606">
        <f t="shared" si="2"/>
        <v>6781.8326027078947</v>
      </c>
      <c r="T16" s="606">
        <f t="shared" si="2"/>
        <v>1726.3633819976292</v>
      </c>
      <c r="U16" s="437">
        <f t="shared" si="2"/>
        <v>3437.6198364592256</v>
      </c>
    </row>
    <row r="17" spans="1:21" s="24" customFormat="1" ht="15.75">
      <c r="A17" s="155" t="s">
        <v>176</v>
      </c>
      <c r="B17" s="607">
        <v>2382.8820641355969</v>
      </c>
      <c r="C17" s="607">
        <v>3599.6967836289336</v>
      </c>
      <c r="D17" s="607">
        <v>1020.0506796964595</v>
      </c>
      <c r="E17" s="157">
        <v>2029.2661608976998</v>
      </c>
      <c r="F17" s="607">
        <v>2936.0380157977443</v>
      </c>
      <c r="G17" s="607">
        <v>4129.8832031091097</v>
      </c>
      <c r="H17" s="607">
        <v>1035.5802992506844</v>
      </c>
      <c r="I17" s="157">
        <v>2069.3306599288603</v>
      </c>
      <c r="J17" s="607">
        <v>3072.4939690533843</v>
      </c>
      <c r="K17" s="607">
        <v>4305.3089539665179</v>
      </c>
      <c r="L17" s="607">
        <v>1088.9909045996474</v>
      </c>
      <c r="M17" s="157">
        <v>2165.3764481690159</v>
      </c>
      <c r="N17" s="607">
        <v>3196.2655420440437</v>
      </c>
      <c r="O17" s="607">
        <v>4501.3910836270852</v>
      </c>
      <c r="P17" s="607">
        <v>1137.7729949857996</v>
      </c>
      <c r="Q17" s="157">
        <v>2261.7210413629359</v>
      </c>
      <c r="R17" s="607">
        <v>3328.6077146375437</v>
      </c>
      <c r="S17" s="607">
        <v>4676.3311844770706</v>
      </c>
      <c r="T17" s="607">
        <v>1172.813691583621</v>
      </c>
      <c r="U17" s="157">
        <v>2336.9323143346787</v>
      </c>
    </row>
    <row r="18" spans="1:21" s="24" customFormat="1" ht="15.75">
      <c r="A18" s="154" t="s">
        <v>177</v>
      </c>
      <c r="B18" s="608">
        <v>1027.4938066318164</v>
      </c>
      <c r="C18" s="608">
        <v>1490.6443690257095</v>
      </c>
      <c r="D18" s="608">
        <v>429.84757998847931</v>
      </c>
      <c r="E18" s="156">
        <v>875.25088089464418</v>
      </c>
      <c r="F18" s="608">
        <v>1283.9804535337335</v>
      </c>
      <c r="G18" s="608">
        <v>1791.5752083473978</v>
      </c>
      <c r="H18" s="608">
        <v>467.58100517966108</v>
      </c>
      <c r="I18" s="156">
        <v>924.54602898106384</v>
      </c>
      <c r="J18" s="608">
        <v>1382.6094096944485</v>
      </c>
      <c r="K18" s="608">
        <v>1919.605330196435</v>
      </c>
      <c r="L18" s="608">
        <v>524.42325624148657</v>
      </c>
      <c r="M18" s="156">
        <v>1032.0839673056294</v>
      </c>
      <c r="N18" s="608">
        <v>1508.1575683024321</v>
      </c>
      <c r="O18" s="608">
        <v>2070.5292625494717</v>
      </c>
      <c r="P18" s="608">
        <v>512.48635506071378</v>
      </c>
      <c r="Q18" s="156">
        <v>1023.4519294551225</v>
      </c>
      <c r="R18" s="608">
        <v>1512.5255691940652</v>
      </c>
      <c r="S18" s="608">
        <v>2105.5014182308237</v>
      </c>
      <c r="T18" s="608">
        <v>553.54969041400818</v>
      </c>
      <c r="U18" s="156">
        <v>1100.6875221245466</v>
      </c>
    </row>
    <row r="19" spans="1:21" s="24" customFormat="1" ht="20.25" customHeight="1">
      <c r="A19" s="515" t="s">
        <v>179</v>
      </c>
      <c r="B19" s="606">
        <f t="shared" ref="B19:U19" si="3">+B20+B21</f>
        <v>543.66812641705496</v>
      </c>
      <c r="C19" s="606">
        <f t="shared" si="3"/>
        <v>815.76442249381353</v>
      </c>
      <c r="D19" s="606">
        <f t="shared" si="3"/>
        <v>244.01973110353865</v>
      </c>
      <c r="E19" s="437">
        <f t="shared" si="3"/>
        <v>472.32961569910924</v>
      </c>
      <c r="F19" s="606">
        <f t="shared" si="3"/>
        <v>674.1047431667613</v>
      </c>
      <c r="G19" s="606">
        <f t="shared" si="3"/>
        <v>929.2497497464642</v>
      </c>
      <c r="H19" s="606">
        <f t="shared" si="3"/>
        <v>233.36209574391188</v>
      </c>
      <c r="I19" s="437">
        <f t="shared" si="3"/>
        <v>461.57739258542358</v>
      </c>
      <c r="J19" s="606">
        <f t="shared" si="3"/>
        <v>687.36657394357633</v>
      </c>
      <c r="K19" s="606">
        <f t="shared" si="3"/>
        <v>970.9395067099822</v>
      </c>
      <c r="L19" s="606">
        <f t="shared" si="3"/>
        <v>253.30001793204485</v>
      </c>
      <c r="M19" s="437">
        <f t="shared" si="3"/>
        <v>505.02994573032424</v>
      </c>
      <c r="N19" s="606">
        <f t="shared" si="3"/>
        <v>752.7334452905643</v>
      </c>
      <c r="O19" s="606">
        <f t="shared" si="3"/>
        <v>1061.8301808931044</v>
      </c>
      <c r="P19" s="606">
        <f t="shared" si="3"/>
        <v>270.11825565465489</v>
      </c>
      <c r="Q19" s="437">
        <f t="shared" si="3"/>
        <v>540.93198650953082</v>
      </c>
      <c r="R19" s="606">
        <f t="shared" si="3"/>
        <v>805.79223208764574</v>
      </c>
      <c r="S19" s="606">
        <f t="shared" si="3"/>
        <v>1128.0242067719789</v>
      </c>
      <c r="T19" s="606">
        <f t="shared" si="3"/>
        <v>285.62451811586851</v>
      </c>
      <c r="U19" s="437">
        <f t="shared" si="3"/>
        <v>571.77491356673693</v>
      </c>
    </row>
    <row r="20" spans="1:21" s="24" customFormat="1" ht="15.75">
      <c r="A20" s="155" t="s">
        <v>176</v>
      </c>
      <c r="B20" s="607">
        <v>475.1140995117612</v>
      </c>
      <c r="C20" s="607">
        <v>716.28655802114508</v>
      </c>
      <c r="D20" s="607">
        <v>214.25498506987864</v>
      </c>
      <c r="E20" s="157">
        <v>412.79626491893748</v>
      </c>
      <c r="F20" s="607">
        <v>588.41175229619375</v>
      </c>
      <c r="G20" s="607">
        <v>810.60645705215416</v>
      </c>
      <c r="H20" s="607">
        <v>202.1871940856519</v>
      </c>
      <c r="I20" s="157">
        <v>399.31794362935773</v>
      </c>
      <c r="J20" s="607">
        <v>595.14395394996632</v>
      </c>
      <c r="K20" s="607">
        <v>842.19473339845342</v>
      </c>
      <c r="L20" s="607">
        <v>216.91229323026067</v>
      </c>
      <c r="M20" s="157">
        <v>432.11457220336007</v>
      </c>
      <c r="N20" s="607">
        <v>645.29658787792016</v>
      </c>
      <c r="O20" s="607">
        <v>914.13966728536013</v>
      </c>
      <c r="P20" s="607">
        <v>233.84504204478097</v>
      </c>
      <c r="Q20" s="157">
        <v>467.98704167130694</v>
      </c>
      <c r="R20" s="607">
        <v>697.37748155705651</v>
      </c>
      <c r="S20" s="607">
        <v>976.17738590094984</v>
      </c>
      <c r="T20" s="607">
        <v>244.26099390245849</v>
      </c>
      <c r="U20" s="157">
        <v>489.01610167959223</v>
      </c>
    </row>
    <row r="21" spans="1:21" s="24" customFormat="1" ht="15.75">
      <c r="A21" s="154" t="s">
        <v>177</v>
      </c>
      <c r="B21" s="608">
        <v>68.554026905293824</v>
      </c>
      <c r="C21" s="608">
        <v>99.477864472668401</v>
      </c>
      <c r="D21" s="608">
        <v>29.76474603366</v>
      </c>
      <c r="E21" s="156">
        <v>59.53335078017173</v>
      </c>
      <c r="F21" s="608">
        <v>85.692990870567542</v>
      </c>
      <c r="G21" s="608">
        <v>118.64329269430999</v>
      </c>
      <c r="H21" s="608">
        <v>31.174901658259998</v>
      </c>
      <c r="I21" s="156">
        <v>62.259448956065881</v>
      </c>
      <c r="J21" s="608">
        <v>92.222619993609982</v>
      </c>
      <c r="K21" s="608">
        <v>128.74477331152883</v>
      </c>
      <c r="L21" s="608">
        <v>36.387724701784173</v>
      </c>
      <c r="M21" s="156">
        <v>72.91537352696416</v>
      </c>
      <c r="N21" s="608">
        <v>107.43685741264417</v>
      </c>
      <c r="O21" s="608">
        <v>147.69051360774418</v>
      </c>
      <c r="P21" s="608">
        <v>36.273213609873935</v>
      </c>
      <c r="Q21" s="156">
        <v>72.944944838223932</v>
      </c>
      <c r="R21" s="608">
        <v>108.41475053058917</v>
      </c>
      <c r="S21" s="608">
        <v>151.84682087102917</v>
      </c>
      <c r="T21" s="608">
        <v>41.363524213409995</v>
      </c>
      <c r="U21" s="156">
        <v>82.758811887144716</v>
      </c>
    </row>
  </sheetData>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50">
    <tabColor theme="9" tint="-0.249977111117893"/>
  </sheetPr>
  <dimension ref="A1:U32"/>
  <sheetViews>
    <sheetView workbookViewId="0"/>
  </sheetViews>
  <sheetFormatPr defaultColWidth="9.140625" defaultRowHeight="15.75"/>
  <cols>
    <col min="1" max="1" width="57.5703125" style="6" customWidth="1"/>
    <col min="2" max="14" width="7.85546875" style="6" customWidth="1"/>
    <col min="15" max="18" width="8.42578125" style="6" customWidth="1"/>
    <col min="19" max="19" width="1.5703125" style="6" customWidth="1"/>
    <col min="20" max="16384" width="9.140625" style="6"/>
  </cols>
  <sheetData>
    <row r="1" spans="1:21" ht="21">
      <c r="A1" s="93" t="str">
        <f>'Indice-Index'!C31</f>
        <v>4.1   Indici generali e principali utilities - General indexes and main utilities (2010=100)</v>
      </c>
      <c r="B1" s="94"/>
      <c r="C1" s="94"/>
      <c r="D1" s="94"/>
      <c r="E1" s="94"/>
      <c r="F1" s="94"/>
      <c r="G1" s="94"/>
      <c r="H1" s="94"/>
      <c r="I1" s="94"/>
      <c r="J1" s="94"/>
      <c r="K1" s="94"/>
      <c r="L1" s="94"/>
      <c r="M1" s="94"/>
      <c r="N1" s="94"/>
      <c r="O1" s="94"/>
      <c r="P1" s="94"/>
      <c r="Q1" s="94"/>
      <c r="R1" s="94"/>
      <c r="S1" s="94"/>
      <c r="T1" s="94"/>
      <c r="U1" s="94"/>
    </row>
    <row r="3" spans="1:21">
      <c r="A3" s="1057" t="s">
        <v>35</v>
      </c>
      <c r="B3" s="72" t="s">
        <v>202</v>
      </c>
      <c r="C3" s="72" t="s">
        <v>221</v>
      </c>
      <c r="D3" s="72" t="s">
        <v>247</v>
      </c>
      <c r="E3" s="72" t="s">
        <v>608</v>
      </c>
      <c r="F3" s="72" t="s">
        <v>305</v>
      </c>
      <c r="G3" s="72" t="s">
        <v>333</v>
      </c>
      <c r="H3" s="72" t="s">
        <v>347</v>
      </c>
      <c r="I3" s="72" t="s">
        <v>609</v>
      </c>
      <c r="J3" s="72" t="s">
        <v>549</v>
      </c>
      <c r="K3" s="72" t="s">
        <v>569</v>
      </c>
      <c r="L3" s="72" t="s">
        <v>610</v>
      </c>
      <c r="M3" s="72" t="s">
        <v>647</v>
      </c>
      <c r="N3" s="72" t="s">
        <v>662</v>
      </c>
      <c r="O3" s="72" t="s">
        <v>677</v>
      </c>
      <c r="P3" s="72" t="s">
        <v>714</v>
      </c>
      <c r="Q3" s="72" t="s">
        <v>715</v>
      </c>
      <c r="R3" s="72" t="s">
        <v>959</v>
      </c>
      <c r="T3" s="1062" t="s">
        <v>249</v>
      </c>
      <c r="U3" s="1062"/>
    </row>
    <row r="4" spans="1:21">
      <c r="A4" s="1057"/>
      <c r="B4" s="72" t="s">
        <v>203</v>
      </c>
      <c r="C4" s="72" t="s">
        <v>222</v>
      </c>
      <c r="D4" s="72" t="s">
        <v>248</v>
      </c>
      <c r="E4" s="72" t="s">
        <v>273</v>
      </c>
      <c r="F4" s="72" t="s">
        <v>306</v>
      </c>
      <c r="G4" s="72" t="s">
        <v>334</v>
      </c>
      <c r="H4" s="72" t="s">
        <v>348</v>
      </c>
      <c r="I4" s="72" t="s">
        <v>434</v>
      </c>
      <c r="J4" s="72" t="s">
        <v>550</v>
      </c>
      <c r="K4" s="72" t="s">
        <v>570</v>
      </c>
      <c r="L4" s="72" t="s">
        <v>611</v>
      </c>
      <c r="M4" s="72" t="s">
        <v>648</v>
      </c>
      <c r="N4" s="72" t="s">
        <v>663</v>
      </c>
      <c r="O4" s="72" t="s">
        <v>678</v>
      </c>
      <c r="P4" s="72" t="s">
        <v>716</v>
      </c>
      <c r="Q4" s="72" t="s">
        <v>715</v>
      </c>
      <c r="R4" s="72" t="s">
        <v>960</v>
      </c>
      <c r="T4" s="109" t="s">
        <v>250</v>
      </c>
      <c r="U4" s="109" t="s">
        <v>251</v>
      </c>
    </row>
    <row r="5" spans="1:21">
      <c r="A5" s="22"/>
      <c r="B5" s="21"/>
      <c r="C5" s="21"/>
      <c r="D5" s="21"/>
      <c r="E5" s="21"/>
      <c r="F5" s="21"/>
      <c r="G5" s="21"/>
      <c r="H5" s="21"/>
      <c r="I5" s="21"/>
      <c r="J5" s="21"/>
      <c r="K5" s="21"/>
      <c r="L5" s="21"/>
      <c r="M5" s="21"/>
      <c r="N5" s="21"/>
      <c r="O5" s="19"/>
      <c r="P5" s="19"/>
      <c r="Q5" s="19"/>
      <c r="R5" s="19"/>
      <c r="T5" s="107"/>
      <c r="U5" s="107"/>
    </row>
    <row r="7" spans="1:21">
      <c r="A7" s="55" t="s">
        <v>66</v>
      </c>
      <c r="B7" s="56">
        <v>134.9</v>
      </c>
      <c r="C7" s="56">
        <v>135.5</v>
      </c>
      <c r="D7" s="56">
        <v>135.69999999999999</v>
      </c>
      <c r="E7" s="56">
        <v>136.5</v>
      </c>
      <c r="F7" s="56">
        <v>136.80000000000001</v>
      </c>
      <c r="G7" s="56">
        <v>137.4</v>
      </c>
      <c r="H7" s="56">
        <v>137.6</v>
      </c>
      <c r="I7" s="56">
        <v>138.6</v>
      </c>
      <c r="J7" s="56">
        <v>139.4</v>
      </c>
      <c r="K7" s="56">
        <v>141.1</v>
      </c>
      <c r="L7" s="56">
        <v>142.4</v>
      </c>
      <c r="M7" s="56">
        <v>144.1</v>
      </c>
      <c r="N7" s="56">
        <v>144.80000000000001</v>
      </c>
      <c r="O7" s="56">
        <v>145.6</v>
      </c>
      <c r="P7" s="56">
        <v>146.69999999999999</v>
      </c>
      <c r="Q7" s="56">
        <v>148.19999999999999</v>
      </c>
      <c r="R7" s="56">
        <v>148.9</v>
      </c>
      <c r="T7" s="78">
        <f>(R7-B7)/B7*100</f>
        <v>10.378057820607857</v>
      </c>
      <c r="U7" s="78">
        <f>(R7-N7)/N7*100</f>
        <v>2.8314917127071784</v>
      </c>
    </row>
    <row r="8" spans="1:21">
      <c r="A8" s="55" t="s">
        <v>65</v>
      </c>
      <c r="B8" s="56">
        <v>112.1</v>
      </c>
      <c r="C8" s="56">
        <v>112.8</v>
      </c>
      <c r="D8" s="56">
        <v>114.7</v>
      </c>
      <c r="E8" s="56">
        <v>118.7</v>
      </c>
      <c r="F8" s="56">
        <v>121.1</v>
      </c>
      <c r="G8" s="56">
        <v>122.9</v>
      </c>
      <c r="H8" s="56">
        <v>128</v>
      </c>
      <c r="I8" s="56">
        <v>127.8</v>
      </c>
      <c r="J8" s="56">
        <v>128.69999999999999</v>
      </c>
      <c r="K8" s="56">
        <v>129.4</v>
      </c>
      <c r="L8" s="56">
        <v>128.69999999999999</v>
      </c>
      <c r="M8" s="56">
        <v>129.30000000000001</v>
      </c>
      <c r="N8" s="56">
        <v>129.9</v>
      </c>
      <c r="O8" s="56">
        <v>130.4</v>
      </c>
      <c r="P8" s="56">
        <v>130.4</v>
      </c>
      <c r="Q8" s="56">
        <v>131.80000000000001</v>
      </c>
      <c r="R8" s="56">
        <v>132</v>
      </c>
      <c r="T8" s="78">
        <f t="shared" ref="T8:T10" si="0">(R8-B8)/B8*100</f>
        <v>17.752007136485286</v>
      </c>
      <c r="U8" s="78">
        <f t="shared" ref="U8:U10" si="1">(R8-N8)/N8*100</f>
        <v>1.6166281755196261</v>
      </c>
    </row>
    <row r="9" spans="1:21">
      <c r="A9" s="55" t="s">
        <v>8</v>
      </c>
      <c r="B9" s="56">
        <v>107.7</v>
      </c>
      <c r="C9" s="56">
        <v>107.7</v>
      </c>
      <c r="D9" s="56">
        <v>110.4</v>
      </c>
      <c r="E9" s="56">
        <v>110.5</v>
      </c>
      <c r="F9" s="56">
        <v>110.5</v>
      </c>
      <c r="G9" s="56">
        <v>110.6</v>
      </c>
      <c r="H9" s="56">
        <v>110.6</v>
      </c>
      <c r="I9" s="56">
        <v>110.8</v>
      </c>
      <c r="J9" s="56">
        <v>110.8</v>
      </c>
      <c r="K9" s="56">
        <v>111</v>
      </c>
      <c r="L9" s="56">
        <v>111</v>
      </c>
      <c r="M9" s="56">
        <v>111.2</v>
      </c>
      <c r="N9" s="56">
        <v>111.2</v>
      </c>
      <c r="O9" s="56">
        <v>111.3</v>
      </c>
      <c r="P9" s="56">
        <v>111.3</v>
      </c>
      <c r="Q9" s="56">
        <v>111.5</v>
      </c>
      <c r="R9" s="56">
        <v>111.5</v>
      </c>
      <c r="T9" s="78">
        <f t="shared" si="0"/>
        <v>3.5283194057567289</v>
      </c>
      <c r="U9" s="78">
        <f t="shared" si="1"/>
        <v>0.26978417266186794</v>
      </c>
    </row>
    <row r="10" spans="1:21">
      <c r="A10" s="55" t="s">
        <v>67</v>
      </c>
      <c r="B10" s="56">
        <v>79.3</v>
      </c>
      <c r="C10" s="56">
        <v>79.7</v>
      </c>
      <c r="D10" s="56">
        <v>78.400000000000006</v>
      </c>
      <c r="E10" s="56">
        <v>78.5</v>
      </c>
      <c r="F10" s="56">
        <v>77.5</v>
      </c>
      <c r="G10" s="56">
        <v>78.099999999999994</v>
      </c>
      <c r="H10" s="56">
        <v>78.099999999999994</v>
      </c>
      <c r="I10" s="56">
        <v>79.7</v>
      </c>
      <c r="J10" s="56">
        <v>78.400000000000006</v>
      </c>
      <c r="K10" s="56">
        <v>78.7</v>
      </c>
      <c r="L10" s="56">
        <v>77</v>
      </c>
      <c r="M10" s="56">
        <v>76.2</v>
      </c>
      <c r="N10" s="56">
        <v>75.400000000000006</v>
      </c>
      <c r="O10" s="56">
        <v>75.3</v>
      </c>
      <c r="P10" s="56">
        <v>74.7</v>
      </c>
      <c r="Q10" s="56">
        <v>74.5</v>
      </c>
      <c r="R10" s="56">
        <v>73.7</v>
      </c>
      <c r="T10" s="78">
        <f t="shared" si="0"/>
        <v>-7.0617906683480394</v>
      </c>
      <c r="U10" s="78">
        <f t="shared" si="1"/>
        <v>-2.2546419098143273</v>
      </c>
    </row>
    <row r="11" spans="1:21">
      <c r="A11" s="19"/>
      <c r="B11" s="20"/>
      <c r="C11" s="20"/>
      <c r="D11" s="20"/>
      <c r="E11" s="20"/>
      <c r="F11" s="20"/>
      <c r="G11" s="20"/>
      <c r="H11" s="20"/>
      <c r="I11" s="20"/>
      <c r="J11" s="20"/>
      <c r="K11" s="20"/>
      <c r="L11" s="20"/>
      <c r="M11" s="20"/>
      <c r="N11" s="20"/>
    </row>
    <row r="12" spans="1:21">
      <c r="A12" s="1058" t="s">
        <v>957</v>
      </c>
      <c r="B12" s="1059"/>
      <c r="C12" s="1059"/>
      <c r="D12" s="1059"/>
      <c r="E12" s="1059"/>
      <c r="F12" s="1059"/>
      <c r="G12" s="1059"/>
      <c r="H12" s="1059"/>
      <c r="I12" s="1059"/>
      <c r="J12" s="1059"/>
      <c r="K12" s="1059"/>
      <c r="L12" s="1059"/>
      <c r="M12" s="1059"/>
      <c r="N12" s="1059"/>
      <c r="O12" s="24"/>
      <c r="P12" s="24"/>
      <c r="Q12" s="24"/>
      <c r="R12" s="24"/>
    </row>
    <row r="13" spans="1:21">
      <c r="A13" s="1060" t="s">
        <v>958</v>
      </c>
      <c r="B13" s="1061"/>
      <c r="C13" s="1061"/>
      <c r="D13" s="1061"/>
      <c r="E13" s="1061"/>
      <c r="F13" s="1061"/>
      <c r="G13" s="1061"/>
      <c r="H13" s="1061"/>
      <c r="I13" s="1061"/>
      <c r="J13" s="1061"/>
      <c r="K13" s="1061"/>
      <c r="L13" s="1061"/>
      <c r="M13" s="1061"/>
      <c r="N13" s="1061"/>
      <c r="O13" s="24"/>
      <c r="P13" s="24"/>
      <c r="Q13" s="24"/>
      <c r="R13" s="24"/>
    </row>
    <row r="14" spans="1:21">
      <c r="A14" s="19"/>
      <c r="B14" s="19"/>
      <c r="C14" s="19"/>
      <c r="D14" s="19"/>
      <c r="E14" s="19"/>
      <c r="F14" s="19"/>
      <c r="G14" s="19"/>
      <c r="H14" s="19"/>
      <c r="I14" s="19"/>
      <c r="J14" s="19"/>
      <c r="K14" s="19"/>
      <c r="L14" s="19"/>
      <c r="M14" s="19"/>
      <c r="N14" s="19"/>
    </row>
    <row r="15" spans="1:21">
      <c r="A15" s="22" t="s">
        <v>36</v>
      </c>
      <c r="B15" s="21"/>
      <c r="C15" s="21"/>
      <c r="D15" s="21"/>
      <c r="E15" s="21"/>
      <c r="F15" s="21"/>
      <c r="G15" s="21"/>
      <c r="H15" s="21"/>
      <c r="I15" s="21"/>
      <c r="J15" s="21"/>
      <c r="K15" s="21"/>
      <c r="L15" s="21"/>
      <c r="M15" s="21"/>
      <c r="N15" s="21"/>
    </row>
    <row r="16" spans="1:21">
      <c r="A16" s="57" t="s">
        <v>68</v>
      </c>
      <c r="B16" s="56">
        <v>175.4</v>
      </c>
      <c r="C16" s="56">
        <v>175.5</v>
      </c>
      <c r="D16" s="56">
        <v>175.5</v>
      </c>
      <c r="E16" s="56">
        <v>179.6</v>
      </c>
      <c r="F16" s="56">
        <v>180.7</v>
      </c>
      <c r="G16" s="56">
        <v>180.7</v>
      </c>
      <c r="H16" s="56">
        <v>181.7</v>
      </c>
      <c r="I16" s="56">
        <v>186.3</v>
      </c>
      <c r="J16" s="56">
        <v>189.4</v>
      </c>
      <c r="K16" s="56">
        <v>192.7</v>
      </c>
      <c r="L16" s="56">
        <v>194.1</v>
      </c>
      <c r="M16" s="56">
        <v>200.5</v>
      </c>
      <c r="N16" s="56">
        <v>202.4</v>
      </c>
      <c r="O16" s="56">
        <v>202.5</v>
      </c>
      <c r="P16" s="56">
        <v>204.5</v>
      </c>
      <c r="Q16" s="56">
        <v>210.5</v>
      </c>
      <c r="R16" s="56">
        <v>212</v>
      </c>
      <c r="T16" s="78">
        <f>(R16-B16)/B16*100</f>
        <v>20.866590649942985</v>
      </c>
      <c r="U16" s="78">
        <f>(R16-N16)/N16*100</f>
        <v>4.7430830039525658</v>
      </c>
    </row>
    <row r="17" spans="1:21">
      <c r="A17" s="57" t="s">
        <v>71</v>
      </c>
      <c r="B17" s="56">
        <v>138.19999999999999</v>
      </c>
      <c r="C17" s="56">
        <v>137.1</v>
      </c>
      <c r="D17" s="56">
        <v>132.69999999999999</v>
      </c>
      <c r="E17" s="56">
        <v>120.7</v>
      </c>
      <c r="F17" s="56">
        <v>124.6</v>
      </c>
      <c r="G17" s="56">
        <v>124.7</v>
      </c>
      <c r="H17" s="56">
        <v>124.2</v>
      </c>
      <c r="I17" s="56">
        <v>126.5</v>
      </c>
      <c r="J17" s="56">
        <v>127.5</v>
      </c>
      <c r="K17" s="56">
        <v>133.9</v>
      </c>
      <c r="L17" s="56">
        <v>136.9</v>
      </c>
      <c r="M17" s="56">
        <v>136.69999999999999</v>
      </c>
      <c r="N17" s="56">
        <v>139.5</v>
      </c>
      <c r="O17" s="56">
        <v>139.69999999999999</v>
      </c>
      <c r="P17" s="56">
        <v>139.19999999999999</v>
      </c>
      <c r="Q17" s="56">
        <v>137.69999999999999</v>
      </c>
      <c r="R17" s="56">
        <v>138.69999999999999</v>
      </c>
      <c r="T17" s="78">
        <f t="shared" ref="T17:T22" si="2">(R17-B17)/B17*100</f>
        <v>0.36179450072358904</v>
      </c>
      <c r="U17" s="78">
        <f t="shared" ref="U17:U22" si="3">(R17-N17)/N17*100</f>
        <v>-0.57347670250896876</v>
      </c>
    </row>
    <row r="18" spans="1:21">
      <c r="A18" s="57" t="s">
        <v>9</v>
      </c>
      <c r="B18" s="56">
        <v>139.30000000000001</v>
      </c>
      <c r="C18" s="56">
        <v>141.80000000000001</v>
      </c>
      <c r="D18" s="56">
        <v>176.6</v>
      </c>
      <c r="E18" s="56">
        <v>244.9</v>
      </c>
      <c r="F18" s="56">
        <v>252.6</v>
      </c>
      <c r="G18" s="56">
        <v>288.3</v>
      </c>
      <c r="H18" s="56">
        <v>468.6</v>
      </c>
      <c r="I18" s="56">
        <v>313.5</v>
      </c>
      <c r="J18" s="56">
        <v>256.10000000000002</v>
      </c>
      <c r="K18" s="56">
        <v>244.5</v>
      </c>
      <c r="L18" s="56">
        <v>234.7</v>
      </c>
      <c r="M18" s="56">
        <v>217.6</v>
      </c>
      <c r="N18" s="56">
        <v>192.8</v>
      </c>
      <c r="O18" s="56">
        <v>220.3</v>
      </c>
      <c r="P18" s="56">
        <v>215.2</v>
      </c>
      <c r="Q18" s="56">
        <v>235.5</v>
      </c>
      <c r="R18" s="56">
        <v>204.8</v>
      </c>
      <c r="T18" s="78">
        <f t="shared" si="2"/>
        <v>47.020818377602289</v>
      </c>
      <c r="U18" s="78">
        <f t="shared" si="3"/>
        <v>6.224066390041493</v>
      </c>
    </row>
    <row r="19" spans="1:21">
      <c r="A19" s="57" t="s">
        <v>69</v>
      </c>
      <c r="B19" s="56">
        <v>127.7</v>
      </c>
      <c r="C19" s="56">
        <v>128.69999999999999</v>
      </c>
      <c r="D19" s="56">
        <v>128.9</v>
      </c>
      <c r="E19" s="56">
        <v>129.19999999999999</v>
      </c>
      <c r="F19" s="56">
        <v>129.6</v>
      </c>
      <c r="G19" s="56">
        <v>130</v>
      </c>
      <c r="H19" s="56">
        <v>130.1</v>
      </c>
      <c r="I19" s="56">
        <v>130.4</v>
      </c>
      <c r="J19" s="56">
        <v>130.80000000000001</v>
      </c>
      <c r="K19" s="56">
        <v>131.69999999999999</v>
      </c>
      <c r="L19" s="56">
        <v>132.19999999999999</v>
      </c>
      <c r="M19" s="56">
        <v>132.4</v>
      </c>
      <c r="N19" s="56">
        <v>133.80000000000001</v>
      </c>
      <c r="O19" s="56">
        <v>134.6</v>
      </c>
      <c r="P19" s="56">
        <v>136.5</v>
      </c>
      <c r="Q19" s="56">
        <v>136.5</v>
      </c>
      <c r="R19" s="56">
        <v>136.6</v>
      </c>
      <c r="T19" s="78">
        <f t="shared" si="2"/>
        <v>6.9694596711041434</v>
      </c>
      <c r="U19" s="78">
        <f t="shared" si="3"/>
        <v>2.0926756352765192</v>
      </c>
    </row>
    <row r="20" spans="1:21">
      <c r="A20" s="57" t="s">
        <v>72</v>
      </c>
      <c r="B20" s="56">
        <v>127.4</v>
      </c>
      <c r="C20" s="56">
        <v>127.5</v>
      </c>
      <c r="D20" s="56">
        <v>127.5</v>
      </c>
      <c r="E20" s="56">
        <v>128</v>
      </c>
      <c r="F20" s="56">
        <v>128</v>
      </c>
      <c r="G20" s="56">
        <v>128.9</v>
      </c>
      <c r="H20" s="56">
        <v>130.1</v>
      </c>
      <c r="I20" s="56">
        <v>130.5</v>
      </c>
      <c r="J20" s="56">
        <v>130.5</v>
      </c>
      <c r="K20" s="56">
        <v>135.30000000000001</v>
      </c>
      <c r="L20" s="56">
        <v>135.30000000000001</v>
      </c>
      <c r="M20" s="56">
        <v>135.9</v>
      </c>
      <c r="N20" s="56">
        <v>136.1</v>
      </c>
      <c r="O20" s="56">
        <v>136.4</v>
      </c>
      <c r="P20" s="56">
        <v>136.4</v>
      </c>
      <c r="Q20" s="56">
        <v>137.30000000000001</v>
      </c>
      <c r="R20" s="56">
        <v>138.19999999999999</v>
      </c>
      <c r="T20" s="78">
        <f t="shared" si="2"/>
        <v>8.4772370486656055</v>
      </c>
      <c r="U20" s="78">
        <f t="shared" si="3"/>
        <v>1.5429831006612744</v>
      </c>
    </row>
    <row r="21" spans="1:21">
      <c r="A21" s="57" t="s">
        <v>70</v>
      </c>
      <c r="B21" s="56">
        <v>105.4</v>
      </c>
      <c r="C21" s="56">
        <v>119.2</v>
      </c>
      <c r="D21" s="56">
        <v>134.4</v>
      </c>
      <c r="E21" s="56">
        <v>172</v>
      </c>
      <c r="F21" s="56">
        <v>172</v>
      </c>
      <c r="G21" s="56">
        <v>191</v>
      </c>
      <c r="H21" s="56">
        <v>260.5</v>
      </c>
      <c r="I21" s="56">
        <v>178.1</v>
      </c>
      <c r="J21" s="56">
        <v>182</v>
      </c>
      <c r="K21" s="56">
        <v>167.7</v>
      </c>
      <c r="L21" s="56">
        <v>165.6</v>
      </c>
      <c r="M21" s="56">
        <v>162</v>
      </c>
      <c r="N21" s="56">
        <v>161.69999999999999</v>
      </c>
      <c r="O21" s="56">
        <v>164.1</v>
      </c>
      <c r="P21" s="56">
        <v>171.2</v>
      </c>
      <c r="Q21" s="56">
        <v>178.8</v>
      </c>
      <c r="R21" s="56">
        <v>157.80000000000001</v>
      </c>
      <c r="T21" s="78">
        <f t="shared" si="2"/>
        <v>49.715370018975335</v>
      </c>
      <c r="U21" s="78">
        <f t="shared" si="3"/>
        <v>-2.4118738404452551</v>
      </c>
    </row>
    <row r="22" spans="1:21">
      <c r="A22" s="57" t="s">
        <v>73</v>
      </c>
      <c r="B22" s="56">
        <v>68.099999999999994</v>
      </c>
      <c r="C22" s="56">
        <v>68.5</v>
      </c>
      <c r="D22" s="56">
        <v>67</v>
      </c>
      <c r="E22" s="56">
        <v>67</v>
      </c>
      <c r="F22" s="56">
        <v>66</v>
      </c>
      <c r="G22" s="56">
        <v>66.5</v>
      </c>
      <c r="H22" s="56">
        <v>66.2</v>
      </c>
      <c r="I22" s="56">
        <v>67.599999999999994</v>
      </c>
      <c r="J22" s="56">
        <v>66.3</v>
      </c>
      <c r="K22" s="56">
        <v>66.599999999999994</v>
      </c>
      <c r="L22" s="56">
        <v>64.7</v>
      </c>
      <c r="M22" s="56">
        <v>63.8</v>
      </c>
      <c r="N22" s="56">
        <v>62.6</v>
      </c>
      <c r="O22" s="56">
        <v>62.2</v>
      </c>
      <c r="P22" s="56">
        <v>61.3</v>
      </c>
      <c r="Q22" s="56">
        <v>60.9</v>
      </c>
      <c r="R22" s="56">
        <v>59.8</v>
      </c>
      <c r="T22" s="78">
        <f t="shared" si="2"/>
        <v>-12.187958883994122</v>
      </c>
      <c r="U22" s="78">
        <f t="shared" si="3"/>
        <v>-4.4728434504792398</v>
      </c>
    </row>
    <row r="23" spans="1:21">
      <c r="A23" s="19"/>
      <c r="B23" s="19"/>
      <c r="C23" s="19"/>
      <c r="D23" s="19"/>
      <c r="E23" s="19"/>
      <c r="F23" s="19"/>
      <c r="G23" s="19"/>
      <c r="H23" s="19"/>
      <c r="I23" s="19"/>
      <c r="J23" s="19"/>
      <c r="K23" s="19"/>
      <c r="L23" s="19"/>
      <c r="M23" s="19"/>
      <c r="N23" s="19"/>
    </row>
    <row r="24" spans="1:21">
      <c r="A24" s="6" t="s">
        <v>45</v>
      </c>
      <c r="B24" s="19"/>
      <c r="C24" s="19"/>
      <c r="D24" s="19"/>
      <c r="E24" s="19"/>
      <c r="F24" s="19"/>
      <c r="G24" s="19"/>
      <c r="H24" s="19"/>
      <c r="I24" s="19"/>
      <c r="J24" s="19"/>
      <c r="K24" s="19"/>
      <c r="L24" s="19"/>
      <c r="M24" s="19"/>
      <c r="N24" s="19"/>
    </row>
    <row r="25" spans="1:21">
      <c r="A25" s="19" t="s">
        <v>46</v>
      </c>
      <c r="B25" s="19"/>
      <c r="C25" s="19"/>
      <c r="D25" s="19"/>
      <c r="E25" s="19"/>
      <c r="F25" s="19"/>
      <c r="G25" s="19"/>
      <c r="H25" s="19"/>
      <c r="I25" s="19"/>
      <c r="J25" s="19"/>
      <c r="K25" s="19"/>
      <c r="L25" s="19"/>
      <c r="M25" s="19"/>
      <c r="N25" s="19"/>
    </row>
    <row r="26" spans="1:21">
      <c r="A26" s="19" t="s">
        <v>13</v>
      </c>
      <c r="B26" s="19"/>
      <c r="C26" s="19"/>
      <c r="D26" s="19"/>
      <c r="E26" s="19"/>
      <c r="F26" s="19"/>
      <c r="G26" s="19"/>
      <c r="H26" s="19"/>
      <c r="I26" s="19"/>
      <c r="J26" s="19"/>
      <c r="K26" s="19"/>
      <c r="L26" s="19"/>
      <c r="M26" s="19"/>
      <c r="N26" s="19"/>
    </row>
    <row r="27" spans="1:21">
      <c r="A27" s="19" t="s">
        <v>10</v>
      </c>
      <c r="B27" s="19"/>
      <c r="C27" s="19"/>
      <c r="D27" s="19"/>
      <c r="E27" s="19"/>
      <c r="F27" s="19"/>
      <c r="G27" s="19"/>
      <c r="H27" s="19"/>
      <c r="I27" s="19"/>
      <c r="J27" s="19"/>
      <c r="K27" s="19"/>
      <c r="L27" s="19"/>
      <c r="M27" s="19"/>
      <c r="N27" s="19"/>
    </row>
    <row r="28" spans="1:21">
      <c r="A28" s="19" t="s">
        <v>11</v>
      </c>
      <c r="B28" s="19"/>
      <c r="C28" s="19"/>
      <c r="D28" s="19"/>
      <c r="E28" s="19"/>
      <c r="F28" s="19"/>
      <c r="G28" s="19"/>
      <c r="H28" s="19"/>
      <c r="I28" s="19"/>
      <c r="J28" s="19"/>
      <c r="K28" s="19"/>
      <c r="L28" s="19"/>
      <c r="M28" s="19"/>
      <c r="N28" s="19"/>
    </row>
    <row r="29" spans="1:21">
      <c r="A29" s="19" t="s">
        <v>12</v>
      </c>
      <c r="B29" s="19"/>
      <c r="C29" s="19"/>
      <c r="D29" s="19"/>
      <c r="E29" s="19"/>
      <c r="F29" s="19"/>
      <c r="G29" s="19"/>
      <c r="H29" s="19"/>
      <c r="I29" s="19"/>
      <c r="J29" s="19"/>
      <c r="K29" s="19"/>
      <c r="L29" s="19"/>
      <c r="M29" s="19"/>
      <c r="N29" s="19"/>
    </row>
    <row r="30" spans="1:21">
      <c r="A30" s="19" t="s">
        <v>14</v>
      </c>
      <c r="B30" s="19"/>
      <c r="C30" s="19"/>
      <c r="D30" s="19"/>
      <c r="E30" s="19"/>
      <c r="F30" s="19"/>
      <c r="G30" s="19"/>
      <c r="H30" s="19"/>
      <c r="I30" s="19"/>
      <c r="J30" s="19"/>
      <c r="K30" s="19"/>
      <c r="L30" s="19"/>
      <c r="M30" s="19"/>
      <c r="N30" s="19"/>
    </row>
    <row r="31" spans="1:21">
      <c r="A31" s="19" t="s">
        <v>15</v>
      </c>
      <c r="B31" s="19"/>
      <c r="C31" s="19"/>
      <c r="D31" s="19"/>
      <c r="E31" s="19"/>
      <c r="F31" s="19"/>
      <c r="G31" s="19"/>
      <c r="H31" s="19"/>
      <c r="I31" s="19"/>
      <c r="J31" s="19"/>
      <c r="K31" s="19"/>
      <c r="L31" s="19"/>
      <c r="M31" s="19"/>
      <c r="N31" s="19"/>
    </row>
    <row r="32" spans="1:21">
      <c r="A32" s="19" t="s">
        <v>16</v>
      </c>
      <c r="B32" s="19"/>
      <c r="C32" s="19"/>
      <c r="D32" s="19"/>
      <c r="E32" s="19"/>
      <c r="F32" s="19"/>
      <c r="G32" s="19"/>
      <c r="H32" s="19"/>
      <c r="I32" s="19"/>
      <c r="J32" s="19"/>
      <c r="K32" s="19"/>
      <c r="L32" s="19"/>
      <c r="M32" s="19"/>
      <c r="N32" s="19"/>
    </row>
  </sheetData>
  <mergeCells count="4">
    <mergeCell ref="A3:A4"/>
    <mergeCell ref="A12:N12"/>
    <mergeCell ref="A13:N13"/>
    <mergeCell ref="T3:U3"/>
  </mergeCell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51">
    <tabColor theme="9" tint="-0.249977111117893"/>
  </sheetPr>
  <dimension ref="A1:U34"/>
  <sheetViews>
    <sheetView workbookViewId="0">
      <selection activeCell="B1" sqref="B1:B1048576"/>
    </sheetView>
  </sheetViews>
  <sheetFormatPr defaultColWidth="9.140625" defaultRowHeight="15.75"/>
  <cols>
    <col min="1" max="1" width="56.140625" style="6" customWidth="1"/>
    <col min="2" max="18" width="7.85546875" style="6" customWidth="1"/>
    <col min="19" max="19" width="2.42578125" style="6" customWidth="1"/>
    <col min="20" max="16384" width="9.140625" style="6"/>
  </cols>
  <sheetData>
    <row r="1" spans="1:21" ht="21">
      <c r="A1" s="93" t="str">
        <f>+'Indice-Index'!C32</f>
        <v>4.2   Telefonia fissa e mobile - Fixed and mobile telephony (2010=100)</v>
      </c>
      <c r="B1" s="94"/>
      <c r="C1" s="94"/>
      <c r="D1" s="94"/>
      <c r="E1" s="94"/>
      <c r="F1" s="94"/>
      <c r="G1" s="94"/>
      <c r="H1" s="94"/>
      <c r="I1" s="94"/>
      <c r="J1" s="94"/>
      <c r="K1" s="94"/>
      <c r="L1" s="94"/>
      <c r="M1" s="94"/>
      <c r="N1" s="94"/>
      <c r="O1" s="94"/>
      <c r="P1" s="94"/>
      <c r="Q1" s="94"/>
      <c r="R1" s="94"/>
      <c r="S1" s="94"/>
      <c r="T1" s="94"/>
      <c r="U1" s="94"/>
    </row>
    <row r="3" spans="1:21">
      <c r="A3" s="1057" t="s">
        <v>35</v>
      </c>
      <c r="B3" s="38" t="str">
        <f>'4.1'!B3</f>
        <v>Giu 21</v>
      </c>
      <c r="C3" s="38" t="str">
        <f>'4.1'!C3</f>
        <v>Set 21</v>
      </c>
      <c r="D3" s="38" t="str">
        <f>'4.1'!D3</f>
        <v>Dic 21</v>
      </c>
      <c r="E3" s="38" t="str">
        <f>'4.1'!E3</f>
        <v>Mar 22</v>
      </c>
      <c r="F3" s="38" t="str">
        <f>'4.1'!F3</f>
        <v>Giu 22</v>
      </c>
      <c r="G3" s="38" t="str">
        <f>'4.1'!G3</f>
        <v>Set 22</v>
      </c>
      <c r="H3" s="38" t="str">
        <f>'4.1'!H3</f>
        <v>Dic 22</v>
      </c>
      <c r="I3" s="38" t="str">
        <f>'4.1'!I3</f>
        <v>Mar 23</v>
      </c>
      <c r="J3" s="38" t="str">
        <f>'4.1'!J3</f>
        <v>Giu 23</v>
      </c>
      <c r="K3" s="38" t="str">
        <f>'4.1'!K3</f>
        <v>Set 23</v>
      </c>
      <c r="L3" s="38" t="str">
        <f>'4.1'!L3</f>
        <v>Dic 23</v>
      </c>
      <c r="M3" s="38" t="str">
        <f>'4.1'!M3</f>
        <v>Mar 24</v>
      </c>
      <c r="N3" s="38" t="str">
        <f>'4.1'!N3</f>
        <v>Giu 24</v>
      </c>
      <c r="O3" s="38" t="str">
        <f>'4.1'!O3</f>
        <v>Set 24</v>
      </c>
      <c r="P3" s="38" t="str">
        <f>'4.1'!P3</f>
        <v>Dic 24</v>
      </c>
      <c r="Q3" s="38" t="str">
        <f>'4.1'!Q3</f>
        <v>Mar 25</v>
      </c>
      <c r="R3" s="38" t="str">
        <f>'4.1'!R3</f>
        <v>Giu 25</v>
      </c>
      <c r="T3" s="1062" t="s">
        <v>249</v>
      </c>
      <c r="U3" s="1062"/>
    </row>
    <row r="4" spans="1:21">
      <c r="A4" s="1057"/>
      <c r="B4" s="38" t="str">
        <f>'4.1'!B4</f>
        <v>Jun 21</v>
      </c>
      <c r="C4" s="38" t="str">
        <f>'4.1'!C4</f>
        <v>Sept 21</v>
      </c>
      <c r="D4" s="38" t="str">
        <f>'4.1'!D4</f>
        <v>Dec 21</v>
      </c>
      <c r="E4" s="38" t="str">
        <f>'4.1'!E4</f>
        <v xml:space="preserve"> Mar 22</v>
      </c>
      <c r="F4" s="38" t="str">
        <f>'4.1'!F4</f>
        <v>Jun 22</v>
      </c>
      <c r="G4" s="38" t="str">
        <f>'4.1'!G4</f>
        <v>Sept 22</v>
      </c>
      <c r="H4" s="38" t="str">
        <f>'4.1'!H4</f>
        <v>Dec 22</v>
      </c>
      <c r="I4" s="38" t="str">
        <f>'4.1'!I4</f>
        <v xml:space="preserve"> Mar 23</v>
      </c>
      <c r="J4" s="38" t="str">
        <f>'4.1'!J4</f>
        <v>Jun 23</v>
      </c>
      <c r="K4" s="38" t="str">
        <f>'4.1'!K4</f>
        <v>Sept 23</v>
      </c>
      <c r="L4" s="38" t="str">
        <f>'4.1'!L4</f>
        <v>Dec 23</v>
      </c>
      <c r="M4" s="38" t="str">
        <f>'4.1'!M4</f>
        <v xml:space="preserve"> Mar 24</v>
      </c>
      <c r="N4" s="38" t="str">
        <f>'4.1'!N4</f>
        <v>Jun 24</v>
      </c>
      <c r="O4" s="38" t="str">
        <f>'4.1'!O4</f>
        <v>Sept 24</v>
      </c>
      <c r="P4" s="38" t="str">
        <f>'4.1'!P4</f>
        <v>Dec 24</v>
      </c>
      <c r="Q4" s="38" t="str">
        <f>'4.1'!Q4</f>
        <v>Mar 25</v>
      </c>
      <c r="R4" s="38" t="str">
        <f>'4.1'!R4</f>
        <v>Jun 25</v>
      </c>
      <c r="T4" s="109" t="s">
        <v>250</v>
      </c>
      <c r="U4" s="109" t="s">
        <v>251</v>
      </c>
    </row>
    <row r="5" spans="1:21">
      <c r="A5" s="22"/>
      <c r="B5" s="21"/>
      <c r="C5" s="21"/>
      <c r="D5" s="21"/>
      <c r="E5" s="21"/>
      <c r="F5" s="21"/>
      <c r="G5" s="21"/>
      <c r="H5" s="21"/>
      <c r="I5" s="21"/>
      <c r="J5" s="21"/>
      <c r="K5" s="21"/>
      <c r="L5" s="21"/>
      <c r="M5" s="21"/>
      <c r="N5" s="21"/>
      <c r="O5" s="19"/>
      <c r="P5" s="19"/>
      <c r="Q5" s="19"/>
      <c r="R5" s="19"/>
      <c r="T5" s="107"/>
      <c r="U5" s="107"/>
    </row>
    <row r="6" spans="1:21">
      <c r="A6" s="22" t="s">
        <v>48</v>
      </c>
      <c r="T6" s="108"/>
      <c r="U6" s="108"/>
    </row>
    <row r="7" spans="1:21">
      <c r="A7" s="57" t="s">
        <v>30</v>
      </c>
      <c r="B7" s="56">
        <v>136.1</v>
      </c>
      <c r="C7" s="56">
        <v>136.1</v>
      </c>
      <c r="D7" s="56">
        <v>136.1</v>
      </c>
      <c r="E7" s="56">
        <v>136.1</v>
      </c>
      <c r="F7" s="56">
        <v>136.1</v>
      </c>
      <c r="G7" s="56">
        <v>136.1</v>
      </c>
      <c r="H7" s="56">
        <v>136.1</v>
      </c>
      <c r="I7" s="56">
        <v>136.1</v>
      </c>
      <c r="J7" s="56">
        <v>136.1</v>
      </c>
      <c r="K7" s="56">
        <v>136.1</v>
      </c>
      <c r="L7" s="56">
        <v>136.1</v>
      </c>
      <c r="M7" s="56">
        <v>136.1</v>
      </c>
      <c r="N7" s="56">
        <v>136.4</v>
      </c>
      <c r="O7" s="56">
        <v>136.4</v>
      </c>
      <c r="P7" s="56">
        <v>136.4</v>
      </c>
      <c r="Q7" s="56">
        <v>136.4</v>
      </c>
      <c r="R7" s="56">
        <v>136.4</v>
      </c>
      <c r="T7" s="78">
        <f>(R7-B7)/B7*100</f>
        <v>0.22042615723733389</v>
      </c>
      <c r="U7" s="78">
        <f>(R7-N7)/N7*100</f>
        <v>0</v>
      </c>
    </row>
    <row r="8" spans="1:21">
      <c r="A8" s="57" t="s">
        <v>17</v>
      </c>
      <c r="B8" s="56">
        <v>108.5</v>
      </c>
      <c r="C8" s="56">
        <v>117.8</v>
      </c>
      <c r="D8" s="56">
        <v>125.2</v>
      </c>
      <c r="E8" s="56">
        <v>121.9</v>
      </c>
      <c r="F8" s="56">
        <v>132.80000000000001</v>
      </c>
      <c r="G8" s="56">
        <v>138.9</v>
      </c>
      <c r="H8" s="56">
        <v>141.80000000000001</v>
      </c>
      <c r="I8" s="56">
        <v>138.6</v>
      </c>
      <c r="J8" s="56">
        <v>133</v>
      </c>
      <c r="K8" s="56">
        <v>128.4</v>
      </c>
      <c r="L8" s="56">
        <v>125.5</v>
      </c>
      <c r="M8" s="56">
        <v>122.5</v>
      </c>
      <c r="N8" s="56">
        <v>123.2</v>
      </c>
      <c r="O8" s="56">
        <v>123</v>
      </c>
      <c r="P8" s="56">
        <v>121.5</v>
      </c>
      <c r="Q8" s="56">
        <v>121.2</v>
      </c>
      <c r="R8" s="56">
        <v>123.4</v>
      </c>
      <c r="S8" s="7"/>
      <c r="T8" s="78">
        <f t="shared" ref="T8:T9" si="0">(R8-B8)/B8*100</f>
        <v>13.732718894009221</v>
      </c>
      <c r="U8" s="78">
        <f t="shared" ref="U8:U9" si="1">(R8-N8)/N8*100</f>
        <v>0.16233766233766464</v>
      </c>
    </row>
    <row r="9" spans="1:21">
      <c r="A9" s="57" t="s">
        <v>18</v>
      </c>
      <c r="B9" s="56">
        <v>75</v>
      </c>
      <c r="C9" s="56">
        <v>74.8</v>
      </c>
      <c r="D9" s="56">
        <v>75</v>
      </c>
      <c r="E9" s="56">
        <v>75</v>
      </c>
      <c r="F9" s="56">
        <v>75</v>
      </c>
      <c r="G9" s="56">
        <v>75</v>
      </c>
      <c r="H9" s="56">
        <v>75.599999999999994</v>
      </c>
      <c r="I9" s="56">
        <v>75.599999999999994</v>
      </c>
      <c r="J9" s="56">
        <v>76.400000000000006</v>
      </c>
      <c r="K9" s="56">
        <v>76.900000000000006</v>
      </c>
      <c r="L9" s="56">
        <v>76.900000000000006</v>
      </c>
      <c r="M9" s="56">
        <v>78.099999999999994</v>
      </c>
      <c r="N9" s="56">
        <v>78</v>
      </c>
      <c r="O9" s="56">
        <v>77.900000000000006</v>
      </c>
      <c r="P9" s="56">
        <v>77.900000000000006</v>
      </c>
      <c r="Q9" s="56">
        <v>78.900000000000006</v>
      </c>
      <c r="R9" s="56">
        <v>78.7</v>
      </c>
      <c r="T9" s="78">
        <f t="shared" si="0"/>
        <v>4.9333333333333371</v>
      </c>
      <c r="U9" s="78">
        <f t="shared" si="1"/>
        <v>0.89743589743590102</v>
      </c>
    </row>
    <row r="10" spans="1:21">
      <c r="A10" s="31"/>
      <c r="B10" s="31"/>
      <c r="C10" s="31"/>
      <c r="D10" s="31"/>
      <c r="E10" s="31"/>
      <c r="F10" s="31"/>
      <c r="G10" s="31"/>
      <c r="H10" s="31"/>
      <c r="I10" s="31"/>
      <c r="J10" s="31"/>
      <c r="K10" s="31"/>
      <c r="L10" s="31"/>
      <c r="M10" s="31"/>
      <c r="N10" s="31"/>
      <c r="O10" s="5"/>
      <c r="P10" s="5"/>
      <c r="Q10" s="5"/>
      <c r="R10" s="5"/>
    </row>
    <row r="11" spans="1:21">
      <c r="A11" s="22" t="s">
        <v>49</v>
      </c>
      <c r="B11" s="21"/>
      <c r="C11" s="21"/>
      <c r="D11" s="21"/>
      <c r="E11" s="21"/>
      <c r="F11" s="21"/>
      <c r="G11" s="21"/>
      <c r="H11" s="21"/>
      <c r="I11" s="21"/>
      <c r="J11" s="21"/>
      <c r="K11" s="21"/>
      <c r="L11" s="21"/>
      <c r="M11" s="21"/>
      <c r="N11" s="21"/>
      <c r="O11" s="5"/>
      <c r="P11" s="5"/>
      <c r="Q11" s="5"/>
      <c r="R11" s="5"/>
    </row>
    <row r="12" spans="1:21">
      <c r="A12" s="57" t="s">
        <v>25</v>
      </c>
      <c r="B12" s="56">
        <v>67.400000000000006</v>
      </c>
      <c r="C12" s="56">
        <v>67.400000000000006</v>
      </c>
      <c r="D12" s="56">
        <v>67.5</v>
      </c>
      <c r="E12" s="56">
        <v>67.400000000000006</v>
      </c>
      <c r="F12" s="56">
        <v>67.3</v>
      </c>
      <c r="G12" s="56">
        <v>67.3</v>
      </c>
      <c r="H12" s="56">
        <v>67.8</v>
      </c>
      <c r="I12" s="56">
        <v>67.599999999999994</v>
      </c>
      <c r="J12" s="56">
        <v>67.599999999999994</v>
      </c>
      <c r="K12" s="56">
        <v>67</v>
      </c>
      <c r="L12" s="56">
        <v>67</v>
      </c>
      <c r="M12" s="56">
        <v>67.099999999999994</v>
      </c>
      <c r="N12" s="56">
        <v>67.099999999999994</v>
      </c>
      <c r="O12" s="56">
        <v>67</v>
      </c>
      <c r="P12" s="56">
        <v>67</v>
      </c>
      <c r="Q12" s="56">
        <v>66.900000000000006</v>
      </c>
      <c r="R12" s="56">
        <v>66.599999999999994</v>
      </c>
      <c r="T12" s="78">
        <f>(R12-B12)/B12*100</f>
        <v>-1.1869436201780583</v>
      </c>
      <c r="U12" s="78">
        <f>(R12-N12)/N12*100</f>
        <v>-0.74515648286140101</v>
      </c>
    </row>
    <row r="13" spans="1:21">
      <c r="A13" s="57" t="s">
        <v>19</v>
      </c>
      <c r="B13" s="56">
        <v>26.5</v>
      </c>
      <c r="C13" s="56">
        <v>26.9</v>
      </c>
      <c r="D13" s="56">
        <v>24.9</v>
      </c>
      <c r="E13" s="56">
        <v>24.9</v>
      </c>
      <c r="F13" s="56">
        <v>23.7</v>
      </c>
      <c r="G13" s="56">
        <v>24.1</v>
      </c>
      <c r="H13" s="56">
        <v>23.5</v>
      </c>
      <c r="I13" s="56">
        <v>25.1</v>
      </c>
      <c r="J13" s="56">
        <v>23.5</v>
      </c>
      <c r="K13" s="56">
        <v>23.9</v>
      </c>
      <c r="L13" s="56">
        <v>21.9</v>
      </c>
      <c r="M13" s="56">
        <v>20.7</v>
      </c>
      <c r="N13" s="56">
        <v>19.5</v>
      </c>
      <c r="O13" s="56">
        <v>18.899999999999999</v>
      </c>
      <c r="P13" s="56">
        <v>18</v>
      </c>
      <c r="Q13" s="56">
        <v>17.5</v>
      </c>
      <c r="R13" s="56">
        <v>16.7</v>
      </c>
      <c r="T13" s="78">
        <f>(R13-B13)/B13*100</f>
        <v>-36.981132075471699</v>
      </c>
      <c r="U13" s="78">
        <f>(R13-N13)/N13*100</f>
        <v>-14.358974358974363</v>
      </c>
    </row>
    <row r="15" spans="1:21">
      <c r="A15" s="19"/>
      <c r="B15" s="19"/>
      <c r="C15" s="19"/>
      <c r="D15" s="19"/>
      <c r="E15" s="19"/>
      <c r="F15" s="19"/>
      <c r="G15" s="19"/>
      <c r="H15" s="19"/>
      <c r="I15" s="19"/>
      <c r="J15" s="19"/>
      <c r="K15" s="19"/>
      <c r="L15" s="19"/>
      <c r="M15" s="19"/>
      <c r="N15" s="19"/>
      <c r="O15" s="19"/>
      <c r="P15" s="19"/>
      <c r="Q15" s="19"/>
      <c r="R15" s="19"/>
    </row>
    <row r="16" spans="1:21">
      <c r="A16" s="6" t="s">
        <v>37</v>
      </c>
      <c r="B16" s="19"/>
      <c r="C16" s="19"/>
      <c r="D16" s="19"/>
      <c r="E16" s="19"/>
      <c r="F16" s="19"/>
      <c r="G16" s="19"/>
      <c r="H16" s="19"/>
      <c r="I16" s="19"/>
      <c r="J16" s="19"/>
      <c r="K16" s="19"/>
      <c r="L16" s="19"/>
      <c r="M16" s="19"/>
      <c r="N16" s="19"/>
      <c r="O16" s="19"/>
      <c r="P16" s="19"/>
      <c r="Q16" s="19"/>
      <c r="R16" s="19"/>
    </row>
    <row r="17" spans="1:18">
      <c r="A17" s="19" t="s">
        <v>32</v>
      </c>
      <c r="B17" s="19"/>
      <c r="C17" s="19"/>
      <c r="D17" s="19"/>
      <c r="E17" s="19"/>
      <c r="F17" s="19"/>
      <c r="G17" s="19"/>
      <c r="H17" s="19"/>
      <c r="I17" s="19"/>
      <c r="J17" s="19"/>
      <c r="K17" s="19"/>
      <c r="L17" s="19"/>
      <c r="M17" s="19"/>
      <c r="N17" s="19"/>
      <c r="O17" s="19"/>
      <c r="P17" s="19"/>
      <c r="Q17" s="19"/>
      <c r="R17" s="19"/>
    </row>
    <row r="18" spans="1:18">
      <c r="A18" s="19" t="s">
        <v>20</v>
      </c>
      <c r="B18" s="19"/>
      <c r="C18" s="19"/>
      <c r="D18" s="19"/>
      <c r="E18" s="19"/>
      <c r="F18" s="19"/>
      <c r="G18" s="19"/>
      <c r="H18" s="19"/>
      <c r="I18" s="19"/>
      <c r="J18" s="19"/>
      <c r="K18" s="19"/>
      <c r="L18" s="19"/>
      <c r="M18" s="19"/>
      <c r="N18" s="19"/>
      <c r="O18" s="19"/>
      <c r="P18" s="19"/>
      <c r="Q18" s="19"/>
      <c r="R18" s="19"/>
    </row>
    <row r="19" spans="1:18">
      <c r="A19" s="19" t="s">
        <v>21</v>
      </c>
      <c r="B19" s="19"/>
      <c r="C19" s="19"/>
      <c r="D19" s="19"/>
      <c r="E19" s="19"/>
      <c r="F19" s="19"/>
      <c r="G19" s="19"/>
      <c r="H19" s="19"/>
      <c r="I19" s="19"/>
      <c r="J19" s="19"/>
      <c r="K19" s="19"/>
      <c r="L19" s="19"/>
      <c r="M19" s="19"/>
      <c r="N19" s="19"/>
      <c r="O19" s="19"/>
      <c r="P19" s="19"/>
      <c r="Q19" s="19"/>
      <c r="R19" s="19"/>
    </row>
    <row r="20" spans="1:18">
      <c r="A20" s="19" t="s">
        <v>22</v>
      </c>
      <c r="B20" s="19"/>
      <c r="C20" s="19"/>
      <c r="D20" s="19"/>
      <c r="E20" s="19"/>
      <c r="F20" s="19"/>
      <c r="G20" s="19"/>
      <c r="H20" s="19"/>
      <c r="I20" s="19"/>
      <c r="J20" s="19"/>
      <c r="K20" s="19"/>
      <c r="L20" s="19"/>
      <c r="M20" s="19"/>
      <c r="N20" s="19"/>
      <c r="O20" s="19"/>
      <c r="P20" s="19"/>
      <c r="Q20" s="19"/>
      <c r="R20" s="19"/>
    </row>
    <row r="21" spans="1:18">
      <c r="A21" s="19" t="s">
        <v>23</v>
      </c>
      <c r="B21" s="19"/>
      <c r="C21" s="19"/>
      <c r="D21" s="19"/>
      <c r="E21" s="19"/>
      <c r="F21" s="19"/>
      <c r="G21" s="19"/>
      <c r="H21" s="19"/>
      <c r="I21" s="19"/>
      <c r="J21" s="19"/>
      <c r="K21" s="19"/>
      <c r="L21" s="19"/>
      <c r="M21" s="19"/>
      <c r="N21" s="19"/>
      <c r="O21" s="19"/>
      <c r="P21" s="19"/>
      <c r="Q21" s="19"/>
      <c r="R21" s="19"/>
    </row>
    <row r="22" spans="1:18">
      <c r="A22" s="19" t="s">
        <v>24</v>
      </c>
      <c r="B22" s="19"/>
      <c r="C22" s="19"/>
      <c r="D22" s="19"/>
      <c r="E22" s="19"/>
      <c r="F22" s="19"/>
      <c r="G22" s="19"/>
      <c r="H22" s="19"/>
      <c r="I22" s="19"/>
      <c r="J22" s="19"/>
      <c r="K22" s="19"/>
      <c r="L22" s="19"/>
      <c r="M22" s="19"/>
      <c r="N22" s="19"/>
      <c r="O22" s="19"/>
      <c r="P22" s="19"/>
      <c r="Q22" s="19"/>
      <c r="R22" s="19"/>
    </row>
    <row r="23" spans="1:18">
      <c r="A23" s="19"/>
      <c r="B23" s="19"/>
      <c r="C23" s="19"/>
      <c r="D23" s="19"/>
      <c r="E23" s="19"/>
      <c r="F23" s="19"/>
      <c r="G23" s="19"/>
      <c r="H23" s="19"/>
      <c r="I23" s="19"/>
      <c r="J23" s="19"/>
      <c r="K23" s="19"/>
      <c r="L23" s="19"/>
      <c r="M23" s="19"/>
      <c r="N23" s="19"/>
      <c r="O23" s="19"/>
      <c r="P23" s="19"/>
      <c r="Q23" s="19"/>
      <c r="R23" s="19"/>
    </row>
    <row r="24" spans="1:18">
      <c r="A24" s="18"/>
      <c r="B24" s="18"/>
      <c r="C24" s="18"/>
      <c r="D24" s="18"/>
      <c r="E24" s="18"/>
      <c r="F24" s="18"/>
      <c r="G24" s="18"/>
      <c r="H24" s="18"/>
      <c r="I24" s="18"/>
      <c r="J24" s="18"/>
      <c r="K24" s="18"/>
      <c r="L24" s="18"/>
      <c r="M24" s="18"/>
      <c r="N24" s="18"/>
      <c r="O24" s="18"/>
      <c r="P24" s="18"/>
      <c r="Q24" s="18"/>
      <c r="R24" s="18"/>
    </row>
    <row r="25" spans="1:18">
      <c r="A25" s="18"/>
      <c r="B25" s="18"/>
      <c r="C25" s="18"/>
      <c r="D25" s="18"/>
      <c r="E25" s="18"/>
      <c r="F25" s="18"/>
      <c r="G25" s="18"/>
      <c r="H25" s="18"/>
      <c r="I25" s="18"/>
      <c r="J25" s="18"/>
      <c r="K25" s="18"/>
      <c r="L25" s="18"/>
      <c r="M25" s="18"/>
      <c r="N25" s="18"/>
      <c r="O25" s="18"/>
      <c r="P25" s="18"/>
      <c r="Q25" s="18"/>
      <c r="R25" s="18"/>
    </row>
    <row r="26" spans="1:18">
      <c r="A26" s="18"/>
      <c r="B26" s="18"/>
      <c r="C26" s="18"/>
      <c r="D26" s="18"/>
      <c r="E26" s="18"/>
      <c r="F26" s="18"/>
      <c r="G26" s="18"/>
      <c r="H26" s="18"/>
      <c r="I26" s="18"/>
      <c r="J26" s="18"/>
      <c r="K26" s="18"/>
      <c r="L26" s="18"/>
      <c r="M26" s="18"/>
      <c r="N26" s="18"/>
      <c r="O26" s="18"/>
      <c r="P26" s="18"/>
      <c r="Q26" s="18"/>
      <c r="R26" s="18"/>
    </row>
    <row r="27" spans="1:18">
      <c r="A27" s="18"/>
      <c r="B27" s="18"/>
      <c r="C27" s="18"/>
      <c r="D27" s="18"/>
      <c r="E27" s="18"/>
      <c r="F27" s="18"/>
      <c r="G27" s="18"/>
      <c r="H27" s="18"/>
      <c r="I27" s="18"/>
      <c r="J27" s="18"/>
      <c r="K27" s="18"/>
      <c r="L27" s="18"/>
      <c r="M27" s="18"/>
      <c r="N27" s="18"/>
      <c r="O27" s="18"/>
      <c r="P27" s="18"/>
      <c r="Q27" s="18"/>
      <c r="R27" s="18"/>
    </row>
    <row r="28" spans="1:18">
      <c r="A28" s="18"/>
      <c r="B28" s="18"/>
      <c r="C28" s="18"/>
      <c r="D28" s="18"/>
      <c r="E28" s="18"/>
      <c r="F28" s="18"/>
      <c r="G28" s="18"/>
      <c r="H28" s="18"/>
      <c r="I28" s="18"/>
      <c r="J28" s="18"/>
      <c r="K28" s="18"/>
      <c r="L28" s="18"/>
      <c r="M28" s="18"/>
      <c r="N28" s="18"/>
      <c r="O28" s="18"/>
      <c r="P28" s="18"/>
      <c r="Q28" s="18"/>
      <c r="R28" s="18"/>
    </row>
    <row r="29" spans="1:18">
      <c r="A29" s="18"/>
      <c r="B29" s="18"/>
      <c r="C29" s="18"/>
      <c r="D29" s="18"/>
      <c r="E29" s="18"/>
      <c r="F29" s="18"/>
      <c r="G29" s="18"/>
      <c r="H29" s="18"/>
      <c r="I29" s="18"/>
      <c r="J29" s="18"/>
      <c r="K29" s="18"/>
      <c r="L29" s="18"/>
      <c r="M29" s="18"/>
      <c r="N29" s="18"/>
      <c r="O29" s="18"/>
      <c r="P29" s="18"/>
      <c r="Q29" s="18"/>
      <c r="R29" s="18"/>
    </row>
    <row r="30" spans="1:18">
      <c r="A30" s="18"/>
      <c r="B30" s="18"/>
      <c r="C30" s="18"/>
      <c r="D30" s="18"/>
      <c r="E30" s="18"/>
      <c r="F30" s="18"/>
      <c r="G30" s="18"/>
      <c r="H30" s="18"/>
      <c r="I30" s="18"/>
      <c r="J30" s="18"/>
      <c r="K30" s="18"/>
      <c r="L30" s="18"/>
      <c r="M30" s="18"/>
      <c r="N30" s="18"/>
      <c r="O30" s="18"/>
      <c r="P30" s="18"/>
      <c r="Q30" s="18"/>
      <c r="R30" s="18"/>
    </row>
    <row r="31" spans="1:18">
      <c r="A31" s="18"/>
      <c r="B31" s="18"/>
      <c r="C31" s="18"/>
      <c r="D31" s="18"/>
      <c r="E31" s="18"/>
      <c r="F31" s="18"/>
      <c r="G31" s="18"/>
      <c r="H31" s="18"/>
      <c r="I31" s="18"/>
      <c r="J31" s="18"/>
      <c r="K31" s="18"/>
      <c r="L31" s="18"/>
      <c r="M31" s="18"/>
      <c r="N31" s="18"/>
      <c r="O31" s="18"/>
      <c r="P31" s="18"/>
      <c r="Q31" s="18"/>
      <c r="R31" s="18"/>
    </row>
    <row r="32" spans="1:18">
      <c r="A32" s="18"/>
      <c r="B32" s="18"/>
      <c r="C32" s="18"/>
      <c r="D32" s="18"/>
      <c r="E32" s="18"/>
      <c r="F32" s="18"/>
      <c r="G32" s="18"/>
      <c r="H32" s="18"/>
      <c r="I32" s="18"/>
      <c r="J32" s="18"/>
      <c r="K32" s="18"/>
      <c r="L32" s="18"/>
      <c r="M32" s="18"/>
      <c r="N32" s="18"/>
      <c r="O32" s="18"/>
      <c r="P32" s="18"/>
      <c r="Q32" s="18"/>
      <c r="R32" s="18"/>
    </row>
    <row r="33" spans="1:18">
      <c r="A33" s="18"/>
      <c r="B33" s="18"/>
      <c r="C33" s="18"/>
      <c r="D33" s="18"/>
      <c r="E33" s="18"/>
      <c r="F33" s="18"/>
      <c r="G33" s="18"/>
      <c r="H33" s="18"/>
      <c r="I33" s="18"/>
      <c r="J33" s="18"/>
      <c r="K33" s="18"/>
      <c r="L33" s="18"/>
      <c r="M33" s="18"/>
      <c r="N33" s="18"/>
      <c r="O33" s="18"/>
      <c r="P33" s="18"/>
      <c r="Q33" s="18"/>
      <c r="R33" s="18"/>
    </row>
    <row r="34" spans="1:18">
      <c r="A34" s="18"/>
      <c r="B34" s="18"/>
      <c r="C34" s="18"/>
      <c r="D34" s="18"/>
      <c r="E34" s="18"/>
      <c r="F34" s="18"/>
      <c r="G34" s="18"/>
      <c r="H34" s="18"/>
      <c r="I34" s="18"/>
      <c r="J34" s="18"/>
      <c r="K34" s="18"/>
      <c r="L34" s="18"/>
      <c r="M34" s="18"/>
      <c r="N34" s="18"/>
      <c r="O34" s="18"/>
      <c r="P34" s="18"/>
      <c r="Q34" s="18"/>
      <c r="R34" s="18"/>
    </row>
  </sheetData>
  <mergeCells count="2">
    <mergeCell ref="A3:A4"/>
    <mergeCell ref="T3:U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4">
    <tabColor rgb="FF0000FF"/>
  </sheetPr>
  <dimension ref="A1:Q22"/>
  <sheetViews>
    <sheetView showGridLines="0" workbookViewId="0"/>
  </sheetViews>
  <sheetFormatPr defaultColWidth="9.140625" defaultRowHeight="15.75"/>
  <cols>
    <col min="1" max="1" width="18.85546875" style="6" customWidth="1"/>
    <col min="2" max="2" width="14.42578125" style="6" customWidth="1"/>
    <col min="3" max="3" width="8.7109375" style="6" customWidth="1"/>
    <col min="4" max="4" width="3.85546875" style="6" customWidth="1"/>
    <col min="5" max="5" width="16.42578125" style="6" customWidth="1"/>
    <col min="6" max="6" width="14" style="6" customWidth="1"/>
    <col min="7" max="7" width="19.42578125" style="6" customWidth="1"/>
    <col min="8" max="8" width="14.42578125" style="6" customWidth="1"/>
    <col min="9" max="9" width="8.7109375" style="6" customWidth="1"/>
    <col min="10" max="10" width="4.42578125" style="6" customWidth="1"/>
    <col min="11" max="11" width="16.42578125" style="6" customWidth="1"/>
    <col min="12" max="12" width="15.140625" style="6" customWidth="1"/>
    <col min="13" max="13" width="21.140625" style="6" customWidth="1"/>
    <col min="14" max="14" width="14.42578125" style="6" customWidth="1"/>
    <col min="15" max="15" width="9.28515625" style="6" customWidth="1"/>
    <col min="16" max="16" width="4.140625" style="6" customWidth="1"/>
    <col min="17" max="17" width="16.42578125" style="6" customWidth="1"/>
    <col min="18" max="16384" width="9.140625" style="6"/>
  </cols>
  <sheetData>
    <row r="1" spans="1:17" ht="21">
      <c r="A1" s="2" t="str">
        <f>'Indice-Index'!A10</f>
        <v>1.4   Accessi BB/UBB  per tecnologia e operatore - BB/UBB lines by technology and operator</v>
      </c>
      <c r="B1" s="87"/>
      <c r="C1" s="87"/>
      <c r="D1" s="87"/>
      <c r="E1" s="87"/>
      <c r="F1" s="87"/>
      <c r="G1" s="87"/>
      <c r="H1" s="87"/>
      <c r="I1" s="87"/>
      <c r="J1" s="87"/>
      <c r="K1" s="87"/>
      <c r="L1" s="87"/>
      <c r="M1" s="87"/>
      <c r="N1" s="87"/>
      <c r="O1" s="87"/>
      <c r="P1" s="87"/>
      <c r="Q1" s="87"/>
    </row>
    <row r="2" spans="1:17" ht="17.25" customHeight="1"/>
    <row r="3" spans="1:17" ht="18.600000000000001" customHeight="1">
      <c r="A3" s="98"/>
      <c r="B3" s="102" t="s">
        <v>125</v>
      </c>
      <c r="C3" s="675" t="s">
        <v>3</v>
      </c>
      <c r="D3" s="675"/>
      <c r="E3" s="103" t="str">
        <f>+Q3</f>
        <v>Var. vs 06/24 (%)</v>
      </c>
      <c r="F3" s="76"/>
      <c r="G3" s="75"/>
      <c r="H3" s="102" t="s">
        <v>125</v>
      </c>
      <c r="I3" s="675" t="s">
        <v>83</v>
      </c>
      <c r="J3" s="675"/>
      <c r="K3" s="383" t="s">
        <v>838</v>
      </c>
      <c r="M3" s="98"/>
      <c r="N3" s="102" t="s">
        <v>125</v>
      </c>
      <c r="O3" s="675" t="s">
        <v>84</v>
      </c>
      <c r="P3" s="675"/>
      <c r="Q3" s="103" t="str">
        <f>+K3</f>
        <v>Var. vs 06/24 (%)</v>
      </c>
    </row>
    <row r="4" spans="1:17" ht="18.600000000000001" customHeight="1">
      <c r="A4" s="99"/>
      <c r="B4" s="100">
        <v>2.483968</v>
      </c>
      <c r="C4" s="676"/>
      <c r="D4" s="676"/>
      <c r="E4" s="101">
        <v>10.524897230258468</v>
      </c>
      <c r="F4" s="76"/>
      <c r="G4" s="75"/>
      <c r="H4" s="100">
        <v>8.7432759999999998</v>
      </c>
      <c r="I4" s="676"/>
      <c r="J4" s="676"/>
      <c r="K4" s="772">
        <v>-7.941638757673573</v>
      </c>
      <c r="M4" s="99"/>
      <c r="N4" s="100">
        <v>6.4998529999999999</v>
      </c>
      <c r="O4" s="676"/>
      <c r="P4" s="676"/>
      <c r="Q4" s="101">
        <v>24.197244361327876</v>
      </c>
    </row>
    <row r="5" spans="1:17" s="50" customFormat="1" ht="35.25" customHeight="1">
      <c r="B5" s="399" t="str">
        <f>+N5</f>
        <v>06/2025 (%)</v>
      </c>
      <c r="C5" s="83"/>
      <c r="D5" s="83"/>
      <c r="E5" s="83" t="str">
        <f>+Q5</f>
        <v>Var/Chg. vs 06/2024 (p.p.)</v>
      </c>
      <c r="G5" s="6"/>
      <c r="H5" s="399" t="str">
        <f>+'1.1'!N3</f>
        <v>06/2025 (%)</v>
      </c>
      <c r="I5" s="83"/>
      <c r="J5" s="83"/>
      <c r="K5" s="83" t="str">
        <f>+'1.1'!P3</f>
        <v>Var/Chg. vs 06/2024 (p.p.)</v>
      </c>
      <c r="N5" s="399" t="str">
        <f>+H5</f>
        <v>06/2025 (%)</v>
      </c>
      <c r="O5" s="83"/>
      <c r="P5" s="83"/>
      <c r="Q5" s="83" t="str">
        <f>+K5</f>
        <v>Var/Chg. vs 06/2024 (p.p.)</v>
      </c>
    </row>
    <row r="6" spans="1:17" s="131" customFormat="1">
      <c r="A6" s="133"/>
      <c r="B6" s="132"/>
      <c r="C6" s="7"/>
      <c r="D6" s="134"/>
      <c r="E6" s="134"/>
      <c r="F6" s="133"/>
      <c r="G6" s="6"/>
      <c r="H6" s="132"/>
      <c r="I6" s="6"/>
      <c r="J6" s="134"/>
      <c r="K6" s="134"/>
      <c r="L6" s="133"/>
      <c r="M6" s="133" t="s">
        <v>111</v>
      </c>
      <c r="N6" s="132"/>
      <c r="O6" s="6"/>
      <c r="P6" s="134"/>
      <c r="Q6" s="134"/>
    </row>
    <row r="7" spans="1:17">
      <c r="A7" s="61" t="s">
        <v>111</v>
      </c>
      <c r="B7" s="47">
        <v>27.014760254560443</v>
      </c>
      <c r="C7" s="973"/>
      <c r="D7" s="47"/>
      <c r="E7" s="47">
        <v>-2.3313128510781276</v>
      </c>
      <c r="G7" s="61" t="s">
        <v>54</v>
      </c>
      <c r="H7" s="47">
        <v>39.708491416718402</v>
      </c>
      <c r="I7" s="973"/>
      <c r="J7" s="47"/>
      <c r="K7" s="47">
        <v>-0.46857134987705962</v>
      </c>
      <c r="M7" s="61" t="s">
        <v>721</v>
      </c>
      <c r="N7" s="47">
        <v>30.367132918236766</v>
      </c>
      <c r="O7" s="973"/>
      <c r="P7" s="110"/>
      <c r="Q7" s="65">
        <v>-3.3270039740711574</v>
      </c>
    </row>
    <row r="8" spans="1:17">
      <c r="A8" s="61" t="s">
        <v>54</v>
      </c>
      <c r="B8" s="47">
        <v>20.245550667319385</v>
      </c>
      <c r="C8" s="973"/>
      <c r="D8" s="47"/>
      <c r="E8" s="47">
        <v>1.0157061160685572</v>
      </c>
      <c r="G8" s="77" t="s">
        <v>721</v>
      </c>
      <c r="H8" s="47">
        <v>32.444886790717803</v>
      </c>
      <c r="I8" s="973"/>
      <c r="J8" s="47"/>
      <c r="K8" s="47">
        <v>-0.89760330355507278</v>
      </c>
      <c r="M8" s="77" t="s">
        <v>54</v>
      </c>
      <c r="N8" s="47">
        <v>26.760697511159098</v>
      </c>
      <c r="O8" s="973"/>
      <c r="P8" s="110"/>
      <c r="Q8" s="65">
        <v>0.42743918680627857</v>
      </c>
    </row>
    <row r="9" spans="1:17">
      <c r="A9" s="48" t="s">
        <v>889</v>
      </c>
      <c r="B9" s="47">
        <v>15.162232363701946</v>
      </c>
      <c r="C9" s="973"/>
      <c r="D9" s="47"/>
      <c r="E9" s="47">
        <v>2.1766800004767104</v>
      </c>
      <c r="G9" s="61" t="s">
        <v>53</v>
      </c>
      <c r="H9" s="47">
        <v>15.449357883704003</v>
      </c>
      <c r="I9" s="973"/>
      <c r="J9" s="47"/>
      <c r="K9" s="47">
        <v>-0.34421215382994319</v>
      </c>
      <c r="M9" s="61" t="s">
        <v>53</v>
      </c>
      <c r="N9" s="47">
        <v>16.182673669696836</v>
      </c>
      <c r="O9" s="973"/>
      <c r="P9" s="110"/>
      <c r="Q9" s="65">
        <v>-1.4493391126387856</v>
      </c>
    </row>
    <row r="10" spans="1:17">
      <c r="A10" s="77" t="s">
        <v>625</v>
      </c>
      <c r="B10" s="47">
        <v>11.087381157889313</v>
      </c>
      <c r="C10" s="973"/>
      <c r="D10" s="47"/>
      <c r="E10" s="47">
        <v>-5.583360804559609</v>
      </c>
      <c r="G10" s="61" t="s">
        <v>272</v>
      </c>
      <c r="H10" s="47">
        <v>4.8689758850115217</v>
      </c>
      <c r="I10" s="973"/>
      <c r="J10" s="47"/>
      <c r="K10" s="47">
        <v>0.59391970201837463</v>
      </c>
      <c r="M10" s="61" t="s">
        <v>106</v>
      </c>
      <c r="N10" s="47">
        <v>6.4881928868237484</v>
      </c>
      <c r="O10" s="973"/>
      <c r="P10" s="79"/>
      <c r="Q10" s="65">
        <v>1.1320751467129275</v>
      </c>
    </row>
    <row r="11" spans="1:17">
      <c r="A11" s="61" t="s">
        <v>53</v>
      </c>
      <c r="B11" s="47">
        <v>10.703841595382871</v>
      </c>
      <c r="C11" s="973"/>
      <c r="D11" s="47"/>
      <c r="E11" s="47">
        <v>4.9194528110130236</v>
      </c>
      <c r="G11" s="61" t="s">
        <v>625</v>
      </c>
      <c r="H11" s="47">
        <v>1.3799175503552672</v>
      </c>
      <c r="I11" s="973"/>
      <c r="J11" s="47"/>
      <c r="K11" s="47">
        <v>-3.8292393781822698E-2</v>
      </c>
      <c r="M11" s="61" t="s">
        <v>272</v>
      </c>
      <c r="N11" s="47">
        <v>5.6925287387268604</v>
      </c>
      <c r="O11" s="973"/>
      <c r="P11" s="110"/>
      <c r="Q11" s="65">
        <v>0.1327038036785364</v>
      </c>
    </row>
    <row r="12" spans="1:17">
      <c r="A12" s="61" t="s">
        <v>308</v>
      </c>
      <c r="B12" s="678">
        <v>1.0760203029990725</v>
      </c>
      <c r="C12" s="973"/>
      <c r="D12" s="678"/>
      <c r="E12" s="678">
        <v>-0.13429630718280605</v>
      </c>
      <c r="G12" s="61" t="s">
        <v>307</v>
      </c>
      <c r="H12" s="47">
        <v>1.3716483386776308</v>
      </c>
      <c r="I12" s="973"/>
      <c r="J12" s="47"/>
      <c r="K12" s="47">
        <v>0.33128376411850313</v>
      </c>
      <c r="M12" s="6" t="s">
        <v>724</v>
      </c>
      <c r="N12" s="47">
        <v>2.7077535445801622</v>
      </c>
      <c r="O12" s="973"/>
      <c r="P12" s="110"/>
      <c r="Q12" s="65">
        <v>0.90922212813822911</v>
      </c>
    </row>
    <row r="13" spans="1:17">
      <c r="A13" s="61" t="s">
        <v>723</v>
      </c>
      <c r="B13" s="47">
        <v>0.98382909924765538</v>
      </c>
      <c r="C13" s="973"/>
      <c r="D13" s="47"/>
      <c r="E13" s="47">
        <v>-0.10648369130771951</v>
      </c>
      <c r="G13" s="893" t="s">
        <v>724</v>
      </c>
      <c r="H13" s="47">
        <v>1.3564709612278052</v>
      </c>
      <c r="I13" s="973"/>
      <c r="J13" s="47"/>
      <c r="K13" s="47">
        <v>0.64628676187336209</v>
      </c>
      <c r="M13" s="61" t="s">
        <v>625</v>
      </c>
      <c r="N13" s="47">
        <v>2.3016828226730701</v>
      </c>
      <c r="O13" s="973"/>
      <c r="P13" s="110"/>
      <c r="Q13" s="65">
        <v>-0.55854886386617819</v>
      </c>
    </row>
    <row r="14" spans="1:17">
      <c r="A14" s="48" t="s">
        <v>657</v>
      </c>
      <c r="B14" s="47">
        <v>13.72638455889931</v>
      </c>
      <c r="C14" s="7"/>
      <c r="D14" s="47"/>
      <c r="E14" s="47">
        <v>4.3614726569964901E-2</v>
      </c>
      <c r="G14" s="48" t="s">
        <v>657</v>
      </c>
      <c r="H14" s="47">
        <v>3.420251173587566</v>
      </c>
      <c r="I14" s="973"/>
      <c r="J14" s="47"/>
      <c r="K14" s="47">
        <v>0.17718897303365422</v>
      </c>
      <c r="M14" s="48" t="s">
        <v>657</v>
      </c>
      <c r="N14" s="47">
        <v>9.4993379081034615</v>
      </c>
      <c r="O14" s="973"/>
      <c r="P14" s="110"/>
      <c r="Q14" s="65">
        <v>2.7334516852401416</v>
      </c>
    </row>
    <row r="15" spans="1:17">
      <c r="A15" s="84" t="s">
        <v>655</v>
      </c>
      <c r="B15" s="52">
        <f>SUM(B7:B14)</f>
        <v>100</v>
      </c>
      <c r="C15" s="7"/>
      <c r="D15" s="80"/>
      <c r="E15" s="52">
        <f>SUM(E7:E14)</f>
        <v>-6.106226635438361E-15</v>
      </c>
      <c r="G15" s="84" t="s">
        <v>655</v>
      </c>
      <c r="H15" s="52">
        <f>SUM(H7:H14)</f>
        <v>100</v>
      </c>
      <c r="J15" s="80"/>
      <c r="K15" s="52">
        <f>SUM(K7:K14)</f>
        <v>-4.2188474935755949E-15</v>
      </c>
      <c r="M15" s="84" t="s">
        <v>655</v>
      </c>
      <c r="N15" s="52">
        <f>SUM(N7:N14)</f>
        <v>100</v>
      </c>
      <c r="P15" s="105"/>
      <c r="Q15" s="52">
        <f>SUM(Q7:Q14)</f>
        <v>-7.9936057773011271E-15</v>
      </c>
    </row>
    <row r="16" spans="1:17">
      <c r="C16" s="7"/>
    </row>
    <row r="17" spans="2:17">
      <c r="B17" s="973"/>
      <c r="F17" s="893"/>
      <c r="O17" s="791"/>
    </row>
    <row r="18" spans="2:17">
      <c r="C18" s="7"/>
      <c r="E18" s="7"/>
      <c r="F18" s="893"/>
      <c r="G18" s="893"/>
      <c r="H18" s="7"/>
      <c r="N18" s="7"/>
    </row>
    <row r="19" spans="2:17">
      <c r="C19" s="916"/>
      <c r="G19" s="893"/>
      <c r="H19" s="791"/>
    </row>
    <row r="20" spans="2:17">
      <c r="F20" s="893"/>
      <c r="Q20" s="7"/>
    </row>
    <row r="21" spans="2:17">
      <c r="E21" s="24"/>
      <c r="Q21" s="973"/>
    </row>
    <row r="22" spans="2:17">
      <c r="E22" s="24"/>
    </row>
  </sheetData>
  <phoneticPr fontId="20" type="noConversion"/>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52">
    <tabColor theme="9" tint="-0.249977111117893"/>
  </sheetPr>
  <dimension ref="A1:U35"/>
  <sheetViews>
    <sheetView workbookViewId="0">
      <selection activeCell="H20" sqref="H20"/>
    </sheetView>
  </sheetViews>
  <sheetFormatPr defaultColWidth="9.140625" defaultRowHeight="15.75"/>
  <cols>
    <col min="1" max="1" width="59.85546875" style="6" customWidth="1"/>
    <col min="2" max="18" width="7.85546875" style="6" customWidth="1"/>
    <col min="19" max="19" width="1.42578125" style="6" customWidth="1"/>
    <col min="20" max="21" width="8.140625" style="6" customWidth="1"/>
    <col min="22" max="16384" width="9.140625" style="6"/>
  </cols>
  <sheetData>
    <row r="1" spans="1:21" ht="21">
      <c r="A1" s="93" t="str">
        <f>'Indice-Index'!C33</f>
        <v>4.3   Quotidiani, periodici tv e servizi postali - Newspapers, magazines, TV and postal services (2010=100)</v>
      </c>
      <c r="B1" s="94"/>
      <c r="C1" s="94"/>
      <c r="D1" s="94"/>
      <c r="E1" s="94"/>
      <c r="F1" s="94"/>
      <c r="G1" s="94"/>
      <c r="H1" s="94"/>
      <c r="I1" s="94"/>
      <c r="J1" s="94"/>
      <c r="K1" s="94"/>
      <c r="L1" s="94"/>
      <c r="M1" s="94"/>
      <c r="N1" s="94"/>
      <c r="O1" s="94"/>
      <c r="P1" s="94"/>
      <c r="Q1" s="94"/>
      <c r="R1" s="94"/>
      <c r="S1" s="94"/>
      <c r="T1" s="94"/>
      <c r="U1" s="94"/>
    </row>
    <row r="3" spans="1:21">
      <c r="A3" s="1057" t="s">
        <v>35</v>
      </c>
      <c r="B3" s="38" t="str">
        <f>'4.1'!B3</f>
        <v>Giu 21</v>
      </c>
      <c r="C3" s="38" t="str">
        <f>'4.1'!C3</f>
        <v>Set 21</v>
      </c>
      <c r="D3" s="38" t="str">
        <f>'4.1'!D3</f>
        <v>Dic 21</v>
      </c>
      <c r="E3" s="38" t="str">
        <f>'4.1'!E3</f>
        <v>Mar 22</v>
      </c>
      <c r="F3" s="38" t="str">
        <f>'4.1'!F3</f>
        <v>Giu 22</v>
      </c>
      <c r="G3" s="38" t="str">
        <f>'4.1'!G3</f>
        <v>Set 22</v>
      </c>
      <c r="H3" s="38" t="str">
        <f>'4.1'!H3</f>
        <v>Dic 22</v>
      </c>
      <c r="I3" s="38" t="str">
        <f>'4.1'!I3</f>
        <v>Mar 23</v>
      </c>
      <c r="J3" s="38" t="str">
        <f>'4.1'!J3</f>
        <v>Giu 23</v>
      </c>
      <c r="K3" s="38" t="str">
        <f>'4.1'!K3</f>
        <v>Set 23</v>
      </c>
      <c r="L3" s="38" t="str">
        <f>'4.1'!L3</f>
        <v>Dic 23</v>
      </c>
      <c r="M3" s="38" t="str">
        <f>'4.1'!M3</f>
        <v>Mar 24</v>
      </c>
      <c r="N3" s="38" t="str">
        <f>'4.1'!N3</f>
        <v>Giu 24</v>
      </c>
      <c r="O3" s="38" t="str">
        <f>'4.1'!O3</f>
        <v>Set 24</v>
      </c>
      <c r="P3" s="38" t="str">
        <f>'4.1'!P3</f>
        <v>Dic 24</v>
      </c>
      <c r="Q3" s="38" t="str">
        <f>'4.1'!Q3</f>
        <v>Mar 25</v>
      </c>
      <c r="R3" s="38" t="str">
        <f>'4.1'!R3</f>
        <v>Giu 25</v>
      </c>
      <c r="T3" s="1062" t="s">
        <v>249</v>
      </c>
      <c r="U3" s="1062"/>
    </row>
    <row r="4" spans="1:21">
      <c r="A4" s="1057"/>
      <c r="B4" s="38" t="str">
        <f>'4.1'!B4</f>
        <v>Jun 21</v>
      </c>
      <c r="C4" s="38" t="str">
        <f>'4.1'!C4</f>
        <v>Sept 21</v>
      </c>
      <c r="D4" s="38" t="str">
        <f>'4.1'!D4</f>
        <v>Dec 21</v>
      </c>
      <c r="E4" s="38" t="str">
        <f>'4.1'!E4</f>
        <v xml:space="preserve"> Mar 22</v>
      </c>
      <c r="F4" s="38" t="str">
        <f>'4.1'!F4</f>
        <v>Jun 22</v>
      </c>
      <c r="G4" s="38" t="str">
        <f>'4.1'!G4</f>
        <v>Sept 22</v>
      </c>
      <c r="H4" s="38" t="str">
        <f>'4.1'!H4</f>
        <v>Dec 22</v>
      </c>
      <c r="I4" s="38" t="str">
        <f>'4.1'!I4</f>
        <v xml:space="preserve"> Mar 23</v>
      </c>
      <c r="J4" s="38" t="str">
        <f>'4.1'!J4</f>
        <v>Jun 23</v>
      </c>
      <c r="K4" s="38" t="str">
        <f>'4.1'!K4</f>
        <v>Sept 23</v>
      </c>
      <c r="L4" s="38" t="str">
        <f>'4.1'!L4</f>
        <v>Dec 23</v>
      </c>
      <c r="M4" s="38" t="str">
        <f>'4.1'!M4</f>
        <v xml:space="preserve"> Mar 24</v>
      </c>
      <c r="N4" s="38" t="str">
        <f>'4.1'!N4</f>
        <v>Jun 24</v>
      </c>
      <c r="O4" s="38" t="str">
        <f>'4.1'!O4</f>
        <v>Sept 24</v>
      </c>
      <c r="P4" s="38" t="str">
        <f>'4.1'!P4</f>
        <v>Dec 24</v>
      </c>
      <c r="Q4" s="38" t="str">
        <f>'4.1'!Q4</f>
        <v>Mar 25</v>
      </c>
      <c r="R4" s="38" t="str">
        <f>'4.1'!R4</f>
        <v>Jun 25</v>
      </c>
      <c r="T4" s="109" t="s">
        <v>250</v>
      </c>
      <c r="U4" s="109" t="s">
        <v>251</v>
      </c>
    </row>
    <row r="5" spans="1:21">
      <c r="A5" s="22"/>
      <c r="B5" s="21"/>
      <c r="C5" s="21"/>
      <c r="D5" s="21"/>
      <c r="E5" s="21"/>
      <c r="F5" s="21"/>
      <c r="G5" s="21"/>
      <c r="H5" s="21"/>
      <c r="I5" s="21"/>
      <c r="J5" s="21"/>
      <c r="K5" s="21"/>
      <c r="L5" s="21"/>
      <c r="M5" s="21"/>
      <c r="N5" s="21"/>
      <c r="O5" s="19"/>
      <c r="P5" s="19"/>
      <c r="Q5" s="19"/>
      <c r="R5" s="19"/>
      <c r="T5" s="107"/>
      <c r="U5" s="107"/>
    </row>
    <row r="6" spans="1:21">
      <c r="A6" s="22" t="s">
        <v>38</v>
      </c>
      <c r="T6" s="108"/>
      <c r="U6" s="108"/>
    </row>
    <row r="7" spans="1:21">
      <c r="A7" s="58" t="s">
        <v>121</v>
      </c>
      <c r="B7" s="797">
        <v>143</v>
      </c>
      <c r="C7" s="56">
        <v>142.6</v>
      </c>
      <c r="D7" s="56">
        <v>141.6</v>
      </c>
      <c r="E7" s="56">
        <v>145.5</v>
      </c>
      <c r="F7" s="56">
        <v>148</v>
      </c>
      <c r="G7" s="56">
        <v>147.69999999999999</v>
      </c>
      <c r="H7" s="56">
        <v>147.5</v>
      </c>
      <c r="I7" s="56">
        <v>148.4</v>
      </c>
      <c r="J7" s="56">
        <v>149</v>
      </c>
      <c r="K7" s="56">
        <v>149.80000000000001</v>
      </c>
      <c r="L7" s="56">
        <v>149</v>
      </c>
      <c r="M7" s="56">
        <v>152</v>
      </c>
      <c r="N7" s="56">
        <v>153.6</v>
      </c>
      <c r="O7" s="56">
        <v>156.6</v>
      </c>
      <c r="P7" s="56">
        <v>156.80000000000001</v>
      </c>
      <c r="Q7" s="56">
        <v>159.4</v>
      </c>
      <c r="R7" s="56">
        <v>162.1</v>
      </c>
      <c r="T7" s="78">
        <f>(R7-B7)/B7*100</f>
        <v>13.356643356643353</v>
      </c>
      <c r="U7" s="78">
        <f>(R7-N7)/N7*100</f>
        <v>5.533854166666667</v>
      </c>
    </row>
    <row r="8" spans="1:21">
      <c r="A8" s="57" t="s">
        <v>7</v>
      </c>
      <c r="B8" s="797">
        <v>125.7</v>
      </c>
      <c r="C8" s="56">
        <v>125.7</v>
      </c>
      <c r="D8" s="56">
        <v>126</v>
      </c>
      <c r="E8" s="56">
        <v>126</v>
      </c>
      <c r="F8" s="56">
        <v>126</v>
      </c>
      <c r="G8" s="56">
        <v>126.4</v>
      </c>
      <c r="H8" s="56">
        <v>128.19999999999999</v>
      </c>
      <c r="I8" s="56">
        <v>129.9</v>
      </c>
      <c r="J8" s="56">
        <v>129.9</v>
      </c>
      <c r="K8" s="56">
        <v>130.19999999999999</v>
      </c>
      <c r="L8" s="56">
        <v>130.19999999999999</v>
      </c>
      <c r="M8" s="56">
        <v>130.6</v>
      </c>
      <c r="N8" s="56">
        <v>136.30000000000001</v>
      </c>
      <c r="O8" s="56">
        <v>137.6</v>
      </c>
      <c r="P8" s="56">
        <v>140.5</v>
      </c>
      <c r="Q8" s="56">
        <v>141.4</v>
      </c>
      <c r="R8" s="56">
        <v>141.69999999999999</v>
      </c>
      <c r="T8" s="78">
        <f t="shared" ref="T8:T9" si="0">(R8-B8)/B8*100</f>
        <v>12.728719172633243</v>
      </c>
      <c r="U8" s="78">
        <f t="shared" ref="U8:U9" si="1">(R8-N8)/N8*100</f>
        <v>3.9618488628026243</v>
      </c>
    </row>
    <row r="9" spans="1:21">
      <c r="A9" s="58" t="s">
        <v>31</v>
      </c>
      <c r="B9" s="797">
        <v>107.8</v>
      </c>
      <c r="C9" s="56">
        <v>108.7</v>
      </c>
      <c r="D9" s="56">
        <v>108.6</v>
      </c>
      <c r="E9" s="56">
        <v>109.2</v>
      </c>
      <c r="F9" s="56">
        <v>108.3</v>
      </c>
      <c r="G9" s="56">
        <v>116.5</v>
      </c>
      <c r="H9" s="56">
        <v>118.8</v>
      </c>
      <c r="I9" s="56">
        <v>119.6</v>
      </c>
      <c r="J9" s="56">
        <v>120.1</v>
      </c>
      <c r="K9" s="56">
        <v>119.4</v>
      </c>
      <c r="L9" s="56">
        <v>120.5</v>
      </c>
      <c r="M9" s="56">
        <v>119.9</v>
      </c>
      <c r="N9" s="56">
        <v>119.9</v>
      </c>
      <c r="O9" s="56">
        <v>123</v>
      </c>
      <c r="P9" s="56">
        <v>123.8</v>
      </c>
      <c r="Q9" s="56">
        <v>124.9</v>
      </c>
      <c r="R9" s="56">
        <v>126.2</v>
      </c>
      <c r="T9" s="78">
        <f t="shared" si="0"/>
        <v>17.068645640074216</v>
      </c>
      <c r="U9" s="78">
        <f t="shared" si="1"/>
        <v>5.2543786488740594</v>
      </c>
    </row>
    <row r="11" spans="1:21">
      <c r="A11" s="31"/>
      <c r="B11" s="31"/>
      <c r="C11" s="31"/>
      <c r="D11" s="31"/>
      <c r="E11" s="31"/>
      <c r="F11" s="31"/>
      <c r="G11" s="31"/>
      <c r="H11" s="31"/>
      <c r="I11" s="31"/>
      <c r="J11" s="31"/>
      <c r="K11" s="31"/>
      <c r="L11" s="31"/>
      <c r="M11" s="31"/>
      <c r="N11" s="31"/>
      <c r="O11" s="5"/>
      <c r="P11" s="5"/>
      <c r="Q11" s="5"/>
      <c r="R11" s="5"/>
    </row>
    <row r="12" spans="1:21">
      <c r="A12" s="22" t="s">
        <v>39</v>
      </c>
      <c r="B12" s="21"/>
      <c r="C12" s="21"/>
      <c r="D12" s="21"/>
      <c r="E12" s="21"/>
      <c r="F12" s="21"/>
      <c r="G12" s="21"/>
      <c r="H12" s="21"/>
      <c r="I12" s="21"/>
      <c r="J12" s="21"/>
      <c r="K12" s="21"/>
      <c r="L12" s="21"/>
      <c r="M12" s="21"/>
      <c r="N12" s="21"/>
      <c r="O12" s="5"/>
      <c r="P12" s="5"/>
      <c r="Q12" s="5"/>
      <c r="R12" s="5"/>
    </row>
    <row r="13" spans="1:21">
      <c r="A13" s="57" t="s">
        <v>86</v>
      </c>
      <c r="B13" s="797">
        <v>140.5</v>
      </c>
      <c r="C13" s="56">
        <v>147.80000000000001</v>
      </c>
      <c r="D13" s="56">
        <v>147.80000000000001</v>
      </c>
      <c r="E13" s="56">
        <v>148.1</v>
      </c>
      <c r="F13" s="56">
        <v>148.1</v>
      </c>
      <c r="G13" s="56">
        <v>149.5</v>
      </c>
      <c r="H13" s="56">
        <v>149.5</v>
      </c>
      <c r="I13" s="56">
        <v>149.80000000000001</v>
      </c>
      <c r="J13" s="56">
        <v>150</v>
      </c>
      <c r="K13" s="56">
        <v>151.19999999999999</v>
      </c>
      <c r="L13" s="56">
        <v>151</v>
      </c>
      <c r="M13" s="56">
        <v>157.5</v>
      </c>
      <c r="N13" s="56">
        <v>157.5</v>
      </c>
      <c r="O13" s="56">
        <v>157.5</v>
      </c>
      <c r="P13" s="56">
        <v>157.5</v>
      </c>
      <c r="Q13" s="56">
        <v>163.19999999999999</v>
      </c>
      <c r="R13" s="56">
        <v>164.2</v>
      </c>
      <c r="T13" s="78">
        <f>(R13-B13)/B13*100</f>
        <v>16.868327402135222</v>
      </c>
      <c r="U13" s="78">
        <f>(R13-N13)/N13*100</f>
        <v>4.2539682539682468</v>
      </c>
    </row>
    <row r="14" spans="1:21">
      <c r="A14" s="57" t="s">
        <v>88</v>
      </c>
      <c r="B14" s="797">
        <v>164.6</v>
      </c>
      <c r="C14" s="56">
        <v>167.3</v>
      </c>
      <c r="D14" s="56">
        <v>167.3</v>
      </c>
      <c r="E14" s="56">
        <v>167.3</v>
      </c>
      <c r="F14" s="56">
        <v>167.3</v>
      </c>
      <c r="G14" s="56">
        <v>171.8</v>
      </c>
      <c r="H14" s="56">
        <v>171.8</v>
      </c>
      <c r="I14" s="56">
        <v>171.8</v>
      </c>
      <c r="J14" s="56">
        <v>171.8</v>
      </c>
      <c r="K14" s="56">
        <v>178.2</v>
      </c>
      <c r="L14" s="56">
        <v>178.2</v>
      </c>
      <c r="M14" s="56">
        <v>178.2</v>
      </c>
      <c r="N14" s="56">
        <v>178.2</v>
      </c>
      <c r="O14" s="56">
        <v>178.2</v>
      </c>
      <c r="P14" s="56">
        <v>178.2</v>
      </c>
      <c r="Q14" s="56">
        <v>178.2</v>
      </c>
      <c r="R14" s="56">
        <v>185.2</v>
      </c>
      <c r="T14" s="78">
        <f t="shared" ref="T14:T15" si="2">(R14-B14)/B14*100</f>
        <v>12.51518833535844</v>
      </c>
      <c r="U14" s="78">
        <f t="shared" ref="U14:U15" si="3">(R14-N14)/N14*100</f>
        <v>3.9281705948372618</v>
      </c>
    </row>
    <row r="15" spans="1:21">
      <c r="A15" s="57" t="s">
        <v>87</v>
      </c>
      <c r="B15" s="797">
        <v>127.6</v>
      </c>
      <c r="C15" s="56">
        <v>136.5</v>
      </c>
      <c r="D15" s="56">
        <v>136.6</v>
      </c>
      <c r="E15" s="56">
        <v>137</v>
      </c>
      <c r="F15" s="56">
        <v>137</v>
      </c>
      <c r="G15" s="56">
        <v>137.30000000000001</v>
      </c>
      <c r="H15" s="56">
        <v>137.30000000000001</v>
      </c>
      <c r="I15" s="56">
        <v>137.69999999999999</v>
      </c>
      <c r="J15" s="56">
        <v>137.9</v>
      </c>
      <c r="K15" s="56">
        <v>138</v>
      </c>
      <c r="L15" s="56">
        <v>137.80000000000001</v>
      </c>
      <c r="M15" s="56">
        <v>144.9</v>
      </c>
      <c r="N15" s="56">
        <v>144.9</v>
      </c>
      <c r="O15" s="56">
        <v>144.9</v>
      </c>
      <c r="P15" s="56">
        <v>144.9</v>
      </c>
      <c r="Q15" s="56">
        <v>151.19999999999999</v>
      </c>
      <c r="R15" s="56">
        <v>151.19999999999999</v>
      </c>
      <c r="T15" s="78">
        <f t="shared" si="2"/>
        <v>18.495297805642629</v>
      </c>
      <c r="U15" s="78">
        <f t="shared" si="3"/>
        <v>4.34782608695651</v>
      </c>
    </row>
    <row r="16" spans="1:21">
      <c r="A16" s="19"/>
      <c r="B16" s="19"/>
      <c r="C16" s="19"/>
      <c r="D16" s="19"/>
      <c r="E16" s="19"/>
      <c r="F16" s="19"/>
      <c r="G16" s="19"/>
      <c r="H16" s="19"/>
      <c r="I16" s="19"/>
      <c r="J16" s="19"/>
      <c r="K16" s="19"/>
      <c r="L16" s="19"/>
      <c r="M16" s="19"/>
      <c r="N16" s="19"/>
      <c r="O16" s="19"/>
      <c r="P16" s="19"/>
      <c r="Q16" s="19"/>
      <c r="R16" s="19"/>
    </row>
    <row r="17" spans="1:18">
      <c r="A17" s="19"/>
      <c r="B17" s="19"/>
      <c r="C17" s="19"/>
      <c r="D17" s="19"/>
      <c r="E17" s="19"/>
      <c r="F17" s="19"/>
      <c r="G17" s="19"/>
      <c r="H17" s="19"/>
      <c r="I17" s="19"/>
      <c r="J17" s="19"/>
      <c r="K17" s="19"/>
      <c r="L17" s="19"/>
      <c r="M17" s="19"/>
      <c r="N17" s="19"/>
      <c r="O17" s="19"/>
      <c r="P17" s="19"/>
      <c r="Q17" s="19"/>
      <c r="R17" s="19"/>
    </row>
    <row r="18" spans="1:18">
      <c r="A18" s="6" t="s">
        <v>37</v>
      </c>
      <c r="B18" s="19"/>
      <c r="C18" s="19"/>
      <c r="D18" s="19"/>
      <c r="E18" s="19"/>
      <c r="F18" s="19"/>
      <c r="G18" s="19"/>
      <c r="H18" s="19"/>
      <c r="I18" s="19"/>
      <c r="J18" s="19"/>
      <c r="K18" s="19"/>
      <c r="L18" s="19"/>
      <c r="M18" s="19"/>
      <c r="N18" s="19"/>
      <c r="O18" s="19"/>
      <c r="P18" s="19"/>
      <c r="Q18" s="19"/>
      <c r="R18" s="19"/>
    </row>
    <row r="19" spans="1:18">
      <c r="A19" s="19" t="s">
        <v>32</v>
      </c>
      <c r="B19" s="19"/>
      <c r="C19" s="19"/>
      <c r="D19" s="19"/>
      <c r="E19" s="19"/>
      <c r="F19" s="19"/>
      <c r="G19" s="19"/>
      <c r="H19" s="19"/>
      <c r="I19" s="19"/>
      <c r="J19" s="19"/>
      <c r="K19" s="19"/>
      <c r="L19" s="19"/>
      <c r="M19" s="19"/>
      <c r="N19" s="19"/>
      <c r="O19" s="19"/>
      <c r="P19" s="19"/>
      <c r="Q19" s="19"/>
      <c r="R19" s="19"/>
    </row>
    <row r="20" spans="1:18">
      <c r="A20" s="19" t="s">
        <v>26</v>
      </c>
      <c r="B20" s="19"/>
      <c r="C20" s="19"/>
      <c r="D20" s="19"/>
      <c r="E20" s="19"/>
      <c r="F20" s="19"/>
      <c r="G20" s="19"/>
      <c r="H20" s="19"/>
      <c r="I20" s="19"/>
      <c r="J20" s="19"/>
      <c r="K20" s="19"/>
      <c r="L20" s="19"/>
      <c r="M20" s="19"/>
      <c r="N20" s="19"/>
      <c r="O20" s="19"/>
      <c r="P20" s="19"/>
      <c r="Q20" s="19"/>
      <c r="R20" s="19"/>
    </row>
    <row r="21" spans="1:18">
      <c r="A21" s="19" t="s">
        <v>27</v>
      </c>
      <c r="B21" s="19"/>
      <c r="C21" s="19"/>
      <c r="D21" s="19"/>
      <c r="E21" s="19"/>
      <c r="F21" s="19"/>
      <c r="G21" s="19"/>
      <c r="H21" s="19"/>
      <c r="I21" s="19"/>
      <c r="J21" s="19"/>
      <c r="K21" s="19"/>
      <c r="L21" s="19"/>
      <c r="M21" s="19"/>
      <c r="N21" s="19"/>
      <c r="O21" s="19"/>
      <c r="P21" s="19"/>
      <c r="Q21" s="19"/>
      <c r="R21" s="19"/>
    </row>
    <row r="22" spans="1:18">
      <c r="A22" s="19" t="s">
        <v>28</v>
      </c>
      <c r="B22" s="19"/>
      <c r="C22" s="19"/>
      <c r="D22" s="19"/>
      <c r="E22" s="19"/>
      <c r="F22" s="19"/>
      <c r="G22" s="19"/>
      <c r="H22" s="19"/>
      <c r="I22" s="19"/>
      <c r="J22" s="19"/>
      <c r="K22" s="19"/>
      <c r="L22" s="19"/>
      <c r="M22" s="19"/>
      <c r="N22" s="19"/>
      <c r="O22" s="19"/>
      <c r="P22" s="19"/>
      <c r="Q22" s="19"/>
      <c r="R22" s="19"/>
    </row>
    <row r="23" spans="1:18">
      <c r="A23" s="19" t="s">
        <v>29</v>
      </c>
      <c r="B23" s="19"/>
      <c r="C23" s="19"/>
      <c r="D23" s="19"/>
      <c r="E23" s="19"/>
      <c r="F23" s="19"/>
      <c r="G23" s="19"/>
      <c r="H23" s="19"/>
      <c r="I23" s="19"/>
      <c r="J23" s="19"/>
      <c r="K23" s="19"/>
      <c r="L23" s="19"/>
      <c r="M23" s="19"/>
      <c r="N23" s="19"/>
      <c r="O23" s="19"/>
      <c r="P23" s="19"/>
      <c r="Q23" s="19"/>
      <c r="R23" s="19"/>
    </row>
    <row r="24" spans="1:18">
      <c r="A24" s="19" t="s">
        <v>89</v>
      </c>
      <c r="B24" s="19"/>
      <c r="C24" s="19"/>
      <c r="D24" s="19"/>
      <c r="E24" s="19"/>
      <c r="F24" s="19"/>
      <c r="G24" s="19"/>
      <c r="H24" s="19"/>
      <c r="I24" s="19"/>
      <c r="J24" s="19"/>
      <c r="K24" s="19"/>
      <c r="L24" s="19"/>
      <c r="M24" s="19"/>
      <c r="N24" s="19"/>
      <c r="O24" s="19"/>
      <c r="P24" s="19"/>
      <c r="Q24" s="19"/>
      <c r="R24" s="19"/>
    </row>
    <row r="25" spans="1:18">
      <c r="A25" s="19" t="s">
        <v>90</v>
      </c>
      <c r="B25" s="18"/>
      <c r="C25" s="18"/>
      <c r="D25" s="18"/>
      <c r="E25" s="18"/>
      <c r="F25" s="18"/>
      <c r="G25" s="18"/>
      <c r="H25" s="18"/>
      <c r="I25" s="18"/>
      <c r="J25" s="18"/>
      <c r="K25" s="18"/>
      <c r="L25" s="18"/>
      <c r="M25" s="18"/>
      <c r="N25" s="18"/>
      <c r="O25" s="18"/>
      <c r="P25" s="18"/>
      <c r="Q25" s="18"/>
      <c r="R25" s="18"/>
    </row>
    <row r="26" spans="1:18">
      <c r="A26" s="18"/>
      <c r="B26" s="18"/>
      <c r="C26" s="18"/>
      <c r="D26" s="18"/>
      <c r="E26" s="18"/>
      <c r="F26" s="18"/>
      <c r="G26" s="18"/>
      <c r="H26" s="18"/>
      <c r="I26" s="18"/>
      <c r="J26" s="18"/>
      <c r="K26" s="18"/>
      <c r="L26" s="18"/>
      <c r="M26" s="18"/>
      <c r="N26" s="18"/>
      <c r="O26" s="18"/>
      <c r="P26" s="18"/>
      <c r="Q26" s="18"/>
      <c r="R26" s="18"/>
    </row>
    <row r="27" spans="1:18">
      <c r="A27" s="18"/>
      <c r="B27" s="18"/>
      <c r="C27" s="18"/>
      <c r="D27" s="18"/>
      <c r="E27" s="18"/>
      <c r="F27" s="18"/>
      <c r="G27" s="18"/>
      <c r="H27" s="18"/>
      <c r="I27" s="18"/>
      <c r="J27" s="18"/>
      <c r="K27" s="18"/>
      <c r="L27" s="18"/>
      <c r="M27" s="18"/>
      <c r="N27" s="18"/>
      <c r="O27" s="18"/>
      <c r="P27" s="18"/>
      <c r="Q27" s="18"/>
      <c r="R27" s="18"/>
    </row>
    <row r="28" spans="1:18">
      <c r="A28" s="18"/>
      <c r="B28" s="18"/>
      <c r="C28" s="18"/>
      <c r="D28" s="18"/>
      <c r="E28" s="18"/>
      <c r="F28" s="18"/>
      <c r="G28" s="18"/>
      <c r="H28" s="18"/>
      <c r="I28" s="18"/>
      <c r="J28" s="18"/>
      <c r="K28" s="18"/>
      <c r="L28" s="18"/>
      <c r="M28" s="18"/>
      <c r="N28" s="18"/>
      <c r="O28" s="18"/>
      <c r="P28" s="18"/>
      <c r="Q28" s="18"/>
      <c r="R28" s="18"/>
    </row>
    <row r="29" spans="1:18">
      <c r="A29" s="18"/>
      <c r="B29" s="18"/>
      <c r="C29" s="18"/>
      <c r="D29" s="18"/>
      <c r="E29" s="18"/>
      <c r="F29" s="18"/>
      <c r="G29" s="18"/>
      <c r="H29" s="18"/>
      <c r="I29" s="18"/>
      <c r="J29" s="18"/>
      <c r="K29" s="18"/>
      <c r="L29" s="18"/>
      <c r="M29" s="18"/>
      <c r="N29" s="18"/>
      <c r="O29" s="18"/>
      <c r="P29" s="18"/>
      <c r="Q29" s="18"/>
      <c r="R29" s="18"/>
    </row>
    <row r="30" spans="1:18">
      <c r="A30" s="18"/>
      <c r="B30" s="18"/>
      <c r="C30" s="18"/>
      <c r="D30" s="18"/>
      <c r="E30" s="18"/>
      <c r="F30" s="18"/>
      <c r="G30" s="18"/>
      <c r="H30" s="18"/>
      <c r="I30" s="18"/>
      <c r="J30" s="18"/>
      <c r="K30" s="18"/>
      <c r="L30" s="18"/>
      <c r="M30" s="18"/>
      <c r="N30" s="18"/>
      <c r="O30" s="18"/>
      <c r="P30" s="18"/>
      <c r="Q30" s="18"/>
      <c r="R30" s="18"/>
    </row>
    <row r="31" spans="1:18">
      <c r="A31" s="18"/>
      <c r="B31" s="18"/>
      <c r="C31" s="18"/>
      <c r="D31" s="18"/>
      <c r="E31" s="18"/>
      <c r="F31" s="18"/>
      <c r="G31" s="18"/>
      <c r="H31" s="18"/>
      <c r="I31" s="18"/>
      <c r="J31" s="18"/>
      <c r="K31" s="18"/>
      <c r="L31" s="18"/>
      <c r="M31" s="18"/>
      <c r="N31" s="18"/>
      <c r="O31" s="18"/>
      <c r="P31" s="18"/>
      <c r="Q31" s="18"/>
      <c r="R31" s="18"/>
    </row>
    <row r="32" spans="1:18">
      <c r="A32" s="18"/>
      <c r="B32" s="18"/>
      <c r="C32" s="18"/>
      <c r="D32" s="18"/>
      <c r="E32" s="18"/>
      <c r="F32" s="18"/>
      <c r="G32" s="18"/>
      <c r="H32" s="18"/>
      <c r="I32" s="18"/>
      <c r="J32" s="18"/>
      <c r="K32" s="18"/>
      <c r="L32" s="18"/>
      <c r="M32" s="18"/>
      <c r="N32" s="18"/>
      <c r="O32" s="18"/>
      <c r="P32" s="18"/>
      <c r="Q32" s="18"/>
      <c r="R32" s="18"/>
    </row>
    <row r="33" spans="1:18">
      <c r="A33" s="18"/>
      <c r="B33" s="18"/>
      <c r="C33" s="18"/>
      <c r="D33" s="18"/>
      <c r="E33" s="18"/>
      <c r="F33" s="18"/>
      <c r="G33" s="18"/>
      <c r="H33" s="18"/>
      <c r="I33" s="18"/>
      <c r="J33" s="18"/>
      <c r="K33" s="18"/>
      <c r="L33" s="18"/>
      <c r="M33" s="18"/>
      <c r="N33" s="18"/>
      <c r="O33" s="18"/>
      <c r="P33" s="18"/>
      <c r="Q33" s="18"/>
      <c r="R33" s="18"/>
    </row>
    <row r="34" spans="1:18">
      <c r="A34" s="18"/>
      <c r="B34" s="18"/>
      <c r="C34" s="18"/>
      <c r="D34" s="18"/>
      <c r="E34" s="18"/>
      <c r="F34" s="18"/>
      <c r="G34" s="18"/>
      <c r="H34" s="18"/>
      <c r="I34" s="18"/>
      <c r="J34" s="18"/>
      <c r="K34" s="18"/>
      <c r="L34" s="18"/>
      <c r="M34" s="18"/>
      <c r="N34" s="18"/>
      <c r="O34" s="18"/>
      <c r="P34" s="18"/>
      <c r="Q34" s="18"/>
      <c r="R34" s="18"/>
    </row>
    <row r="35" spans="1:18">
      <c r="A35" s="18"/>
      <c r="B35" s="18"/>
      <c r="C35" s="18"/>
      <c r="D35" s="18"/>
      <c r="E35" s="18"/>
      <c r="F35" s="18"/>
      <c r="G35" s="18"/>
      <c r="H35" s="18"/>
      <c r="I35" s="18"/>
      <c r="J35" s="18"/>
      <c r="K35" s="18"/>
      <c r="L35" s="18"/>
      <c r="M35" s="18"/>
      <c r="N35" s="18"/>
      <c r="O35" s="18"/>
      <c r="P35" s="18"/>
      <c r="Q35" s="18"/>
      <c r="R35" s="18"/>
    </row>
  </sheetData>
  <mergeCells count="2">
    <mergeCell ref="A3:A4"/>
    <mergeCell ref="T3:U3"/>
  </mergeCell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53">
    <tabColor theme="9" tint="-0.249977111117893"/>
  </sheetPr>
  <dimension ref="A1:L24"/>
  <sheetViews>
    <sheetView workbookViewId="0">
      <selection activeCell="I18" sqref="I18:J22"/>
    </sheetView>
  </sheetViews>
  <sheetFormatPr defaultColWidth="9.140625" defaultRowHeight="15.75"/>
  <cols>
    <col min="1" max="1" width="28.5703125" style="24" customWidth="1"/>
    <col min="2" max="2" width="3.5703125" style="24" customWidth="1"/>
    <col min="3" max="3" width="5.85546875" style="24" customWidth="1"/>
    <col min="4" max="4" width="25.28515625" style="24" customWidth="1"/>
    <col min="5" max="5" width="3.5703125" style="24" customWidth="1"/>
    <col min="6" max="6" width="5.85546875" style="24" customWidth="1"/>
    <col min="7" max="7" width="28.7109375" style="24" customWidth="1"/>
    <col min="8" max="8" width="3.5703125" style="24" customWidth="1"/>
    <col min="9" max="9" width="5.85546875" style="24" customWidth="1"/>
    <col min="10" max="10" width="20.7109375" style="24" customWidth="1"/>
    <col min="11" max="12" width="8.85546875" style="50" customWidth="1"/>
    <col min="13" max="15" width="9.140625" style="24"/>
    <col min="16" max="16" width="9.140625" style="24" customWidth="1"/>
    <col min="17" max="16384" width="9.140625" style="24"/>
  </cols>
  <sheetData>
    <row r="1" spans="1:12" ht="21">
      <c r="A1" s="139" t="str">
        <f>+'Indice-Index'!C34</f>
        <v xml:space="preserve">4.4   Dinamiche dei prezzi in Europa - European prices changing </v>
      </c>
      <c r="B1" s="139"/>
      <c r="C1" s="140"/>
      <c r="D1" s="140"/>
      <c r="E1" s="140"/>
      <c r="F1" s="140"/>
      <c r="G1" s="140"/>
      <c r="H1" s="140"/>
      <c r="I1" s="140"/>
      <c r="J1" s="140"/>
    </row>
    <row r="2" spans="1:12" ht="19.5" customHeight="1"/>
    <row r="3" spans="1:12" ht="32.1" customHeight="1">
      <c r="D3" s="141" t="s">
        <v>108</v>
      </c>
      <c r="E3" s="141"/>
      <c r="F3" s="141"/>
      <c r="G3" s="141" t="s">
        <v>109</v>
      </c>
      <c r="H3" s="141"/>
      <c r="I3" s="141"/>
      <c r="J3" s="141" t="s">
        <v>107</v>
      </c>
      <c r="K3" s="24"/>
      <c r="L3" s="24"/>
    </row>
    <row r="4" spans="1:12" ht="18" customHeight="1">
      <c r="A4" s="201" t="s">
        <v>204</v>
      </c>
      <c r="D4" s="142" t="s">
        <v>117</v>
      </c>
      <c r="E4" s="142"/>
      <c r="F4" s="142"/>
      <c r="G4" s="142" t="s">
        <v>118</v>
      </c>
      <c r="H4" s="142"/>
      <c r="I4" s="142"/>
      <c r="J4" s="142" t="s">
        <v>119</v>
      </c>
      <c r="K4" s="24"/>
      <c r="L4" s="24"/>
    </row>
    <row r="5" spans="1:12" ht="17.100000000000001" customHeight="1">
      <c r="K5" s="24"/>
      <c r="L5" s="24"/>
    </row>
    <row r="6" spans="1:12" ht="18.95" customHeight="1">
      <c r="A6" s="1063" t="s">
        <v>961</v>
      </c>
      <c r="B6" s="137"/>
      <c r="C6" s="143" t="s">
        <v>156</v>
      </c>
      <c r="D6" s="144">
        <v>-12.161341270805497</v>
      </c>
      <c r="E6" s="145"/>
      <c r="F6" s="516" t="s">
        <v>153</v>
      </c>
      <c r="G6" s="144">
        <v>0.60443764345831708</v>
      </c>
      <c r="H6" s="145"/>
      <c r="I6" s="516" t="s">
        <v>152</v>
      </c>
      <c r="J6" s="144">
        <v>4.2181818181818267</v>
      </c>
      <c r="K6" s="24"/>
      <c r="L6" s="24"/>
    </row>
    <row r="7" spans="1:12" ht="18.95" customHeight="1">
      <c r="A7" s="1065"/>
      <c r="B7" s="137"/>
      <c r="C7" s="146" t="s">
        <v>152</v>
      </c>
      <c r="D7" s="144">
        <v>-4.6831955922864896</v>
      </c>
      <c r="E7" s="145"/>
      <c r="F7" s="516" t="s">
        <v>154</v>
      </c>
      <c r="G7" s="144">
        <v>3.7347070186735243</v>
      </c>
      <c r="H7" s="145"/>
      <c r="I7" s="516" t="s">
        <v>156</v>
      </c>
      <c r="J7" s="144">
        <v>6.5786328871892872</v>
      </c>
      <c r="K7" s="24"/>
      <c r="L7" s="24"/>
    </row>
    <row r="8" spans="1:12" ht="18.95" customHeight="1">
      <c r="A8" s="1065"/>
      <c r="B8" s="137"/>
      <c r="C8" s="146" t="s">
        <v>155</v>
      </c>
      <c r="D8" s="144">
        <v>-2.5108225108225186</v>
      </c>
      <c r="E8" s="145"/>
      <c r="F8" s="516" t="s">
        <v>156</v>
      </c>
      <c r="G8" s="144">
        <v>3.9183108341987025</v>
      </c>
      <c r="H8" s="145"/>
      <c r="I8" s="516" t="s">
        <v>155</v>
      </c>
      <c r="J8" s="144">
        <v>7.5701131651085829</v>
      </c>
      <c r="K8" s="24"/>
      <c r="L8" s="24"/>
    </row>
    <row r="9" spans="1:12" ht="18.95" customHeight="1">
      <c r="A9" s="1065"/>
      <c r="B9" s="137"/>
      <c r="C9" s="146" t="s">
        <v>154</v>
      </c>
      <c r="D9" s="144">
        <v>-2.2678185745140329</v>
      </c>
      <c r="E9" s="145"/>
      <c r="F9" s="516" t="s">
        <v>155</v>
      </c>
      <c r="G9" s="144">
        <v>5.1501292503479696</v>
      </c>
      <c r="H9" s="145"/>
      <c r="I9" s="516" t="s">
        <v>153</v>
      </c>
      <c r="J9" s="144">
        <v>7.5701131651085944</v>
      </c>
      <c r="K9" s="24"/>
      <c r="L9" s="24"/>
    </row>
    <row r="10" spans="1:12" ht="18.95" customHeight="1">
      <c r="A10" s="1065"/>
      <c r="B10" s="137"/>
      <c r="C10" s="146" t="s">
        <v>153</v>
      </c>
      <c r="D10" s="144">
        <v>2.0188553471097896</v>
      </c>
      <c r="E10" s="145"/>
      <c r="F10" s="516" t="s">
        <v>152</v>
      </c>
      <c r="G10" s="144">
        <v>5.4759898904802018</v>
      </c>
      <c r="H10" s="145"/>
      <c r="I10" s="516" t="s">
        <v>154</v>
      </c>
      <c r="J10" s="144">
        <v>8.2077051926298008</v>
      </c>
      <c r="K10" s="24"/>
      <c r="L10" s="24"/>
    </row>
    <row r="11" spans="1:12" ht="19.5" customHeight="1">
      <c r="F11" s="204"/>
      <c r="I11" s="204"/>
      <c r="K11" s="24"/>
      <c r="L11" s="24"/>
    </row>
    <row r="12" spans="1:12" ht="18.95" customHeight="1">
      <c r="A12" s="1063" t="s">
        <v>962</v>
      </c>
      <c r="B12" s="137"/>
      <c r="C12" s="143" t="s">
        <v>156</v>
      </c>
      <c r="D12" s="144">
        <v>-21.651495448634595</v>
      </c>
      <c r="E12" s="145"/>
      <c r="F12" s="516" t="s">
        <v>152</v>
      </c>
      <c r="G12" s="144">
        <v>14.547118023787744</v>
      </c>
      <c r="H12" s="145"/>
      <c r="I12" s="516" t="s">
        <v>154</v>
      </c>
      <c r="J12" s="144">
        <v>14.742451154529304</v>
      </c>
      <c r="K12" s="24"/>
      <c r="L12" s="24"/>
    </row>
    <row r="13" spans="1:12" ht="18.95" customHeight="1">
      <c r="A13" s="1065"/>
      <c r="B13" s="137"/>
      <c r="C13" s="146" t="s">
        <v>152</v>
      </c>
      <c r="D13" s="144">
        <v>-12.73644388398486</v>
      </c>
      <c r="E13" s="145"/>
      <c r="F13" s="516" t="s">
        <v>153</v>
      </c>
      <c r="G13" s="144">
        <v>15.494071146245073</v>
      </c>
      <c r="H13" s="145"/>
      <c r="I13" s="516" t="s">
        <v>152</v>
      </c>
      <c r="J13" s="144">
        <v>16.884176182708007</v>
      </c>
      <c r="K13" s="24"/>
      <c r="L13" s="24"/>
    </row>
    <row r="14" spans="1:12" ht="18.95" customHeight="1">
      <c r="A14" s="1065"/>
      <c r="B14" s="137"/>
      <c r="C14" s="146" t="s">
        <v>154</v>
      </c>
      <c r="D14" s="144">
        <v>-3.2085561497326207</v>
      </c>
      <c r="E14" s="145"/>
      <c r="F14" s="516" t="s">
        <v>156</v>
      </c>
      <c r="G14" s="144">
        <v>20.280448717948733</v>
      </c>
      <c r="H14" s="145"/>
      <c r="I14" s="516" t="s">
        <v>153</v>
      </c>
      <c r="J14" s="144">
        <v>22.383046781287504</v>
      </c>
      <c r="K14" s="24"/>
      <c r="L14" s="24"/>
    </row>
    <row r="15" spans="1:12" ht="18.95" customHeight="1">
      <c r="A15" s="1065"/>
      <c r="B15" s="137"/>
      <c r="C15" s="146" t="s">
        <v>155</v>
      </c>
      <c r="D15" s="144">
        <v>-3.1397849462365608</v>
      </c>
      <c r="E15" s="145"/>
      <c r="F15" s="516" t="s">
        <v>154</v>
      </c>
      <c r="G15" s="144">
        <v>23.165137614678883</v>
      </c>
      <c r="H15" s="145"/>
      <c r="I15" s="516" t="s">
        <v>155</v>
      </c>
      <c r="J15" s="144">
        <v>24.089840265953129</v>
      </c>
      <c r="K15" s="24"/>
      <c r="L15" s="24"/>
    </row>
    <row r="16" spans="1:12" ht="18.95" customHeight="1">
      <c r="A16" s="1065"/>
      <c r="B16" s="137"/>
      <c r="C16" s="146" t="s">
        <v>153</v>
      </c>
      <c r="D16" s="144">
        <v>4.2932242990654172</v>
      </c>
      <c r="E16" s="145"/>
      <c r="F16" s="516" t="s">
        <v>155</v>
      </c>
      <c r="G16" s="144">
        <v>26.185173401209028</v>
      </c>
      <c r="H16" s="145"/>
      <c r="I16" s="516" t="s">
        <v>156</v>
      </c>
      <c r="J16" s="144">
        <v>26.737245985505183</v>
      </c>
      <c r="K16" s="24"/>
      <c r="L16" s="24"/>
    </row>
    <row r="17" spans="1:12" ht="19.5" customHeight="1">
      <c r="D17" s="147"/>
      <c r="E17" s="147"/>
      <c r="F17" s="517"/>
      <c r="G17" s="147"/>
      <c r="H17" s="147"/>
      <c r="I17" s="517"/>
      <c r="J17" s="147"/>
      <c r="K17" s="24"/>
      <c r="L17" s="24"/>
    </row>
    <row r="18" spans="1:12" ht="18.95" customHeight="1">
      <c r="A18" s="1063" t="s">
        <v>963</v>
      </c>
      <c r="B18" s="137"/>
      <c r="C18" s="143" t="s">
        <v>152</v>
      </c>
      <c r="D18" s="144">
        <v>-30.591775325977931</v>
      </c>
      <c r="E18" s="145"/>
      <c r="F18" s="516" t="s">
        <v>152</v>
      </c>
      <c r="G18" s="144">
        <v>21.671525753158402</v>
      </c>
      <c r="H18" s="145"/>
      <c r="I18" s="516" t="s">
        <v>154</v>
      </c>
      <c r="J18" s="144">
        <v>23.164918970448028</v>
      </c>
    </row>
    <row r="19" spans="1:12" ht="18.95" customHeight="1">
      <c r="A19" s="1064"/>
      <c r="B19" s="138"/>
      <c r="C19" s="146" t="s">
        <v>156</v>
      </c>
      <c r="D19" s="144">
        <v>-28.641926569285431</v>
      </c>
      <c r="E19" s="145"/>
      <c r="F19" s="516" t="s">
        <v>153</v>
      </c>
      <c r="G19" s="144">
        <v>29.597871082199902</v>
      </c>
      <c r="H19" s="145"/>
      <c r="I19" s="516" t="s">
        <v>152</v>
      </c>
      <c r="J19" s="144">
        <v>30.987202925045708</v>
      </c>
    </row>
    <row r="20" spans="1:12" ht="18.95" customHeight="1">
      <c r="A20" s="1064"/>
      <c r="B20" s="138"/>
      <c r="C20" s="146" t="s">
        <v>155</v>
      </c>
      <c r="D20" s="144">
        <v>-9.3397745571658621</v>
      </c>
      <c r="E20" s="145"/>
      <c r="F20" s="516" t="s">
        <v>156</v>
      </c>
      <c r="G20" s="144">
        <v>43.330468824596593</v>
      </c>
      <c r="H20" s="145"/>
      <c r="I20" s="516" t="s">
        <v>153</v>
      </c>
      <c r="J20" s="144">
        <v>45.090815098588401</v>
      </c>
    </row>
    <row r="21" spans="1:12" ht="18.95" customHeight="1">
      <c r="A21" s="1064"/>
      <c r="B21" s="138"/>
      <c r="C21" s="146" t="s">
        <v>154</v>
      </c>
      <c r="D21" s="144">
        <v>-7.8411405295315708</v>
      </c>
      <c r="E21" s="145"/>
      <c r="F21" s="516" t="s">
        <v>155</v>
      </c>
      <c r="G21" s="144">
        <v>53.676256902063336</v>
      </c>
      <c r="H21" s="145"/>
      <c r="I21" s="516" t="s">
        <v>155</v>
      </c>
      <c r="J21" s="144">
        <v>46.57599846757973</v>
      </c>
    </row>
    <row r="22" spans="1:12" ht="18.95" customHeight="1">
      <c r="A22" s="1064"/>
      <c r="B22" s="138"/>
      <c r="C22" s="146" t="s">
        <v>153</v>
      </c>
      <c r="D22" s="144">
        <v>4.5884994630479241</v>
      </c>
      <c r="E22" s="145"/>
      <c r="F22" s="516" t="s">
        <v>154</v>
      </c>
      <c r="G22" s="144">
        <v>54.606525911708246</v>
      </c>
      <c r="H22" s="145"/>
      <c r="I22" s="516" t="s">
        <v>156</v>
      </c>
      <c r="J22" s="144">
        <v>71.773882896764249</v>
      </c>
    </row>
    <row r="23" spans="1:12" ht="3.95" customHeight="1"/>
    <row r="24" spans="1:12">
      <c r="A24" s="24" t="s">
        <v>47</v>
      </c>
    </row>
  </sheetData>
  <mergeCells count="3">
    <mergeCell ref="A18:A22"/>
    <mergeCell ref="A12:A16"/>
    <mergeCell ref="A6:A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A012F-38B8-4BFC-A318-E7B57A9D916B}">
  <sheetPr codeName="Foglio6">
    <tabColor rgb="FF0000FF"/>
  </sheetPr>
  <dimension ref="A1:K38"/>
  <sheetViews>
    <sheetView showGridLines="0" workbookViewId="0"/>
  </sheetViews>
  <sheetFormatPr defaultColWidth="9.140625" defaultRowHeight="17.25"/>
  <cols>
    <col min="1" max="1" width="24.5703125" style="24" customWidth="1"/>
    <col min="2" max="7" width="10.5703125" style="24" customWidth="1"/>
    <col min="8" max="8" width="10.5703125" style="176" customWidth="1"/>
    <col min="9" max="9" width="2.7109375" style="24" customWidth="1"/>
    <col min="10" max="10" width="9.140625" style="24"/>
    <col min="11" max="11" width="12.42578125" style="24" bestFit="1" customWidth="1"/>
    <col min="12" max="16384" width="9.140625" style="24"/>
  </cols>
  <sheetData>
    <row r="1" spans="1:11" ht="23.25">
      <c r="A1" s="166" t="str">
        <f>'Indice-Index'!A11</f>
        <v>1.5   Traffico dati - Data traffic (download/upload)</v>
      </c>
      <c r="B1" s="968"/>
      <c r="C1" s="968"/>
      <c r="D1" s="968"/>
      <c r="E1" s="968"/>
      <c r="F1" s="968"/>
      <c r="G1" s="968"/>
      <c r="H1" s="969"/>
      <c r="I1" s="919"/>
    </row>
    <row r="3" spans="1:11" ht="18.75">
      <c r="A3" s="920" t="s">
        <v>449</v>
      </c>
      <c r="B3" s="921" t="s">
        <v>184</v>
      </c>
      <c r="C3" s="921" t="s">
        <v>185</v>
      </c>
      <c r="D3" s="921" t="s">
        <v>186</v>
      </c>
      <c r="E3" s="921" t="s">
        <v>847</v>
      </c>
      <c r="F3" s="921" t="s">
        <v>848</v>
      </c>
      <c r="G3" s="921" t="s">
        <v>849</v>
      </c>
      <c r="H3" s="921" t="s">
        <v>890</v>
      </c>
      <c r="I3" s="922"/>
    </row>
    <row r="4" spans="1:11" ht="18.75" customHeight="1">
      <c r="B4" s="923" t="s">
        <v>187</v>
      </c>
      <c r="C4" s="923" t="s">
        <v>188</v>
      </c>
      <c r="D4" s="923" t="s">
        <v>189</v>
      </c>
      <c r="E4" s="923" t="s">
        <v>851</v>
      </c>
      <c r="F4" s="923" t="s">
        <v>852</v>
      </c>
      <c r="G4" s="923" t="s">
        <v>853</v>
      </c>
      <c r="H4" s="923" t="s">
        <v>891</v>
      </c>
      <c r="I4" s="924"/>
    </row>
    <row r="5" spans="1:11" ht="7.5" customHeight="1"/>
    <row r="6" spans="1:11" ht="18.75">
      <c r="A6" s="926" t="s">
        <v>190</v>
      </c>
    </row>
    <row r="7" spans="1:11" ht="18.75">
      <c r="A7" s="927">
        <v>2025</v>
      </c>
      <c r="B7" s="918">
        <v>5.0188005603281383</v>
      </c>
      <c r="C7" s="918">
        <v>4.527651923781816</v>
      </c>
      <c r="D7" s="918">
        <v>4.8866473204383398</v>
      </c>
      <c r="E7" s="409">
        <v>4.7118175310936454</v>
      </c>
      <c r="F7" s="409">
        <v>4.7197300337443968</v>
      </c>
      <c r="G7" s="409">
        <v>4.4867022357638238</v>
      </c>
      <c r="H7" s="928">
        <f>+D7+C7+B7+E7+F7+G7</f>
        <v>28.351349605150162</v>
      </c>
      <c r="I7" s="947"/>
      <c r="K7" s="162"/>
    </row>
    <row r="8" spans="1:11">
      <c r="A8" s="929">
        <v>2024</v>
      </c>
      <c r="B8" s="918">
        <v>4.5745903321604739</v>
      </c>
      <c r="C8" s="918">
        <v>4.2949056929623275</v>
      </c>
      <c r="D8" s="918">
        <v>4.5777976518884511</v>
      </c>
      <c r="E8" s="409">
        <v>4.4053208129878367</v>
      </c>
      <c r="F8" s="409">
        <v>4.395920397983696</v>
      </c>
      <c r="G8" s="409">
        <v>4.1900462352206036</v>
      </c>
      <c r="H8" s="928">
        <f t="shared" ref="H8:H11" si="0">+D8+C8+B8+E8+F8+G8</f>
        <v>26.438581123203388</v>
      </c>
      <c r="I8" s="947"/>
      <c r="K8" s="162"/>
    </row>
    <row r="9" spans="1:11">
      <c r="A9" s="929">
        <v>2023</v>
      </c>
      <c r="B9" s="918">
        <v>4.1722255482027455</v>
      </c>
      <c r="C9" s="918">
        <v>3.7328783182250218</v>
      </c>
      <c r="D9" s="918">
        <v>4.0546782189934927</v>
      </c>
      <c r="E9" s="409">
        <v>3.8460726563025212</v>
      </c>
      <c r="F9" s="409">
        <v>3.9553990660393916</v>
      </c>
      <c r="G9" s="409">
        <v>3.6965725057676679</v>
      </c>
      <c r="H9" s="928">
        <f t="shared" si="0"/>
        <v>23.457826313530841</v>
      </c>
      <c r="I9" s="947"/>
      <c r="K9" s="162"/>
    </row>
    <row r="10" spans="1:11">
      <c r="A10" s="930">
        <v>2022</v>
      </c>
      <c r="B10" s="918">
        <v>3.9248124113996323</v>
      </c>
      <c r="C10" s="918">
        <v>3.3189121512236213</v>
      </c>
      <c r="D10" s="918">
        <v>3.6059810321581249</v>
      </c>
      <c r="E10" s="409">
        <v>3.4985517936106447</v>
      </c>
      <c r="F10" s="409">
        <v>3.4700090890673012</v>
      </c>
      <c r="G10" s="409">
        <v>3.2232860338362381</v>
      </c>
      <c r="H10" s="928">
        <f t="shared" si="0"/>
        <v>21.041552511295563</v>
      </c>
      <c r="I10" s="947"/>
      <c r="K10" s="162"/>
    </row>
    <row r="11" spans="1:11">
      <c r="A11" s="930">
        <v>2021</v>
      </c>
      <c r="B11" s="918">
        <v>3.5984405306226992</v>
      </c>
      <c r="C11" s="918">
        <v>3.113212269267462</v>
      </c>
      <c r="D11" s="918">
        <v>3.7257277360813834</v>
      </c>
      <c r="E11" s="409">
        <v>3.5559188898719105</v>
      </c>
      <c r="F11" s="409">
        <v>3.1767813981602573</v>
      </c>
      <c r="G11" s="409">
        <v>2.8755021407396049</v>
      </c>
      <c r="H11" s="928">
        <f t="shared" si="0"/>
        <v>20.045582964743321</v>
      </c>
      <c r="I11" s="947"/>
    </row>
    <row r="12" spans="1:11">
      <c r="A12" s="931" t="s">
        <v>198</v>
      </c>
      <c r="B12" s="932"/>
      <c r="C12" s="932"/>
      <c r="D12" s="932"/>
      <c r="E12" s="932"/>
      <c r="F12" s="932"/>
      <c r="G12" s="932"/>
      <c r="H12" s="933"/>
      <c r="I12" s="286"/>
    </row>
    <row r="13" spans="1:11" ht="18.75">
      <c r="A13" s="927" t="s">
        <v>709</v>
      </c>
      <c r="B13" s="935">
        <f>(B7-B8)/B8*100</f>
        <v>9.7103826990749145</v>
      </c>
      <c r="C13" s="935">
        <f>(C7-C8)/C8*100</f>
        <v>5.4191231998613771</v>
      </c>
      <c r="D13" s="935">
        <f>(D7-D8)/D8*100</f>
        <v>6.7466867702743656</v>
      </c>
      <c r="E13" s="935">
        <f t="shared" ref="E13:H13" si="1">(E7-E8)/E8*100</f>
        <v>6.9574210623251362</v>
      </c>
      <c r="F13" s="935">
        <f t="shared" si="1"/>
        <v>7.3661396577887199</v>
      </c>
      <c r="G13" s="935">
        <f t="shared" si="1"/>
        <v>7.0800173527822992</v>
      </c>
      <c r="H13" s="935">
        <f t="shared" si="1"/>
        <v>7.2347622326376051</v>
      </c>
      <c r="I13" s="948"/>
    </row>
    <row r="14" spans="1:11">
      <c r="A14" s="934" t="s">
        <v>628</v>
      </c>
      <c r="B14" s="935">
        <f>(B8-B9)/B9*100</f>
        <v>9.6438885987612455</v>
      </c>
      <c r="C14" s="935">
        <f t="shared" ref="C14:H16" si="2">(C8-C9)/C9*100</f>
        <v>15.056139708420737</v>
      </c>
      <c r="D14" s="935">
        <f t="shared" si="2"/>
        <v>12.901626334846721</v>
      </c>
      <c r="E14" s="935">
        <f t="shared" si="2"/>
        <v>14.54075901995458</v>
      </c>
      <c r="F14" s="935">
        <f t="shared" si="2"/>
        <v>11.137215855830343</v>
      </c>
      <c r="G14" s="935">
        <f t="shared" si="2"/>
        <v>13.34949412416451</v>
      </c>
      <c r="H14" s="935">
        <f t="shared" si="2"/>
        <v>12.706867080660414</v>
      </c>
      <c r="I14" s="948"/>
    </row>
    <row r="15" spans="1:11">
      <c r="A15" s="934" t="s">
        <v>431</v>
      </c>
      <c r="B15" s="935">
        <f>(B9-B10)/B10*100</f>
        <v>6.3038206892258284</v>
      </c>
      <c r="C15" s="935">
        <f t="shared" si="2"/>
        <v>12.472947403828659</v>
      </c>
      <c r="D15" s="935">
        <f t="shared" si="2"/>
        <v>12.443137743484726</v>
      </c>
      <c r="E15" s="935">
        <f t="shared" si="2"/>
        <v>9.9332776300910801</v>
      </c>
      <c r="F15" s="935">
        <f t="shared" si="2"/>
        <v>13.988147134869831</v>
      </c>
      <c r="G15" s="935">
        <f t="shared" si="2"/>
        <v>14.683353167020719</v>
      </c>
      <c r="H15" s="935">
        <f t="shared" si="2"/>
        <v>11.483343735868203</v>
      </c>
      <c r="I15" s="948"/>
    </row>
    <row r="16" spans="1:11">
      <c r="A16" s="934" t="s">
        <v>271</v>
      </c>
      <c r="B16" s="935">
        <f>(B10-B11)/B11*100</f>
        <v>9.0698144932370308</v>
      </c>
      <c r="C16" s="935">
        <f t="shared" si="2"/>
        <v>6.6073195196728562</v>
      </c>
      <c r="D16" s="935">
        <f t="shared" si="2"/>
        <v>-3.2140487015083057</v>
      </c>
      <c r="E16" s="935">
        <f t="shared" si="2"/>
        <v>-1.6132847243692965</v>
      </c>
      <c r="F16" s="935">
        <f t="shared" si="2"/>
        <v>9.2303389549201729</v>
      </c>
      <c r="G16" s="935">
        <f t="shared" si="2"/>
        <v>12.094718629114988</v>
      </c>
      <c r="H16" s="935">
        <f t="shared" si="2"/>
        <v>4.968523730659161</v>
      </c>
      <c r="I16" s="948"/>
    </row>
    <row r="17" spans="1:11" ht="6" customHeight="1">
      <c r="A17" s="934"/>
      <c r="B17" s="935"/>
      <c r="C17" s="935"/>
      <c r="D17" s="935"/>
      <c r="E17" s="935"/>
      <c r="F17" s="935"/>
      <c r="G17" s="935"/>
      <c r="H17" s="936"/>
      <c r="I17" s="948"/>
    </row>
    <row r="18" spans="1:11">
      <c r="A18" s="934" t="s">
        <v>710</v>
      </c>
      <c r="B18" s="935">
        <f>(B7-B11)/B11*100</f>
        <v>39.47154378732084</v>
      </c>
      <c r="C18" s="935">
        <f>(C7-C11)/C11*100</f>
        <v>45.433447262083781</v>
      </c>
      <c r="D18" s="935">
        <f>(D7-D11)/D11*100</f>
        <v>31.159538930184393</v>
      </c>
      <c r="E18" s="935">
        <f t="shared" ref="E18:G18" si="3">(E7-E11)/E11*100</f>
        <v>32.506327535029129</v>
      </c>
      <c r="F18" s="935">
        <f t="shared" si="3"/>
        <v>48.569556484991203</v>
      </c>
      <c r="G18" s="935">
        <f t="shared" si="3"/>
        <v>56.031956025941398</v>
      </c>
      <c r="H18" s="936">
        <f>(H7-H11)/H11*100</f>
        <v>41.434398066722395</v>
      </c>
      <c r="I18" s="948"/>
    </row>
    <row r="19" spans="1:11" hidden="1">
      <c r="A19" s="934" t="s">
        <v>629</v>
      </c>
      <c r="B19" s="936" t="e">
        <f>(B7-#REF!)/#REF!*100</f>
        <v>#REF!</v>
      </c>
      <c r="C19" s="936" t="e">
        <f>(C7-#REF!)/#REF!*100</f>
        <v>#REF!</v>
      </c>
      <c r="D19" s="936" t="e">
        <f>(D7-#REF!)/#REF!*100</f>
        <v>#REF!</v>
      </c>
      <c r="E19" s="936"/>
      <c r="F19" s="936"/>
      <c r="G19" s="936"/>
      <c r="H19" s="936"/>
      <c r="I19" s="949"/>
    </row>
    <row r="20" spans="1:11">
      <c r="A20" s="204"/>
    </row>
    <row r="21" spans="1:11" ht="18.75">
      <c r="A21" s="926" t="s">
        <v>191</v>
      </c>
    </row>
    <row r="22" spans="1:11" ht="18.75">
      <c r="A22" s="927">
        <v>2025</v>
      </c>
      <c r="B22" s="918">
        <v>0.65488773648597798</v>
      </c>
      <c r="C22" s="918">
        <v>0.61585596839470236</v>
      </c>
      <c r="D22" s="918">
        <v>0.67394328419175398</v>
      </c>
      <c r="E22" s="409">
        <v>0.67320640364210238</v>
      </c>
      <c r="F22" s="409">
        <v>0.69776831070788925</v>
      </c>
      <c r="G22" s="409">
        <v>0.67060742495396719</v>
      </c>
      <c r="H22" s="928">
        <f>+D22+C22+B22+E22+F22+G22</f>
        <v>3.9862691283763931</v>
      </c>
      <c r="I22" s="947"/>
      <c r="K22" s="162"/>
    </row>
    <row r="23" spans="1:11">
      <c r="A23" s="929">
        <v>2024</v>
      </c>
      <c r="B23" s="918">
        <v>0.60002884358600617</v>
      </c>
      <c r="C23" s="918">
        <v>0.56706847230561774</v>
      </c>
      <c r="D23" s="918">
        <v>0.60513393148469974</v>
      </c>
      <c r="E23" s="409">
        <v>0.5874677049456144</v>
      </c>
      <c r="F23" s="409">
        <v>0.61604254993148677</v>
      </c>
      <c r="G23" s="409">
        <v>0.59347272826955111</v>
      </c>
      <c r="H23" s="928">
        <f t="shared" ref="H23:H26" si="4">+D23+C23+B23+E23+F23+G23</f>
        <v>3.5692142305229759</v>
      </c>
      <c r="I23" s="947"/>
      <c r="K23" s="162"/>
    </row>
    <row r="24" spans="1:11">
      <c r="A24" s="929">
        <v>2023</v>
      </c>
      <c r="B24" s="918">
        <v>0.4590476295874274</v>
      </c>
      <c r="C24" s="918">
        <v>0.4513046336081315</v>
      </c>
      <c r="D24" s="918">
        <v>0.46484051557915085</v>
      </c>
      <c r="E24" s="409">
        <v>0.44089099379595731</v>
      </c>
      <c r="F24" s="409">
        <v>0.46487472302325156</v>
      </c>
      <c r="G24" s="409">
        <v>0.44092475530324915</v>
      </c>
      <c r="H24" s="928">
        <f t="shared" si="4"/>
        <v>2.721883250897168</v>
      </c>
      <c r="I24" s="947"/>
      <c r="K24" s="162"/>
    </row>
    <row r="25" spans="1:11">
      <c r="A25" s="930">
        <v>2022</v>
      </c>
      <c r="B25" s="918">
        <v>0.44215932592994583</v>
      </c>
      <c r="C25" s="918">
        <v>0.37034033077929007</v>
      </c>
      <c r="D25" s="918">
        <v>0.41001139295058003</v>
      </c>
      <c r="E25" s="409">
        <v>0.38889006438857993</v>
      </c>
      <c r="F25" s="409">
        <v>0.40039791105385908</v>
      </c>
      <c r="G25" s="409">
        <v>0.37274349486608044</v>
      </c>
      <c r="H25" s="928">
        <f t="shared" si="4"/>
        <v>2.3845425199683352</v>
      </c>
      <c r="I25" s="947"/>
      <c r="K25" s="162"/>
    </row>
    <row r="26" spans="1:11">
      <c r="A26" s="930">
        <v>2021</v>
      </c>
      <c r="B26" s="918">
        <v>0.38862837548045126</v>
      </c>
      <c r="C26" s="918">
        <v>0.35182559917105621</v>
      </c>
      <c r="D26" s="918">
        <v>0.44419681092517116</v>
      </c>
      <c r="E26" s="409">
        <v>0.4084428040757781</v>
      </c>
      <c r="F26" s="409">
        <v>0.36277002284348386</v>
      </c>
      <c r="G26" s="409">
        <v>0.30364956689299377</v>
      </c>
      <c r="H26" s="928">
        <f t="shared" si="4"/>
        <v>2.2595131793889345</v>
      </c>
      <c r="I26" s="947"/>
    </row>
    <row r="27" spans="1:11">
      <c r="A27" s="931" t="s">
        <v>198</v>
      </c>
      <c r="B27" s="950"/>
      <c r="C27" s="950"/>
      <c r="D27" s="187"/>
      <c r="E27" s="187"/>
      <c r="F27" s="187"/>
      <c r="G27" s="187"/>
      <c r="H27" s="393"/>
      <c r="I27" s="187"/>
    </row>
    <row r="28" spans="1:11" ht="18.75">
      <c r="A28" s="927" t="s">
        <v>709</v>
      </c>
      <c r="B28" s="935">
        <f>(B22-B23)/B23*100</f>
        <v>9.142709302458476</v>
      </c>
      <c r="C28" s="935">
        <f>(C22-C23)/C23*100</f>
        <v>8.6034576901660174</v>
      </c>
      <c r="D28" s="935">
        <f>(D22-D23)/D23*100</f>
        <v>11.370929496257148</v>
      </c>
      <c r="E28" s="935">
        <f t="shared" ref="E28:G28" si="5">(E22-E23)/E23*100</f>
        <v>14.59462332562185</v>
      </c>
      <c r="F28" s="935">
        <f t="shared" si="5"/>
        <v>13.266252596592821</v>
      </c>
      <c r="G28" s="935">
        <f t="shared" si="5"/>
        <v>12.997176282948262</v>
      </c>
      <c r="H28" s="936">
        <f>(H22-H23)/H23*100</f>
        <v>11.684781885236086</v>
      </c>
      <c r="I28" s="948"/>
    </row>
    <row r="29" spans="1:11">
      <c r="A29" s="934" t="s">
        <v>628</v>
      </c>
      <c r="B29" s="935">
        <f>(B23-B24)/B24*100</f>
        <v>30.711674543507982</v>
      </c>
      <c r="C29" s="935">
        <f t="shared" ref="C29:H29" si="6">(C23-C24)/C24*100</f>
        <v>25.650930674468579</v>
      </c>
      <c r="D29" s="935">
        <f t="shared" si="6"/>
        <v>30.180978465432496</v>
      </c>
      <c r="E29" s="935">
        <f t="shared" si="6"/>
        <v>33.245567093051633</v>
      </c>
      <c r="F29" s="935">
        <f t="shared" si="6"/>
        <v>32.517970847099441</v>
      </c>
      <c r="G29" s="935">
        <f t="shared" si="6"/>
        <v>34.597280177971861</v>
      </c>
      <c r="H29" s="935">
        <f t="shared" si="6"/>
        <v>31.130320499474646</v>
      </c>
      <c r="I29" s="948"/>
    </row>
    <row r="30" spans="1:11">
      <c r="A30" s="934" t="s">
        <v>431</v>
      </c>
      <c r="B30" s="935">
        <f>(B24-B25)/B25*100</f>
        <v>3.8195063786028314</v>
      </c>
      <c r="C30" s="935">
        <f t="shared" ref="C30:H30" si="7">(C24-C25)/C25*100</f>
        <v>21.862134933689774</v>
      </c>
      <c r="D30" s="935">
        <f t="shared" si="7"/>
        <v>13.372585145500954</v>
      </c>
      <c r="E30" s="935">
        <f t="shared" si="7"/>
        <v>13.371627143299275</v>
      </c>
      <c r="F30" s="935">
        <f t="shared" si="7"/>
        <v>16.103183905152655</v>
      </c>
      <c r="G30" s="935">
        <f t="shared" si="7"/>
        <v>18.291737180192754</v>
      </c>
      <c r="H30" s="935">
        <f t="shared" si="7"/>
        <v>14.146979057991901</v>
      </c>
      <c r="I30" s="948"/>
    </row>
    <row r="31" spans="1:11">
      <c r="A31" s="934" t="s">
        <v>271</v>
      </c>
      <c r="B31" s="935">
        <f>(B25-B26)/B26*100</f>
        <v>13.774328851647963</v>
      </c>
      <c r="C31" s="935">
        <f t="shared" ref="C31:H31" si="8">(C25-C26)/C26*100</f>
        <v>5.2624742633443429</v>
      </c>
      <c r="D31" s="935">
        <f t="shared" si="8"/>
        <v>-7.6960070702421044</v>
      </c>
      <c r="E31" s="935">
        <f t="shared" si="8"/>
        <v>-4.7871426530434276</v>
      </c>
      <c r="F31" s="935">
        <f t="shared" si="8"/>
        <v>10.37238080352898</v>
      </c>
      <c r="G31" s="935">
        <f t="shared" si="8"/>
        <v>22.754495809123085</v>
      </c>
      <c r="H31" s="935">
        <f t="shared" si="8"/>
        <v>5.5334636557957069</v>
      </c>
      <c r="I31" s="948"/>
    </row>
    <row r="32" spans="1:11" ht="10.5" customHeight="1">
      <c r="A32" s="934"/>
      <c r="B32" s="935"/>
      <c r="C32" s="935"/>
      <c r="D32" s="935"/>
      <c r="E32" s="935"/>
      <c r="F32" s="935"/>
      <c r="G32" s="935"/>
      <c r="H32" s="936"/>
      <c r="I32" s="948"/>
    </row>
    <row r="33" spans="1:9">
      <c r="A33" s="934" t="s">
        <v>710</v>
      </c>
      <c r="B33" s="935">
        <f>(B22-B26)/B26*100</f>
        <v>68.512588839236741</v>
      </c>
      <c r="C33" s="935">
        <f>(C22-C26)/C26*100</f>
        <v>75.045809584559436</v>
      </c>
      <c r="D33" s="935">
        <f>(D22-D26)/D26*100</f>
        <v>51.72177458637487</v>
      </c>
      <c r="E33" s="935">
        <f t="shared" ref="E33:H33" si="9">(E22-E26)/E26*100</f>
        <v>64.822686781183421</v>
      </c>
      <c r="F33" s="935">
        <f t="shared" si="9"/>
        <v>92.344534214432457</v>
      </c>
      <c r="G33" s="935">
        <f>(G22-G26)/G26*100</f>
        <v>120.84912941446397</v>
      </c>
      <c r="H33" s="935">
        <f t="shared" si="9"/>
        <v>76.4215922588442</v>
      </c>
      <c r="I33" s="948"/>
    </row>
    <row r="34" spans="1:9" hidden="1">
      <c r="A34" s="934" t="s">
        <v>629</v>
      </c>
      <c r="B34" s="936" t="e">
        <f>(B22-#REF!)/#REF!*100</f>
        <v>#REF!</v>
      </c>
      <c r="C34" s="936" t="e">
        <f>(C22-#REF!)/#REF!*100</f>
        <v>#REF!</v>
      </c>
      <c r="D34" s="936" t="e">
        <f>(D22-#REF!)/#REF!*100</f>
        <v>#REF!</v>
      </c>
      <c r="E34" s="936"/>
      <c r="F34" s="936"/>
      <c r="G34" s="936"/>
      <c r="H34" s="936"/>
      <c r="I34" s="949"/>
    </row>
    <row r="38" spans="1:9">
      <c r="B38" s="612"/>
      <c r="C38" s="612"/>
    </row>
  </sheetData>
  <phoneticPr fontId="8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CF46C-9A4B-4641-9DAE-F8DD6E947F51}">
  <sheetPr codeName="Foglio7">
    <tabColor rgb="FF0000FF"/>
  </sheetPr>
  <dimension ref="A1:J38"/>
  <sheetViews>
    <sheetView showGridLines="0" workbookViewId="0"/>
  </sheetViews>
  <sheetFormatPr defaultColWidth="9.140625" defaultRowHeight="15.75"/>
  <cols>
    <col min="1" max="1" width="16.7109375" style="24" customWidth="1"/>
    <col min="2" max="8" width="12.5703125" style="24" customWidth="1"/>
    <col min="9" max="9" width="13.7109375" style="24" bestFit="1" customWidth="1"/>
    <col min="10" max="16384" width="9.140625" style="24"/>
  </cols>
  <sheetData>
    <row r="1" spans="1:9" ht="23.25">
      <c r="A1" s="166" t="str">
        <f>'Indice-Index'!A12</f>
        <v xml:space="preserve">1.6   Traffico dati medio giornaliero (download+upload) - Data traffic avg daily </v>
      </c>
      <c r="B1" s="968"/>
      <c r="C1" s="968"/>
      <c r="D1" s="968"/>
      <c r="E1" s="968"/>
      <c r="F1" s="968"/>
      <c r="G1" s="968"/>
      <c r="H1" s="970"/>
    </row>
    <row r="3" spans="1:9" ht="18" customHeight="1">
      <c r="B3" s="921" t="str">
        <f>+'1.5'!B3</f>
        <v>Gennaio</v>
      </c>
      <c r="C3" s="921" t="str">
        <f>+'1.5'!C3</f>
        <v>Febbraio</v>
      </c>
      <c r="D3" s="921" t="str">
        <f>+'1.5'!D3</f>
        <v>Marzo</v>
      </c>
      <c r="E3" s="921" t="str">
        <f>+'1.5'!E3</f>
        <v>Aprile</v>
      </c>
      <c r="F3" s="921" t="str">
        <f>+'1.5'!F3</f>
        <v>Maggio</v>
      </c>
      <c r="G3" s="921" t="str">
        <f>+'1.5'!G3</f>
        <v>Giugno</v>
      </c>
      <c r="H3" s="999" t="s">
        <v>892</v>
      </c>
    </row>
    <row r="4" spans="1:9" ht="18" customHeight="1">
      <c r="B4" s="923" t="str">
        <f>+'1.5'!B4</f>
        <v>January</v>
      </c>
      <c r="C4" s="923" t="str">
        <f>+'1.5'!C4</f>
        <v>February</v>
      </c>
      <c r="D4" s="923" t="str">
        <f>+'1.5'!D4</f>
        <v>March</v>
      </c>
      <c r="E4" s="923" t="str">
        <f>+'1.5'!E4</f>
        <v>April</v>
      </c>
      <c r="F4" s="923" t="str">
        <f>+'1.5'!F4</f>
        <v>May</v>
      </c>
      <c r="G4" s="923" t="str">
        <f>+'1.5'!G4</f>
        <v>June</v>
      </c>
      <c r="H4" s="1000"/>
    </row>
    <row r="5" spans="1:9" ht="18.75">
      <c r="B5" s="165"/>
      <c r="C5" s="165"/>
      <c r="D5" s="165"/>
      <c r="E5" s="165"/>
      <c r="F5" s="165"/>
      <c r="G5" s="165"/>
      <c r="H5" s="937"/>
    </row>
    <row r="6" spans="1:9" ht="18.75">
      <c r="A6" s="938" t="s">
        <v>192</v>
      </c>
      <c r="H6" s="937"/>
    </row>
    <row r="7" spans="1:9" ht="18.75">
      <c r="A7" s="927">
        <v>2025</v>
      </c>
      <c r="B7" s="951">
        <v>187.41473599798888</v>
      </c>
      <c r="C7" s="951">
        <v>188.10543148531266</v>
      </c>
      <c r="D7" s="951">
        <v>183.67886384326505</v>
      </c>
      <c r="E7" s="636">
        <v>183.80881697231354</v>
      </c>
      <c r="F7" s="636">
        <v>178.95220337803681</v>
      </c>
      <c r="G7" s="636">
        <v>176.0361697525006</v>
      </c>
      <c r="H7" s="939">
        <v>182.94873802834911</v>
      </c>
      <c r="I7" s="162"/>
    </row>
    <row r="8" spans="1:9" ht="17.25">
      <c r="A8" s="929">
        <v>2024</v>
      </c>
      <c r="B8" s="951">
        <v>170.92935599885149</v>
      </c>
      <c r="C8" s="951">
        <v>171.67798431842675</v>
      </c>
      <c r="D8" s="951">
        <v>171.2039335927131</v>
      </c>
      <c r="E8" s="636">
        <v>170.42051474546179</v>
      </c>
      <c r="F8" s="636">
        <v>165.55645350532734</v>
      </c>
      <c r="G8" s="636">
        <v>163.2774472871306</v>
      </c>
      <c r="H8" s="939">
        <v>168.83506836382307</v>
      </c>
      <c r="I8" s="162"/>
    </row>
    <row r="9" spans="1:9" ht="17.25">
      <c r="A9" s="929">
        <v>2023</v>
      </c>
      <c r="B9" s="951">
        <v>152.98141077603668</v>
      </c>
      <c r="C9" s="951">
        <v>153.02154795275533</v>
      </c>
      <c r="D9" s="951">
        <v>149.28990916781893</v>
      </c>
      <c r="E9" s="636">
        <v>146.32835925669471</v>
      </c>
      <c r="F9" s="636">
        <v>146.01162451613376</v>
      </c>
      <c r="G9" s="636">
        <v>141.22657317788733</v>
      </c>
      <c r="H9" s="939">
        <v>148.11062206615625</v>
      </c>
      <c r="I9" s="162"/>
    </row>
    <row r="10" spans="1:9" ht="17.25">
      <c r="A10" s="930">
        <v>2022</v>
      </c>
      <c r="B10" s="951">
        <v>144.25093738791898</v>
      </c>
      <c r="C10" s="951">
        <v>134.92123362753503</v>
      </c>
      <c r="D10" s="951">
        <v>132.65729817133271</v>
      </c>
      <c r="E10" s="636">
        <v>132.69134875304019</v>
      </c>
      <c r="F10" s="636">
        <v>127.84828284271187</v>
      </c>
      <c r="G10" s="636">
        <v>122.74447457970581</v>
      </c>
      <c r="H10" s="939">
        <v>132.53216194483002</v>
      </c>
      <c r="I10" s="162"/>
    </row>
    <row r="11" spans="1:9" ht="17.25">
      <c r="A11" s="930">
        <v>2021</v>
      </c>
      <c r="B11" s="951">
        <v>131.7018890274073</v>
      </c>
      <c r="C11" s="951">
        <v>126.72138490289437</v>
      </c>
      <c r="D11" s="951">
        <v>137.74202374628103</v>
      </c>
      <c r="E11" s="636">
        <v>135.31687915341442</v>
      </c>
      <c r="F11" s="636">
        <v>116.91937597122035</v>
      </c>
      <c r="G11" s="636">
        <v>108.51504495385937</v>
      </c>
      <c r="H11" s="939">
        <v>126.19015719111286</v>
      </c>
    </row>
    <row r="12" spans="1:9" ht="17.25">
      <c r="A12" s="931" t="s">
        <v>253</v>
      </c>
      <c r="B12" s="940"/>
      <c r="C12" s="940"/>
      <c r="D12" s="940"/>
      <c r="E12" s="940"/>
      <c r="F12" s="940"/>
      <c r="G12" s="940"/>
      <c r="H12" s="941"/>
    </row>
    <row r="13" spans="1:9" ht="17.25">
      <c r="A13" s="934" t="s">
        <v>709</v>
      </c>
      <c r="B13" s="935">
        <f t="shared" ref="B13:H16" si="0">(B7-B8)/B8*100</f>
        <v>9.644557485636442</v>
      </c>
      <c r="C13" s="935">
        <f t="shared" si="0"/>
        <v>9.5687558495656813</v>
      </c>
      <c r="D13" s="935">
        <f t="shared" si="0"/>
        <v>7.2865909028873608</v>
      </c>
      <c r="E13" s="935">
        <f t="shared" si="0"/>
        <v>7.8560390730237906</v>
      </c>
      <c r="F13" s="935">
        <f t="shared" si="0"/>
        <v>8.0913486542392139</v>
      </c>
      <c r="G13" s="935">
        <f t="shared" si="0"/>
        <v>7.8141364146471632</v>
      </c>
      <c r="H13" s="936">
        <f t="shared" si="0"/>
        <v>8.3594420290176128</v>
      </c>
    </row>
    <row r="14" spans="1:9" ht="17.25">
      <c r="A14" s="934" t="s">
        <v>628</v>
      </c>
      <c r="B14" s="935">
        <f>(B8-B9)/B9*100</f>
        <v>11.732108582192662</v>
      </c>
      <c r="C14" s="935">
        <f t="shared" si="0"/>
        <v>12.192032177998559</v>
      </c>
      <c r="D14" s="935">
        <f t="shared" si="0"/>
        <v>14.678838340145479</v>
      </c>
      <c r="E14" s="935">
        <f t="shared" si="0"/>
        <v>16.464447227556015</v>
      </c>
      <c r="F14" s="935">
        <f t="shared" si="0"/>
        <v>13.385803393368823</v>
      </c>
      <c r="G14" s="935">
        <f t="shared" si="0"/>
        <v>15.613827917121693</v>
      </c>
      <c r="H14" s="935">
        <f t="shared" si="0"/>
        <v>13.992545577460252</v>
      </c>
      <c r="I14" s="948"/>
    </row>
    <row r="15" spans="1:9" ht="17.25">
      <c r="A15" s="934" t="s">
        <v>431</v>
      </c>
      <c r="B15" s="935">
        <f>(B9-B10)/B10*100</f>
        <v>6.0522819097110974</v>
      </c>
      <c r="C15" s="935">
        <f t="shared" si="0"/>
        <v>13.415467557306965</v>
      </c>
      <c r="D15" s="935">
        <f t="shared" si="0"/>
        <v>12.538029362700026</v>
      </c>
      <c r="E15" s="935">
        <f t="shared" si="0"/>
        <v>10.277241607540805</v>
      </c>
      <c r="F15" s="935">
        <f t="shared" si="0"/>
        <v>14.206950042315189</v>
      </c>
      <c r="G15" s="935">
        <f t="shared" si="0"/>
        <v>15.057377255853515</v>
      </c>
      <c r="H15" s="935">
        <f t="shared" si="0"/>
        <v>11.754475210184205</v>
      </c>
      <c r="I15" s="948"/>
    </row>
    <row r="16" spans="1:9" ht="17.25">
      <c r="A16" s="934" t="s">
        <v>271</v>
      </c>
      <c r="B16" s="935">
        <f>(B10-B11)/B11*100</f>
        <v>9.5283738549112282</v>
      </c>
      <c r="C16" s="935">
        <f t="shared" si="0"/>
        <v>6.4707695002892693</v>
      </c>
      <c r="D16" s="935">
        <f t="shared" si="0"/>
        <v>-3.6914845859345866</v>
      </c>
      <c r="E16" s="935">
        <f t="shared" si="0"/>
        <v>-1.9402829985441485</v>
      </c>
      <c r="F16" s="935">
        <f t="shared" si="0"/>
        <v>9.3473872749557483</v>
      </c>
      <c r="G16" s="935">
        <f t="shared" si="0"/>
        <v>13.112863411609693</v>
      </c>
      <c r="H16" s="935">
        <f t="shared" si="0"/>
        <v>5.0257523208504313</v>
      </c>
      <c r="I16" s="948"/>
    </row>
    <row r="17" spans="1:10" ht="10.5" customHeight="1">
      <c r="A17" s="934"/>
      <c r="B17" s="935"/>
      <c r="C17" s="935"/>
      <c r="D17" s="935"/>
      <c r="E17" s="935"/>
      <c r="F17" s="935"/>
      <c r="G17" s="935"/>
      <c r="H17" s="936"/>
    </row>
    <row r="18" spans="1:10" ht="17.25">
      <c r="A18" s="934" t="s">
        <v>710</v>
      </c>
      <c r="B18" s="935">
        <f t="shared" ref="B18:H18" si="1">(B7-B11)/B11*100</f>
        <v>42.302238321720409</v>
      </c>
      <c r="C18" s="935">
        <f t="shared" si="1"/>
        <v>48.440163930860145</v>
      </c>
      <c r="D18" s="935">
        <f t="shared" si="1"/>
        <v>33.349909379579799</v>
      </c>
      <c r="E18" s="935">
        <f t="shared" si="1"/>
        <v>35.835838161713568</v>
      </c>
      <c r="F18" s="935">
        <f t="shared" si="1"/>
        <v>53.056071238428281</v>
      </c>
      <c r="G18" s="935">
        <f t="shared" si="1"/>
        <v>62.222823413427349</v>
      </c>
      <c r="H18" s="936">
        <f t="shared" si="1"/>
        <v>44.978611724269705</v>
      </c>
    </row>
    <row r="19" spans="1:10" ht="17.25" hidden="1">
      <c r="A19" s="934" t="s">
        <v>629</v>
      </c>
      <c r="B19" s="936" t="e">
        <f>(B7-#REF!)/#REF!*100</f>
        <v>#REF!</v>
      </c>
      <c r="C19" s="936" t="e">
        <f>(C7-#REF!)/#REF!*100</f>
        <v>#REF!</v>
      </c>
      <c r="D19" s="936" t="e">
        <f>(D7-#REF!)/#REF!*100</f>
        <v>#REF!</v>
      </c>
      <c r="E19" s="936"/>
      <c r="F19" s="936"/>
      <c r="G19" s="936"/>
      <c r="H19" s="936" t="e">
        <f>(H7-#REF!)/#REF!*100</f>
        <v>#REF!</v>
      </c>
      <c r="I19" s="936" t="e">
        <f>(D24-#REF!)/#REF!*100</f>
        <v>#REF!</v>
      </c>
      <c r="J19" s="936" t="e">
        <f>(H24-#REF!)/#REF!*100</f>
        <v>#REF!</v>
      </c>
    </row>
    <row r="20" spans="1:10">
      <c r="A20" s="193"/>
      <c r="B20" s="952"/>
      <c r="C20" s="952"/>
      <c r="D20" s="952"/>
      <c r="E20" s="952"/>
      <c r="F20" s="952"/>
      <c r="G20" s="952"/>
      <c r="H20" s="952"/>
    </row>
    <row r="21" spans="1:10" ht="18.75">
      <c r="B21" s="165"/>
      <c r="C21" s="165"/>
      <c r="D21" s="165"/>
      <c r="E21" s="165"/>
      <c r="F21" s="165"/>
      <c r="G21" s="165"/>
      <c r="H21" s="937"/>
    </row>
    <row r="22" spans="1:10" ht="18.75">
      <c r="B22" s="165"/>
      <c r="C22" s="165"/>
      <c r="D22" s="165"/>
      <c r="E22" s="165"/>
      <c r="F22" s="165"/>
      <c r="G22" s="165"/>
      <c r="H22" s="937"/>
    </row>
    <row r="23" spans="1:10" ht="18.75">
      <c r="A23" s="938" t="s">
        <v>732</v>
      </c>
      <c r="B23" s="6"/>
      <c r="C23" s="6"/>
      <c r="D23" s="6"/>
      <c r="E23" s="6"/>
      <c r="F23" s="6"/>
      <c r="G23" s="6"/>
      <c r="H23" s="13"/>
    </row>
    <row r="24" spans="1:10" ht="18.75">
      <c r="A24" s="927">
        <v>2025</v>
      </c>
      <c r="B24" s="953">
        <v>10.36519960503591</v>
      </c>
      <c r="C24" s="953">
        <v>10.348902503004258</v>
      </c>
      <c r="D24" s="953">
        <v>10.052708437503744</v>
      </c>
      <c r="E24" s="954">
        <v>10.045688862379981</v>
      </c>
      <c r="F24" s="954">
        <v>9.7665408510125253</v>
      </c>
      <c r="G24" s="954">
        <v>9.5939361494909807</v>
      </c>
      <c r="H24" s="945">
        <v>10.065199276560408</v>
      </c>
      <c r="I24" s="162"/>
    </row>
    <row r="25" spans="1:10" ht="17.25">
      <c r="A25" s="929">
        <v>2024</v>
      </c>
      <c r="B25" s="953">
        <v>9.4052494591957174</v>
      </c>
      <c r="C25" s="953">
        <v>9.4297011939705051</v>
      </c>
      <c r="D25" s="953">
        <v>9.387027524552682</v>
      </c>
      <c r="E25" s="954">
        <v>9.3379902378088815</v>
      </c>
      <c r="F25" s="954">
        <v>9.065568248741215</v>
      </c>
      <c r="G25" s="954">
        <v>8.9349613328425477</v>
      </c>
      <c r="H25" s="945">
        <v>9.2735492675722941</v>
      </c>
      <c r="I25" s="162"/>
    </row>
    <row r="26" spans="1:10" ht="17.25">
      <c r="A26" s="929">
        <v>2023</v>
      </c>
      <c r="B26" s="953">
        <v>8.4515997279430586</v>
      </c>
      <c r="C26" s="953">
        <v>8.4468275269923883</v>
      </c>
      <c r="D26" s="953">
        <v>8.2340322391484477</v>
      </c>
      <c r="E26" s="954">
        <v>8.0711676998948043</v>
      </c>
      <c r="F26" s="954">
        <v>8.0541749920506831</v>
      </c>
      <c r="G26" s="954">
        <v>7.7906879852520419</v>
      </c>
      <c r="H26" s="945">
        <v>8.1757431959493392</v>
      </c>
      <c r="I26" s="162"/>
    </row>
    <row r="27" spans="1:10" ht="17.25">
      <c r="A27" s="930">
        <v>2022</v>
      </c>
      <c r="B27" s="953">
        <v>8.0262005076233773</v>
      </c>
      <c r="C27" s="953">
        <v>7.4961005023925615</v>
      </c>
      <c r="D27" s="953">
        <v>7.359544100962979</v>
      </c>
      <c r="E27" s="954">
        <v>7.3625569923704166</v>
      </c>
      <c r="F27" s="954">
        <v>7.0949161513041936</v>
      </c>
      <c r="G27" s="954">
        <v>6.8127215091561082</v>
      </c>
      <c r="H27" s="945">
        <v>7.3633658618954545</v>
      </c>
      <c r="I27" s="162"/>
    </row>
    <row r="28" spans="1:10" ht="17.25">
      <c r="A28" s="930">
        <v>2021</v>
      </c>
      <c r="B28" s="953">
        <v>7.5283448406315419</v>
      </c>
      <c r="C28" s="953">
        <v>7.2082917819836485</v>
      </c>
      <c r="D28" s="953">
        <v>7.7971197096586398</v>
      </c>
      <c r="E28" s="954">
        <v>7.6461920112516744</v>
      </c>
      <c r="F28" s="954">
        <v>6.5948751577740747</v>
      </c>
      <c r="G28" s="954">
        <v>6.109958797570088</v>
      </c>
      <c r="H28" s="945">
        <v>7.1780739592212868</v>
      </c>
    </row>
    <row r="29" spans="1:10" ht="17.25">
      <c r="A29" s="931" t="s">
        <v>253</v>
      </c>
      <c r="B29" s="940"/>
      <c r="C29" s="940"/>
      <c r="D29" s="940"/>
      <c r="E29" s="940"/>
      <c r="F29" s="940"/>
      <c r="G29" s="940"/>
      <c r="H29" s="941"/>
    </row>
    <row r="30" spans="1:10" ht="17.25">
      <c r="A30" s="934" t="str">
        <f>+A13</f>
        <v>2025 vs 2024</v>
      </c>
      <c r="B30" s="935">
        <f t="shared" ref="B30:H30" si="2">(B24-B25)/B25*100</f>
        <v>10.206535722469628</v>
      </c>
      <c r="C30" s="935">
        <f t="shared" si="2"/>
        <v>9.7479367598784972</v>
      </c>
      <c r="D30" s="935">
        <f t="shared" si="2"/>
        <v>7.0914984664731122</v>
      </c>
      <c r="E30" s="935">
        <f t="shared" si="2"/>
        <v>7.5787038382807079</v>
      </c>
      <c r="F30" s="935">
        <f t="shared" si="2"/>
        <v>7.7322522211295777</v>
      </c>
      <c r="G30" s="935">
        <f t="shared" si="2"/>
        <v>7.3752397139785764</v>
      </c>
      <c r="H30" s="936">
        <f t="shared" si="2"/>
        <v>8.5366453139614222</v>
      </c>
    </row>
    <row r="31" spans="1:10" ht="17.25">
      <c r="A31" s="934" t="s">
        <v>628</v>
      </c>
      <c r="B31" s="935">
        <f>(B25-B26)/B26*100</f>
        <v>11.283659448514335</v>
      </c>
      <c r="C31" s="935">
        <f t="shared" ref="C31:H31" si="3">(C25-C26)/C26*100</f>
        <v>11.636009659689154</v>
      </c>
      <c r="D31" s="935">
        <f t="shared" si="3"/>
        <v>14.002802659945324</v>
      </c>
      <c r="E31" s="935">
        <f t="shared" si="3"/>
        <v>15.695653776721654</v>
      </c>
      <c r="F31" s="935">
        <f t="shared" si="3"/>
        <v>12.557378722075915</v>
      </c>
      <c r="G31" s="935">
        <f t="shared" si="3"/>
        <v>14.687706012057506</v>
      </c>
      <c r="H31" s="935">
        <f t="shared" si="3"/>
        <v>13.42759973389161</v>
      </c>
      <c r="I31" s="948"/>
    </row>
    <row r="32" spans="1:10" ht="17.25">
      <c r="A32" s="934" t="s">
        <v>431</v>
      </c>
      <c r="B32" s="935">
        <f>(B26-B27)/B27*100</f>
        <v>5.3001319854348541</v>
      </c>
      <c r="C32" s="935">
        <f t="shared" ref="C32:H32" si="4">(C26-C27)/C27*100</f>
        <v>12.682954614821124</v>
      </c>
      <c r="D32" s="935">
        <f t="shared" si="4"/>
        <v>11.882368339514999</v>
      </c>
      <c r="E32" s="935">
        <f t="shared" si="4"/>
        <v>9.6245191481532633</v>
      </c>
      <c r="F32" s="935">
        <f t="shared" si="4"/>
        <v>13.52036895559587</v>
      </c>
      <c r="G32" s="935">
        <f t="shared" si="4"/>
        <v>14.3550044542636</v>
      </c>
      <c r="H32" s="935">
        <f t="shared" si="4"/>
        <v>11.032690067158569</v>
      </c>
      <c r="I32" s="948"/>
    </row>
    <row r="33" spans="1:9" ht="17.25">
      <c r="A33" s="934" t="s">
        <v>271</v>
      </c>
      <c r="B33" s="935">
        <f>(B27-B28)/B28*100</f>
        <v>6.6130826566928498</v>
      </c>
      <c r="C33" s="935">
        <f t="shared" ref="C33:H33" si="5">(C27-C28)/C28*100</f>
        <v>3.992745148417272</v>
      </c>
      <c r="D33" s="935">
        <f t="shared" si="5"/>
        <v>-5.612016039122965</v>
      </c>
      <c r="E33" s="935">
        <f t="shared" si="5"/>
        <v>-3.7094938037637242</v>
      </c>
      <c r="F33" s="935">
        <f t="shared" si="5"/>
        <v>7.5822662532234268</v>
      </c>
      <c r="G33" s="935">
        <f t="shared" si="5"/>
        <v>11.501922269353221</v>
      </c>
      <c r="H33" s="935">
        <f t="shared" si="5"/>
        <v>2.5813596199595179</v>
      </c>
      <c r="I33" s="948"/>
    </row>
    <row r="34" spans="1:9" ht="17.25">
      <c r="A34" s="934"/>
      <c r="B34" s="935"/>
      <c r="C34" s="935"/>
      <c r="D34" s="935"/>
      <c r="E34" s="935"/>
      <c r="F34" s="935"/>
      <c r="G34" s="935"/>
      <c r="H34" s="936"/>
    </row>
    <row r="35" spans="1:9" ht="17.25">
      <c r="A35" s="934" t="str">
        <f>+A18</f>
        <v>2025 vs 2021</v>
      </c>
      <c r="B35" s="935">
        <f t="shared" ref="B35:H35" si="6">(B24-B28)/B28*100</f>
        <v>37.682316956224717</v>
      </c>
      <c r="C35" s="935">
        <f t="shared" si="6"/>
        <v>43.569417221292682</v>
      </c>
      <c r="D35" s="935">
        <f t="shared" si="6"/>
        <v>28.92848656730262</v>
      </c>
      <c r="E35" s="935">
        <f t="shared" si="6"/>
        <v>31.381592923606309</v>
      </c>
      <c r="F35" s="935">
        <f t="shared" si="6"/>
        <v>48.092884510477404</v>
      </c>
      <c r="G35" s="935">
        <f t="shared" si="6"/>
        <v>57.021290443177129</v>
      </c>
      <c r="H35" s="936">
        <f t="shared" si="6"/>
        <v>40.221448451784006</v>
      </c>
    </row>
    <row r="37" spans="1:9">
      <c r="A37" s="955" t="s">
        <v>734</v>
      </c>
    </row>
    <row r="38" spans="1:9">
      <c r="A38" s="946" t="s">
        <v>733</v>
      </c>
    </row>
  </sheetData>
  <mergeCells count="1">
    <mergeCell ref="H3:H4"/>
  </mergeCells>
  <phoneticPr fontId="8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2A940-43A7-4BB3-BB94-15975C41576B}">
  <sheetPr codeName="Foglio8">
    <tabColor rgb="FF0000FF"/>
  </sheetPr>
  <dimension ref="A1:N298"/>
  <sheetViews>
    <sheetView showGridLines="0" workbookViewId="0">
      <pane xSplit="1" ySplit="4" topLeftCell="B282" activePane="bottomRight" state="frozen"/>
      <selection pane="topRight" activeCell="B1" sqref="B1"/>
      <selection pane="bottomLeft" activeCell="A5" sqref="A5"/>
      <selection pane="bottomRight"/>
    </sheetView>
  </sheetViews>
  <sheetFormatPr defaultColWidth="9.85546875" defaultRowHeight="15.75"/>
  <cols>
    <col min="1" max="1" width="9.85546875" style="453"/>
    <col min="2" max="2" width="9.85546875" style="468"/>
    <col min="3" max="3" width="9.85546875" style="453"/>
    <col min="4" max="4" width="9.85546875" style="469"/>
    <col min="5" max="5" width="11.42578125" style="470" bestFit="1" customWidth="1"/>
    <col min="6" max="16384" width="9.85546875" style="453"/>
  </cols>
  <sheetData>
    <row r="1" spans="1:14" ht="21">
      <c r="A1" s="673" t="str">
        <f>+'Indice-Index'!A13</f>
        <v>1.7   Traffico dati - intensità dei flussi settimanali - Weekly data traffic intensity</v>
      </c>
      <c r="B1" s="448"/>
      <c r="C1" s="449"/>
      <c r="D1" s="450"/>
      <c r="E1" s="451"/>
      <c r="F1" s="449"/>
      <c r="G1" s="449"/>
      <c r="H1" s="449"/>
      <c r="I1" s="449"/>
      <c r="J1" s="807"/>
      <c r="K1" s="807"/>
      <c r="L1" s="452"/>
      <c r="M1" s="452"/>
      <c r="N1" s="452"/>
    </row>
    <row r="3" spans="1:14" s="454" customFormat="1" ht="19.5" thickBot="1">
      <c r="B3" s="455" t="s">
        <v>349</v>
      </c>
      <c r="C3" s="455" t="s">
        <v>350</v>
      </c>
      <c r="D3" s="455" t="s">
        <v>351</v>
      </c>
      <c r="E3" s="456" t="s">
        <v>428</v>
      </c>
    </row>
    <row r="4" spans="1:14" s="454" customFormat="1" ht="19.5" thickBot="1">
      <c r="B4" s="457">
        <v>2020</v>
      </c>
      <c r="C4" s="457" t="s">
        <v>352</v>
      </c>
      <c r="D4" s="458" t="s">
        <v>353</v>
      </c>
      <c r="E4" s="459">
        <v>0</v>
      </c>
    </row>
    <row r="5" spans="1:14" s="454" customFormat="1" ht="16.5" thickBot="1">
      <c r="B5" s="460"/>
      <c r="D5" s="461"/>
      <c r="E5" s="462"/>
    </row>
    <row r="6" spans="1:14" s="454" customFormat="1">
      <c r="B6" s="1006">
        <v>2020</v>
      </c>
      <c r="C6" s="683"/>
      <c r="D6" s="463" t="s">
        <v>354</v>
      </c>
      <c r="E6" s="620">
        <v>-9.0456773817676178E-3</v>
      </c>
    </row>
    <row r="7" spans="1:14" s="454" customFormat="1" ht="16.5" customHeight="1">
      <c r="B7" s="1007"/>
      <c r="C7" s="684"/>
      <c r="D7" s="464" t="s">
        <v>355</v>
      </c>
      <c r="E7" s="621">
        <v>8.0701424693799748E-2</v>
      </c>
    </row>
    <row r="8" spans="1:14" s="454" customFormat="1" ht="16.5" customHeight="1">
      <c r="B8" s="1007"/>
      <c r="C8" s="684" t="s">
        <v>356</v>
      </c>
      <c r="D8" s="464" t="s">
        <v>357</v>
      </c>
      <c r="E8" s="621">
        <v>0.10608111118797328</v>
      </c>
    </row>
    <row r="9" spans="1:14" s="454" customFormat="1" ht="16.5" customHeight="1">
      <c r="B9" s="1007"/>
      <c r="C9" s="684"/>
      <c r="D9" s="464" t="s">
        <v>358</v>
      </c>
      <c r="E9" s="621">
        <v>0.34735416704050642</v>
      </c>
    </row>
    <row r="10" spans="1:14" s="454" customFormat="1" ht="16.5" customHeight="1">
      <c r="B10" s="1007"/>
      <c r="C10" s="684"/>
      <c r="D10" s="464" t="s">
        <v>359</v>
      </c>
      <c r="E10" s="621">
        <v>0.30187186097725544</v>
      </c>
    </row>
    <row r="11" spans="1:14" s="454" customFormat="1" ht="16.5" customHeight="1">
      <c r="B11" s="1007"/>
      <c r="C11" s="684"/>
      <c r="D11" s="464" t="s">
        <v>360</v>
      </c>
      <c r="E11" s="621">
        <v>0.27489002972879317</v>
      </c>
    </row>
    <row r="12" spans="1:14" s="454" customFormat="1" ht="16.5" customHeight="1">
      <c r="B12" s="1007"/>
      <c r="C12" s="684"/>
      <c r="D12" s="464" t="s">
        <v>361</v>
      </c>
      <c r="E12" s="621">
        <v>0.27376675992879318</v>
      </c>
    </row>
    <row r="13" spans="1:14" s="454" customFormat="1" ht="16.5" customHeight="1">
      <c r="B13" s="1007"/>
      <c r="C13" s="684" t="s">
        <v>362</v>
      </c>
      <c r="D13" s="464" t="s">
        <v>363</v>
      </c>
      <c r="E13" s="621">
        <v>0.25932666399033805</v>
      </c>
    </row>
    <row r="14" spans="1:14" s="454" customFormat="1" ht="16.5" customHeight="1">
      <c r="B14" s="1007"/>
      <c r="C14" s="684"/>
      <c r="D14" s="464" t="s">
        <v>364</v>
      </c>
      <c r="E14" s="621">
        <v>0.27409825483718675</v>
      </c>
    </row>
    <row r="15" spans="1:14" s="454" customFormat="1" ht="16.5" customHeight="1">
      <c r="B15" s="1007"/>
      <c r="C15" s="684"/>
      <c r="D15" s="464" t="s">
        <v>365</v>
      </c>
      <c r="E15" s="621">
        <v>0.26644790255780282</v>
      </c>
    </row>
    <row r="16" spans="1:14" s="454" customFormat="1" ht="16.5" customHeight="1">
      <c r="B16" s="1007"/>
      <c r="C16" s="684"/>
      <c r="D16" s="464" t="s">
        <v>366</v>
      </c>
      <c r="E16" s="621">
        <v>0.28610788987186969</v>
      </c>
    </row>
    <row r="17" spans="2:5" s="454" customFormat="1" ht="16.5" customHeight="1">
      <c r="B17" s="1007"/>
      <c r="C17" s="684" t="s">
        <v>367</v>
      </c>
      <c r="D17" s="464" t="s">
        <v>368</v>
      </c>
      <c r="E17" s="621">
        <v>0.15903510150983485</v>
      </c>
    </row>
    <row r="18" spans="2:5" s="454" customFormat="1" ht="16.5" customHeight="1">
      <c r="B18" s="1007"/>
      <c r="C18" s="684"/>
      <c r="D18" s="464" t="s">
        <v>369</v>
      </c>
      <c r="E18" s="621">
        <v>0.16112503347519866</v>
      </c>
    </row>
    <row r="19" spans="2:5" s="454" customFormat="1" ht="16.5" customHeight="1">
      <c r="B19" s="1007"/>
      <c r="C19" s="684"/>
      <c r="D19" s="464" t="s">
        <v>370</v>
      </c>
      <c r="E19" s="621">
        <v>9.518603569724858E-2</v>
      </c>
    </row>
    <row r="20" spans="2:5" s="454" customFormat="1" ht="16.5" customHeight="1">
      <c r="B20" s="1007"/>
      <c r="C20" s="684"/>
      <c r="D20" s="464" t="s">
        <v>371</v>
      </c>
      <c r="E20" s="621">
        <v>4.5620442098396857E-2</v>
      </c>
    </row>
    <row r="21" spans="2:5" s="454" customFormat="1" ht="16.5" customHeight="1">
      <c r="B21" s="1007"/>
      <c r="C21" s="684" t="s">
        <v>372</v>
      </c>
      <c r="D21" s="464" t="s">
        <v>373</v>
      </c>
      <c r="E21" s="621">
        <v>4.0165757058881126E-2</v>
      </c>
    </row>
    <row r="22" spans="2:5" s="454" customFormat="1" ht="16.5" customHeight="1">
      <c r="B22" s="1007"/>
      <c r="C22" s="684"/>
      <c r="D22" s="464" t="s">
        <v>374</v>
      </c>
      <c r="E22" s="621">
        <v>9.3409002499101168E-2</v>
      </c>
    </row>
    <row r="23" spans="2:5" s="454" customFormat="1" ht="16.5" customHeight="1">
      <c r="B23" s="1007"/>
      <c r="C23" s="684"/>
      <c r="D23" s="464" t="s">
        <v>375</v>
      </c>
      <c r="E23" s="621">
        <v>1.7554205589729859E-2</v>
      </c>
    </row>
    <row r="24" spans="2:5" s="454" customFormat="1" ht="16.5" customHeight="1">
      <c r="B24" s="1007"/>
      <c r="C24" s="684"/>
      <c r="D24" s="464" t="s">
        <v>376</v>
      </c>
      <c r="E24" s="621">
        <v>3.4778503290203266E-2</v>
      </c>
    </row>
    <row r="25" spans="2:5" s="454" customFormat="1" ht="16.5" customHeight="1">
      <c r="B25" s="1007"/>
      <c r="C25" s="684"/>
      <c r="D25" s="464" t="s">
        <v>377</v>
      </c>
      <c r="E25" s="621">
        <v>5.7129798643484463E-2</v>
      </c>
    </row>
    <row r="26" spans="2:5" s="454" customFormat="1" ht="16.5" customHeight="1">
      <c r="B26" s="1007"/>
      <c r="C26" s="684" t="s">
        <v>378</v>
      </c>
      <c r="D26" s="464" t="s">
        <v>379</v>
      </c>
      <c r="E26" s="621">
        <v>7.0876712752974191E-2</v>
      </c>
    </row>
    <row r="27" spans="2:5" s="454" customFormat="1" ht="16.5" customHeight="1">
      <c r="B27" s="1007"/>
      <c r="C27" s="684"/>
      <c r="D27" s="464" t="s">
        <v>380</v>
      </c>
      <c r="E27" s="621">
        <v>-1.7541245646604962E-3</v>
      </c>
    </row>
    <row r="28" spans="2:5" s="454" customFormat="1" ht="16.5" customHeight="1">
      <c r="B28" s="1007"/>
      <c r="C28" s="684"/>
      <c r="D28" s="464" t="s">
        <v>381</v>
      </c>
      <c r="E28" s="621">
        <v>-2.4565678738645291E-2</v>
      </c>
    </row>
    <row r="29" spans="2:5" s="454" customFormat="1" ht="16.5" customHeight="1">
      <c r="B29" s="1007"/>
      <c r="C29" s="684"/>
      <c r="D29" s="464" t="s">
        <v>382</v>
      </c>
      <c r="E29" s="621">
        <v>-5.5272227507828849E-2</v>
      </c>
    </row>
    <row r="30" spans="2:5" s="454" customFormat="1" ht="16.5" customHeight="1">
      <c r="B30" s="1007"/>
      <c r="C30" s="684" t="s">
        <v>383</v>
      </c>
      <c r="D30" s="464" t="s">
        <v>384</v>
      </c>
      <c r="E30" s="621">
        <v>-5.4692846399836299E-2</v>
      </c>
    </row>
    <row r="31" spans="2:5" s="454" customFormat="1" ht="16.5" customHeight="1">
      <c r="B31" s="1007"/>
      <c r="C31" s="684"/>
      <c r="D31" s="464" t="s">
        <v>385</v>
      </c>
      <c r="E31" s="621">
        <v>-0.2173158552771001</v>
      </c>
    </row>
    <row r="32" spans="2:5" s="454" customFormat="1" ht="16.5" customHeight="1">
      <c r="B32" s="1007"/>
      <c r="C32" s="684"/>
      <c r="D32" s="464" t="s">
        <v>386</v>
      </c>
      <c r="E32" s="621">
        <v>-0.18131623377797967</v>
      </c>
    </row>
    <row r="33" spans="2:5" s="454" customFormat="1" ht="16.5" customHeight="1">
      <c r="B33" s="1007"/>
      <c r="C33" s="684"/>
      <c r="D33" s="464" t="s">
        <v>387</v>
      </c>
      <c r="E33" s="621">
        <v>-3.7640152480529633E-2</v>
      </c>
    </row>
    <row r="34" spans="2:5" s="454" customFormat="1" ht="16.5" customHeight="1">
      <c r="B34" s="1007"/>
      <c r="C34" s="684" t="s">
        <v>388</v>
      </c>
      <c r="D34" s="464" t="s">
        <v>389</v>
      </c>
      <c r="E34" s="621">
        <v>5.8548204297998459E-2</v>
      </c>
    </row>
    <row r="35" spans="2:5" s="454" customFormat="1" ht="16.5" customHeight="1">
      <c r="B35" s="1007"/>
      <c r="C35" s="684"/>
      <c r="D35" s="464" t="s">
        <v>390</v>
      </c>
      <c r="E35" s="621">
        <v>5.0483789665352226E-2</v>
      </c>
    </row>
    <row r="36" spans="2:5" s="454" customFormat="1" ht="16.5" customHeight="1">
      <c r="B36" s="1007"/>
      <c r="C36" s="684"/>
      <c r="D36" s="464" t="s">
        <v>391</v>
      </c>
      <c r="E36" s="621">
        <v>0.11848277455248807</v>
      </c>
    </row>
    <row r="37" spans="2:5" s="454" customFormat="1" ht="16.5" customHeight="1">
      <c r="B37" s="1007"/>
      <c r="C37" s="684"/>
      <c r="D37" s="464" t="s">
        <v>392</v>
      </c>
      <c r="E37" s="621">
        <v>0.19002008095112541</v>
      </c>
    </row>
    <row r="38" spans="2:5" s="454" customFormat="1" ht="16.5" customHeight="1">
      <c r="B38" s="1007"/>
      <c r="C38" s="684"/>
      <c r="D38" s="464" t="s">
        <v>393</v>
      </c>
      <c r="E38" s="621">
        <v>0.17796593750900983</v>
      </c>
    </row>
    <row r="39" spans="2:5" s="454" customFormat="1" ht="16.5" customHeight="1">
      <c r="B39" s="1007"/>
      <c r="C39" s="684" t="s">
        <v>394</v>
      </c>
      <c r="D39" s="464" t="s">
        <v>395</v>
      </c>
      <c r="E39" s="621">
        <v>0.111885776300972</v>
      </c>
    </row>
    <row r="40" spans="2:5" s="454" customFormat="1" ht="16.5" customHeight="1">
      <c r="B40" s="1007"/>
      <c r="C40" s="684"/>
      <c r="D40" s="464" t="s">
        <v>396</v>
      </c>
      <c r="E40" s="621">
        <v>0.15748589047864414</v>
      </c>
    </row>
    <row r="41" spans="2:5" s="454" customFormat="1" ht="16.5" customHeight="1">
      <c r="B41" s="1007"/>
      <c r="C41" s="684"/>
      <c r="D41" s="464" t="s">
        <v>397</v>
      </c>
      <c r="E41" s="621">
        <v>0.23744988373027134</v>
      </c>
    </row>
    <row r="42" spans="2:5" s="454" customFormat="1" ht="16.5" customHeight="1">
      <c r="B42" s="1007"/>
      <c r="C42" s="684"/>
      <c r="D42" s="464" t="s">
        <v>398</v>
      </c>
      <c r="E42" s="621">
        <v>0.32517694760546278</v>
      </c>
    </row>
    <row r="43" spans="2:5" s="454" customFormat="1" ht="16.5" customHeight="1">
      <c r="B43" s="1007"/>
      <c r="C43" s="684" t="s">
        <v>399</v>
      </c>
      <c r="D43" s="464" t="s">
        <v>400</v>
      </c>
      <c r="E43" s="621">
        <v>0.40951538371023122</v>
      </c>
    </row>
    <row r="44" spans="2:5" s="454" customFormat="1" ht="16.5" customHeight="1">
      <c r="B44" s="1007"/>
      <c r="C44" s="684"/>
      <c r="D44" s="464" t="s">
        <v>401</v>
      </c>
      <c r="E44" s="621">
        <v>0.38736428025928205</v>
      </c>
    </row>
    <row r="45" spans="2:5" s="454" customFormat="1" ht="16.5" customHeight="1">
      <c r="B45" s="1007"/>
      <c r="C45" s="684"/>
      <c r="D45" s="464" t="s">
        <v>402</v>
      </c>
      <c r="E45" s="621">
        <v>0.48626734764503032</v>
      </c>
    </row>
    <row r="46" spans="2:5" s="454" customFormat="1" ht="16.5" customHeight="1">
      <c r="B46" s="1007"/>
      <c r="C46" s="684"/>
      <c r="D46" s="464" t="s">
        <v>403</v>
      </c>
      <c r="E46" s="621">
        <v>0.47353770346581348</v>
      </c>
    </row>
    <row r="47" spans="2:5" s="454" customFormat="1" ht="16.5" customHeight="1">
      <c r="B47" s="1007"/>
      <c r="C47" s="684" t="s">
        <v>404</v>
      </c>
      <c r="D47" s="464" t="s">
        <v>405</v>
      </c>
      <c r="E47" s="621">
        <v>0.5486951972884323</v>
      </c>
    </row>
    <row r="48" spans="2:5" s="454" customFormat="1" ht="16.5" customHeight="1">
      <c r="B48" s="1007"/>
      <c r="C48" s="684"/>
      <c r="D48" s="464" t="s">
        <v>406</v>
      </c>
      <c r="E48" s="621">
        <v>0.54993062764663458</v>
      </c>
    </row>
    <row r="49" spans="2:5" s="454" customFormat="1" ht="16.5" customHeight="1">
      <c r="B49" s="1007"/>
      <c r="C49" s="684"/>
      <c r="D49" s="464" t="s">
        <v>407</v>
      </c>
      <c r="E49" s="621">
        <v>0.57200155162989508</v>
      </c>
    </row>
    <row r="50" spans="2:5" s="454" customFormat="1" ht="16.5" customHeight="1">
      <c r="B50" s="1007"/>
      <c r="C50" s="684"/>
      <c r="D50" s="464" t="s">
        <v>408</v>
      </c>
      <c r="E50" s="621">
        <v>0.54178550129792991</v>
      </c>
    </row>
    <row r="51" spans="2:5" s="454" customFormat="1" ht="17.100000000000001" customHeight="1" thickBot="1">
      <c r="B51" s="1008"/>
      <c r="C51" s="685"/>
      <c r="D51" s="465" t="s">
        <v>409</v>
      </c>
      <c r="E51" s="622">
        <v>0.60610901804803474</v>
      </c>
    </row>
    <row r="52" spans="2:5" s="454" customFormat="1">
      <c r="B52" s="1009">
        <v>2021</v>
      </c>
      <c r="C52" s="684" t="s">
        <v>410</v>
      </c>
      <c r="D52" s="466" t="s">
        <v>411</v>
      </c>
      <c r="E52" s="623">
        <v>0.62275608531157089</v>
      </c>
    </row>
    <row r="53" spans="2:5" s="454" customFormat="1">
      <c r="B53" s="1010"/>
      <c r="C53" s="684"/>
      <c r="D53" s="464" t="s">
        <v>412</v>
      </c>
      <c r="E53" s="621">
        <v>0.57342475170772333</v>
      </c>
    </row>
    <row r="54" spans="2:5" s="454" customFormat="1">
      <c r="B54" s="1010"/>
      <c r="C54" s="684"/>
      <c r="D54" s="464" t="s">
        <v>413</v>
      </c>
      <c r="E54" s="621">
        <v>0.53854411511416733</v>
      </c>
    </row>
    <row r="55" spans="2:5" s="454" customFormat="1">
      <c r="B55" s="1010"/>
      <c r="C55" s="684"/>
      <c r="D55" s="464" t="s">
        <v>414</v>
      </c>
      <c r="E55" s="621">
        <v>0.54108112891185112</v>
      </c>
    </row>
    <row r="56" spans="2:5" s="454" customFormat="1">
      <c r="B56" s="1010"/>
      <c r="C56" s="684" t="s">
        <v>352</v>
      </c>
      <c r="D56" s="464" t="s">
        <v>415</v>
      </c>
      <c r="E56" s="621">
        <v>0.59620484702588961</v>
      </c>
    </row>
    <row r="57" spans="2:5" s="454" customFormat="1">
      <c r="B57" s="1010"/>
      <c r="C57" s="684"/>
      <c r="D57" s="464" t="s">
        <v>416</v>
      </c>
      <c r="E57" s="621">
        <v>0.54196957138649504</v>
      </c>
    </row>
    <row r="58" spans="2:5" s="454" customFormat="1">
      <c r="B58" s="1010"/>
      <c r="C58" s="684"/>
      <c r="D58" s="464" t="s">
        <v>353</v>
      </c>
      <c r="E58" s="621">
        <v>0.52258822480479961</v>
      </c>
    </row>
    <row r="59" spans="2:5" s="454" customFormat="1">
      <c r="B59" s="1010"/>
      <c r="C59" s="684"/>
      <c r="D59" s="464" t="s">
        <v>354</v>
      </c>
      <c r="E59" s="621">
        <v>0.58656948594270031</v>
      </c>
    </row>
    <row r="60" spans="2:5" s="454" customFormat="1">
      <c r="B60" s="1010"/>
      <c r="C60" s="684" t="s">
        <v>356</v>
      </c>
      <c r="D60" s="464" t="s">
        <v>355</v>
      </c>
      <c r="E60" s="621">
        <v>0.56841198854486374</v>
      </c>
    </row>
    <row r="61" spans="2:5" s="454" customFormat="1">
      <c r="B61" s="1010"/>
      <c r="C61" s="684"/>
      <c r="D61" s="464" t="s">
        <v>357</v>
      </c>
      <c r="E61" s="621">
        <v>0.58242021100644137</v>
      </c>
    </row>
    <row r="62" spans="2:5" s="454" customFormat="1">
      <c r="B62" s="1010"/>
      <c r="C62" s="684"/>
      <c r="D62" s="464" t="s">
        <v>358</v>
      </c>
      <c r="E62" s="621">
        <v>0.64809962424464074</v>
      </c>
    </row>
    <row r="63" spans="2:5" s="454" customFormat="1">
      <c r="B63" s="1010"/>
      <c r="C63" s="684"/>
      <c r="D63" s="464" t="s">
        <v>359</v>
      </c>
      <c r="E63" s="621">
        <v>0.5276655532874952</v>
      </c>
    </row>
    <row r="64" spans="2:5" s="454" customFormat="1">
      <c r="B64" s="1010"/>
      <c r="C64" s="684"/>
      <c r="D64" s="464" t="s">
        <v>360</v>
      </c>
      <c r="E64" s="621">
        <v>0.66897010303618565</v>
      </c>
    </row>
    <row r="65" spans="2:5" s="454" customFormat="1">
      <c r="B65" s="1010"/>
      <c r="C65" s="684" t="s">
        <v>362</v>
      </c>
      <c r="D65" s="464" t="s">
        <v>361</v>
      </c>
      <c r="E65" s="621">
        <v>0.64778635194490131</v>
      </c>
    </row>
    <row r="66" spans="2:5" s="454" customFormat="1">
      <c r="B66" s="1010"/>
      <c r="C66" s="684"/>
      <c r="D66" s="464" t="s">
        <v>363</v>
      </c>
      <c r="E66" s="621">
        <v>0.59396517087216905</v>
      </c>
    </row>
    <row r="67" spans="2:5" s="454" customFormat="1">
      <c r="B67" s="1010"/>
      <c r="C67" s="684"/>
      <c r="D67" s="464" t="s">
        <v>364</v>
      </c>
      <c r="E67" s="621">
        <v>0.67003011542003299</v>
      </c>
    </row>
    <row r="68" spans="2:5" s="454" customFormat="1">
      <c r="B68" s="1010"/>
      <c r="C68" s="684"/>
      <c r="D68" s="464" t="s">
        <v>365</v>
      </c>
      <c r="E68" s="621">
        <v>0.53729528482633915</v>
      </c>
    </row>
    <row r="69" spans="2:5" s="454" customFormat="1">
      <c r="B69" s="1010"/>
      <c r="C69" s="684" t="s">
        <v>367</v>
      </c>
      <c r="D69" s="464" t="s">
        <v>366</v>
      </c>
      <c r="E69" s="621">
        <v>0.49274487272873796</v>
      </c>
    </row>
    <row r="70" spans="2:5" s="454" customFormat="1">
      <c r="B70" s="1010"/>
      <c r="C70" s="684"/>
      <c r="D70" s="464" t="s">
        <v>368</v>
      </c>
      <c r="E70" s="621">
        <v>0.55479975021482186</v>
      </c>
    </row>
    <row r="71" spans="2:5" s="454" customFormat="1">
      <c r="B71" s="1010"/>
      <c r="C71" s="684"/>
      <c r="D71" s="464" t="s">
        <v>369</v>
      </c>
      <c r="E71" s="621">
        <v>0.46943096159913178</v>
      </c>
    </row>
    <row r="72" spans="2:5" s="454" customFormat="1">
      <c r="B72" s="1010"/>
      <c r="C72" s="684"/>
      <c r="D72" s="464" t="s">
        <v>370</v>
      </c>
      <c r="E72" s="621">
        <v>0.36158448020582434</v>
      </c>
    </row>
    <row r="73" spans="2:5" s="454" customFormat="1">
      <c r="B73" s="1010"/>
      <c r="C73" s="684" t="s">
        <v>372</v>
      </c>
      <c r="D73" s="464" t="s">
        <v>371</v>
      </c>
      <c r="E73" s="621">
        <v>0.3161779949552887</v>
      </c>
    </row>
    <row r="74" spans="2:5" s="454" customFormat="1">
      <c r="B74" s="1010"/>
      <c r="C74" s="684"/>
      <c r="D74" s="464" t="s">
        <v>373</v>
      </c>
      <c r="E74" s="621">
        <v>0.33011356759001809</v>
      </c>
    </row>
    <row r="75" spans="2:5" s="454" customFormat="1">
      <c r="B75" s="1010"/>
      <c r="C75" s="684"/>
      <c r="D75" s="464" t="s">
        <v>374</v>
      </c>
      <c r="E75" s="621">
        <v>0.26603346123990479</v>
      </c>
    </row>
    <row r="76" spans="2:5" s="454" customFormat="1">
      <c r="B76" s="1010"/>
      <c r="C76" s="684"/>
      <c r="D76" s="464" t="s">
        <v>375</v>
      </c>
      <c r="E76" s="621">
        <v>0.23204093942160517</v>
      </c>
    </row>
    <row r="77" spans="2:5" s="454" customFormat="1">
      <c r="B77" s="1010"/>
      <c r="C77" s="684"/>
      <c r="D77" s="464" t="s">
        <v>376</v>
      </c>
      <c r="E77" s="621">
        <v>0.1895624897812479</v>
      </c>
    </row>
    <row r="78" spans="2:5" s="454" customFormat="1">
      <c r="B78" s="1010"/>
      <c r="C78" s="684" t="s">
        <v>378</v>
      </c>
      <c r="D78" s="464" t="s">
        <v>377</v>
      </c>
      <c r="E78" s="621">
        <v>0.15495981553384058</v>
      </c>
    </row>
    <row r="79" spans="2:5" s="454" customFormat="1">
      <c r="B79" s="1010"/>
      <c r="C79" s="684"/>
      <c r="D79" s="464" t="s">
        <v>379</v>
      </c>
      <c r="E79" s="621">
        <v>0.20886259911896582</v>
      </c>
    </row>
    <row r="80" spans="2:5" s="454" customFormat="1">
      <c r="B80" s="1010"/>
      <c r="C80" s="684"/>
      <c r="D80" s="464" t="s">
        <v>380</v>
      </c>
      <c r="E80" s="621">
        <v>0.13591742688612904</v>
      </c>
    </row>
    <row r="81" spans="2:5" s="454" customFormat="1">
      <c r="B81" s="1010"/>
      <c r="C81" s="684"/>
      <c r="D81" s="464" t="s">
        <v>381</v>
      </c>
      <c r="E81" s="621">
        <v>0.11483499089430561</v>
      </c>
    </row>
    <row r="82" spans="2:5" s="454" customFormat="1">
      <c r="B82" s="1010"/>
      <c r="C82" s="684" t="s">
        <v>383</v>
      </c>
      <c r="D82" s="464" t="s">
        <v>382</v>
      </c>
      <c r="E82" s="621">
        <v>0.13048197006605797</v>
      </c>
    </row>
    <row r="83" spans="2:5" s="454" customFormat="1">
      <c r="B83" s="1010"/>
      <c r="C83" s="684"/>
      <c r="D83" s="464" t="s">
        <v>384</v>
      </c>
      <c r="E83" s="621">
        <v>3.1372339833470153E-2</v>
      </c>
    </row>
    <row r="84" spans="2:5" s="454" customFormat="1">
      <c r="B84" s="1010"/>
      <c r="C84" s="684"/>
      <c r="D84" s="464" t="s">
        <v>385</v>
      </c>
      <c r="E84" s="621">
        <v>0.18361877990947045</v>
      </c>
    </row>
    <row r="85" spans="2:5" s="454" customFormat="1">
      <c r="B85" s="1010"/>
      <c r="C85" s="684"/>
      <c r="D85" s="464" t="s">
        <v>386</v>
      </c>
      <c r="E85" s="621">
        <v>0.40961773722858891</v>
      </c>
    </row>
    <row r="86" spans="2:5" s="454" customFormat="1">
      <c r="B86" s="1010"/>
      <c r="C86" s="684"/>
      <c r="D86" s="464" t="s">
        <v>387</v>
      </c>
      <c r="E86" s="621">
        <v>0.30145385833796112</v>
      </c>
    </row>
    <row r="87" spans="2:5" s="454" customFormat="1">
      <c r="B87" s="1010"/>
      <c r="C87" s="684" t="s">
        <v>388</v>
      </c>
      <c r="D87" s="464" t="s">
        <v>389</v>
      </c>
      <c r="E87" s="621">
        <v>0.4650965959450527</v>
      </c>
    </row>
    <row r="88" spans="2:5" s="454" customFormat="1">
      <c r="B88" s="1010"/>
      <c r="C88" s="684"/>
      <c r="D88" s="464" t="s">
        <v>390</v>
      </c>
      <c r="E88" s="621">
        <v>0.72231595938312354</v>
      </c>
    </row>
    <row r="89" spans="2:5" s="454" customFormat="1">
      <c r="B89" s="1010"/>
      <c r="C89" s="684"/>
      <c r="D89" s="464" t="s">
        <v>391</v>
      </c>
      <c r="E89" s="621">
        <v>0.65225683478995666</v>
      </c>
    </row>
    <row r="90" spans="2:5" s="454" customFormat="1">
      <c r="B90" s="1010"/>
      <c r="C90" s="684"/>
      <c r="D90" s="464" t="s">
        <v>392</v>
      </c>
      <c r="E90" s="621">
        <v>0.76008655008716464</v>
      </c>
    </row>
    <row r="91" spans="2:5" s="454" customFormat="1">
      <c r="B91" s="1010"/>
      <c r="C91" s="684" t="s">
        <v>394</v>
      </c>
      <c r="D91" s="464" t="s">
        <v>393</v>
      </c>
      <c r="E91" s="621">
        <v>0.45437490123545327</v>
      </c>
    </row>
    <row r="92" spans="2:5" s="454" customFormat="1">
      <c r="B92" s="1010"/>
      <c r="C92" s="684"/>
      <c r="D92" s="464" t="s">
        <v>395</v>
      </c>
      <c r="E92" s="621">
        <v>0.68549258278848613</v>
      </c>
    </row>
    <row r="93" spans="2:5" s="454" customFormat="1">
      <c r="B93" s="1010"/>
      <c r="C93" s="684"/>
      <c r="D93" s="464" t="s">
        <v>396</v>
      </c>
      <c r="E93" s="621">
        <v>0.8325280480804591</v>
      </c>
    </row>
    <row r="94" spans="2:5" s="454" customFormat="1">
      <c r="B94" s="1010"/>
      <c r="C94" s="684"/>
      <c r="D94" s="464" t="s">
        <v>397</v>
      </c>
      <c r="E94" s="621">
        <v>0.69449667423820649</v>
      </c>
    </row>
    <row r="95" spans="2:5" s="454" customFormat="1">
      <c r="B95" s="1010"/>
      <c r="C95" s="684" t="s">
        <v>399</v>
      </c>
      <c r="D95" s="464" t="s">
        <v>398</v>
      </c>
      <c r="E95" s="621">
        <v>0.8362865356713457</v>
      </c>
    </row>
    <row r="96" spans="2:5" s="454" customFormat="1">
      <c r="B96" s="1010"/>
      <c r="C96" s="684"/>
      <c r="D96" s="464" t="s">
        <v>400</v>
      </c>
      <c r="E96" s="621">
        <v>0.49468487575185011</v>
      </c>
    </row>
    <row r="97" spans="2:5" s="454" customFormat="1">
      <c r="B97" s="1010"/>
      <c r="C97" s="684"/>
      <c r="D97" s="464" t="s">
        <v>401</v>
      </c>
      <c r="E97" s="621">
        <v>0.65216779546017145</v>
      </c>
    </row>
    <row r="98" spans="2:5" s="454" customFormat="1">
      <c r="B98" s="1010"/>
      <c r="C98" s="684"/>
      <c r="D98" s="464" t="s">
        <v>402</v>
      </c>
      <c r="E98" s="621">
        <v>0.75382037076020636</v>
      </c>
    </row>
    <row r="99" spans="2:5" s="454" customFormat="1">
      <c r="B99" s="1010"/>
      <c r="C99" s="684"/>
      <c r="D99" s="464" t="s">
        <v>403</v>
      </c>
      <c r="E99" s="621">
        <v>0.87285451071957898</v>
      </c>
    </row>
    <row r="100" spans="2:5" s="454" customFormat="1">
      <c r="B100" s="1010"/>
      <c r="C100" s="684" t="s">
        <v>404</v>
      </c>
      <c r="D100" s="464" t="s">
        <v>405</v>
      </c>
      <c r="E100" s="621">
        <v>0.88082915063209377</v>
      </c>
    </row>
    <row r="101" spans="2:5" s="454" customFormat="1">
      <c r="B101" s="1010"/>
      <c r="C101" s="684"/>
      <c r="D101" s="464" t="s">
        <v>406</v>
      </c>
      <c r="E101" s="621">
        <v>0.90886320069733673</v>
      </c>
    </row>
    <row r="102" spans="2:5" s="454" customFormat="1">
      <c r="B102" s="1010"/>
      <c r="C102" s="684"/>
      <c r="D102" s="464" t="s">
        <v>407</v>
      </c>
      <c r="E102" s="621">
        <v>0.72020126997642675</v>
      </c>
    </row>
    <row r="103" spans="2:5" s="454" customFormat="1" ht="16.5" thickBot="1">
      <c r="B103" s="1011"/>
      <c r="C103" s="684"/>
      <c r="D103" s="467" t="s">
        <v>408</v>
      </c>
      <c r="E103" s="624">
        <v>0.69038230364991826</v>
      </c>
    </row>
    <row r="104" spans="2:5" s="454" customFormat="1">
      <c r="B104" s="1009">
        <v>2022</v>
      </c>
      <c r="C104" s="683" t="s">
        <v>410</v>
      </c>
      <c r="D104" s="463" t="s">
        <v>411</v>
      </c>
      <c r="E104" s="620">
        <v>1.0250945422399971</v>
      </c>
    </row>
    <row r="105" spans="2:5" s="454" customFormat="1">
      <c r="B105" s="1010"/>
      <c r="C105" s="684"/>
      <c r="D105" s="464" t="s">
        <v>412</v>
      </c>
      <c r="E105" s="621">
        <v>0.90044991162148913</v>
      </c>
    </row>
    <row r="106" spans="2:5" s="454" customFormat="1">
      <c r="B106" s="1010"/>
      <c r="C106" s="684"/>
      <c r="D106" s="464" t="s">
        <v>413</v>
      </c>
      <c r="E106" s="621">
        <v>1.0701524417460639</v>
      </c>
    </row>
    <row r="107" spans="2:5" s="454" customFormat="1">
      <c r="B107" s="1010"/>
      <c r="C107" s="684"/>
      <c r="D107" s="464" t="s">
        <v>414</v>
      </c>
      <c r="E107" s="621">
        <v>0.64861416017809326</v>
      </c>
    </row>
    <row r="108" spans="2:5" s="454" customFormat="1">
      <c r="B108" s="1010"/>
      <c r="C108" s="684" t="s">
        <v>352</v>
      </c>
      <c r="D108" s="464" t="s">
        <v>415</v>
      </c>
      <c r="E108" s="621">
        <v>0.79977789916134789</v>
      </c>
    </row>
    <row r="109" spans="2:5" s="454" customFormat="1">
      <c r="B109" s="1010"/>
      <c r="C109" s="684"/>
      <c r="D109" s="464" t="s">
        <v>416</v>
      </c>
      <c r="E109" s="621">
        <v>0.89209683817994068</v>
      </c>
    </row>
    <row r="110" spans="2:5" s="454" customFormat="1">
      <c r="B110" s="1010"/>
      <c r="C110" s="684"/>
      <c r="D110" s="464" t="s">
        <v>353</v>
      </c>
      <c r="E110" s="621">
        <v>1.1056501575893376</v>
      </c>
    </row>
    <row r="111" spans="2:5" s="454" customFormat="1">
      <c r="B111" s="1010"/>
      <c r="C111" s="684"/>
      <c r="D111" s="464" t="s">
        <v>354</v>
      </c>
      <c r="E111" s="621">
        <v>0.90460081176864438</v>
      </c>
    </row>
    <row r="112" spans="2:5" s="454" customFormat="1">
      <c r="B112" s="1010"/>
      <c r="C112" s="684" t="s">
        <v>356</v>
      </c>
      <c r="D112" s="464" t="s">
        <v>355</v>
      </c>
      <c r="E112" s="621">
        <v>0.93056524261954343</v>
      </c>
    </row>
    <row r="113" spans="2:5" s="454" customFormat="1">
      <c r="B113" s="1010"/>
      <c r="C113" s="684"/>
      <c r="D113" s="464" t="s">
        <v>357</v>
      </c>
      <c r="E113" s="621">
        <v>0.91602276262858373</v>
      </c>
    </row>
    <row r="114" spans="2:5" s="454" customFormat="1">
      <c r="B114" s="1010"/>
      <c r="C114" s="684"/>
      <c r="D114" s="464" t="s">
        <v>358</v>
      </c>
      <c r="E114" s="621">
        <v>1.0123123745933178</v>
      </c>
    </row>
    <row r="115" spans="2:5" s="454" customFormat="1">
      <c r="B115" s="1010"/>
      <c r="C115" s="684"/>
      <c r="D115" s="464" t="s">
        <v>359</v>
      </c>
      <c r="E115" s="621">
        <v>0.58398470186320417</v>
      </c>
    </row>
    <row r="116" spans="2:5" s="454" customFormat="1">
      <c r="B116" s="1010"/>
      <c r="C116" s="684"/>
      <c r="D116" s="464" t="s">
        <v>360</v>
      </c>
      <c r="E116" s="621">
        <v>1.0580154057597104</v>
      </c>
    </row>
    <row r="117" spans="2:5" s="454" customFormat="1">
      <c r="B117" s="1010"/>
      <c r="C117" s="684" t="s">
        <v>362</v>
      </c>
      <c r="D117" s="464" t="s">
        <v>361</v>
      </c>
      <c r="E117" s="621">
        <v>0.90373195591461208</v>
      </c>
    </row>
    <row r="118" spans="2:5" s="454" customFormat="1">
      <c r="B118" s="1010"/>
      <c r="C118" s="684"/>
      <c r="D118" s="464" t="s">
        <v>363</v>
      </c>
      <c r="E118" s="621">
        <v>0.75757072959091942</v>
      </c>
    </row>
    <row r="119" spans="2:5" s="454" customFormat="1">
      <c r="B119" s="1010"/>
      <c r="C119" s="684"/>
      <c r="D119" s="464" t="s">
        <v>364</v>
      </c>
      <c r="E119" s="621">
        <v>0.8456412950455926</v>
      </c>
    </row>
    <row r="120" spans="2:5" s="454" customFormat="1">
      <c r="B120" s="1010"/>
      <c r="C120" s="684"/>
      <c r="D120" s="464" t="s">
        <v>365</v>
      </c>
      <c r="E120" s="621">
        <v>0.98875317392283102</v>
      </c>
    </row>
    <row r="121" spans="2:5" s="454" customFormat="1">
      <c r="B121" s="1010"/>
      <c r="C121" s="684" t="s">
        <v>367</v>
      </c>
      <c r="D121" s="464" t="s">
        <v>366</v>
      </c>
      <c r="E121" s="621">
        <v>1.0730883687778199</v>
      </c>
    </row>
    <row r="122" spans="2:5" s="454" customFormat="1">
      <c r="B122" s="1010"/>
      <c r="C122" s="684"/>
      <c r="D122" s="464" t="s">
        <v>368</v>
      </c>
      <c r="E122" s="621">
        <v>0.68289817616970361</v>
      </c>
    </row>
    <row r="123" spans="2:5" s="454" customFormat="1">
      <c r="B123" s="1010"/>
      <c r="C123" s="684"/>
      <c r="D123" s="464" t="s">
        <v>369</v>
      </c>
      <c r="E123" s="621">
        <v>0.67274847028754159</v>
      </c>
    </row>
    <row r="124" spans="2:5" s="454" customFormat="1">
      <c r="B124" s="1010"/>
      <c r="C124" s="684"/>
      <c r="D124" s="464" t="s">
        <v>370</v>
      </c>
      <c r="E124" s="621">
        <v>0.53065061038415962</v>
      </c>
    </row>
    <row r="125" spans="2:5" s="454" customFormat="1">
      <c r="B125" s="1010"/>
      <c r="C125" s="684" t="s">
        <v>372</v>
      </c>
      <c r="D125" s="464" t="s">
        <v>371</v>
      </c>
      <c r="E125" s="621">
        <v>0.49490395930562597</v>
      </c>
    </row>
    <row r="126" spans="2:5" s="454" customFormat="1">
      <c r="B126" s="1010"/>
      <c r="C126" s="684"/>
      <c r="D126" s="464" t="s">
        <v>373</v>
      </c>
      <c r="E126" s="621">
        <v>0.42324112913582224</v>
      </c>
    </row>
    <row r="127" spans="2:5" s="454" customFormat="1">
      <c r="B127" s="1010"/>
      <c r="C127" s="684"/>
      <c r="D127" s="464" t="s">
        <v>374</v>
      </c>
      <c r="E127" s="621">
        <v>0.39978075505988736</v>
      </c>
    </row>
    <row r="128" spans="2:5" s="454" customFormat="1">
      <c r="B128" s="1010"/>
      <c r="C128" s="684"/>
      <c r="D128" s="464" t="s">
        <v>375</v>
      </c>
      <c r="E128" s="621">
        <v>0.41727028239561142</v>
      </c>
    </row>
    <row r="129" spans="2:5" s="454" customFormat="1">
      <c r="B129" s="1010"/>
      <c r="C129" s="684"/>
      <c r="D129" s="464" t="s">
        <v>376</v>
      </c>
      <c r="E129" s="621">
        <v>0.42423709075593485</v>
      </c>
    </row>
    <row r="130" spans="2:5" s="454" customFormat="1">
      <c r="B130" s="1010"/>
      <c r="C130" s="684" t="s">
        <v>378</v>
      </c>
      <c r="D130" s="464" t="s">
        <v>377</v>
      </c>
      <c r="E130" s="621">
        <v>0.38122616918617314</v>
      </c>
    </row>
    <row r="131" spans="2:5" s="454" customFormat="1">
      <c r="B131" s="1010"/>
      <c r="C131" s="684"/>
      <c r="D131" s="464" t="s">
        <v>379</v>
      </c>
      <c r="E131" s="621">
        <v>0.32902051314191488</v>
      </c>
    </row>
    <row r="132" spans="2:5" s="454" customFormat="1">
      <c r="B132" s="1010"/>
      <c r="C132" s="684"/>
      <c r="D132" s="464" t="s">
        <v>380</v>
      </c>
      <c r="E132" s="621">
        <v>0.31535543240327596</v>
      </c>
    </row>
    <row r="133" spans="2:5" s="454" customFormat="1">
      <c r="B133" s="1010"/>
      <c r="C133" s="684"/>
      <c r="D133" s="464" t="s">
        <v>381</v>
      </c>
      <c r="E133" s="621">
        <v>0.31035501329522158</v>
      </c>
    </row>
    <row r="134" spans="2:5" s="454" customFormat="1">
      <c r="B134" s="1010"/>
      <c r="C134" s="684" t="s">
        <v>383</v>
      </c>
      <c r="D134" s="464" t="s">
        <v>382</v>
      </c>
      <c r="E134" s="621">
        <v>0.27296597964602332</v>
      </c>
    </row>
    <row r="135" spans="2:5" s="454" customFormat="1">
      <c r="B135" s="1010"/>
      <c r="C135" s="684"/>
      <c r="D135" s="464" t="s">
        <v>384</v>
      </c>
      <c r="E135" s="621">
        <v>0.2313033875195751</v>
      </c>
    </row>
    <row r="136" spans="2:5" s="454" customFormat="1">
      <c r="B136" s="1010"/>
      <c r="C136" s="684"/>
      <c r="D136" s="464" t="s">
        <v>385</v>
      </c>
      <c r="E136" s="621">
        <v>0.40076176834923027</v>
      </c>
    </row>
    <row r="137" spans="2:5" s="454" customFormat="1">
      <c r="B137" s="1010"/>
      <c r="C137" s="684"/>
      <c r="D137" s="464" t="s">
        <v>386</v>
      </c>
      <c r="E137" s="621">
        <v>0.64372214544160899</v>
      </c>
    </row>
    <row r="138" spans="2:5" s="454" customFormat="1">
      <c r="B138" s="1010"/>
      <c r="C138" s="684"/>
      <c r="D138" s="464" t="s">
        <v>387</v>
      </c>
      <c r="E138" s="621">
        <v>0.82249208303028754</v>
      </c>
    </row>
    <row r="139" spans="2:5" s="454" customFormat="1">
      <c r="B139" s="1010"/>
      <c r="C139" s="684" t="s">
        <v>388</v>
      </c>
      <c r="D139" s="464" t="s">
        <v>389</v>
      </c>
      <c r="E139" s="621">
        <v>0.84060758451024942</v>
      </c>
    </row>
    <row r="140" spans="2:5" s="454" customFormat="1">
      <c r="B140" s="1010"/>
      <c r="C140" s="684"/>
      <c r="D140" s="464" t="s">
        <v>390</v>
      </c>
      <c r="E140" s="621">
        <v>0.94981860335462287</v>
      </c>
    </row>
    <row r="141" spans="2:5" s="454" customFormat="1">
      <c r="B141" s="1010"/>
      <c r="C141" s="684"/>
      <c r="D141" s="464" t="s">
        <v>391</v>
      </c>
      <c r="E141" s="621">
        <v>0.61861214940614451</v>
      </c>
    </row>
    <row r="142" spans="2:5" s="454" customFormat="1">
      <c r="B142" s="1010"/>
      <c r="C142" s="684"/>
      <c r="D142" s="464" t="s">
        <v>392</v>
      </c>
      <c r="E142" s="621">
        <v>0.74194563643255984</v>
      </c>
    </row>
    <row r="143" spans="2:5" s="454" customFormat="1">
      <c r="B143" s="1010"/>
      <c r="C143" s="684" t="s">
        <v>394</v>
      </c>
      <c r="D143" s="464" t="s">
        <v>393</v>
      </c>
      <c r="E143" s="621">
        <v>0.87554886949527766</v>
      </c>
    </row>
    <row r="144" spans="2:5" s="454" customFormat="1">
      <c r="B144" s="1010"/>
      <c r="C144" s="684"/>
      <c r="D144" s="464" t="s">
        <v>395</v>
      </c>
      <c r="E144" s="621">
        <v>0.92052641630968579</v>
      </c>
    </row>
    <row r="145" spans="2:5" s="454" customFormat="1">
      <c r="B145" s="1010"/>
      <c r="C145" s="684"/>
      <c r="D145" s="464" t="s">
        <v>396</v>
      </c>
      <c r="E145" s="621">
        <v>0.91402334160996701</v>
      </c>
    </row>
    <row r="146" spans="2:5" s="454" customFormat="1">
      <c r="B146" s="1010"/>
      <c r="C146" s="684"/>
      <c r="D146" s="464" t="s">
        <v>397</v>
      </c>
      <c r="E146" s="621">
        <v>0.74518237392672493</v>
      </c>
    </row>
    <row r="147" spans="2:5" s="454" customFormat="1">
      <c r="B147" s="1010"/>
      <c r="C147" s="684" t="s">
        <v>399</v>
      </c>
      <c r="D147" s="464" t="s">
        <v>398</v>
      </c>
      <c r="E147" s="621">
        <v>1.0193043236670887</v>
      </c>
    </row>
    <row r="148" spans="2:5" s="454" customFormat="1">
      <c r="B148" s="1010"/>
      <c r="C148" s="684"/>
      <c r="D148" s="464" t="s">
        <v>400</v>
      </c>
      <c r="E148" s="621">
        <v>0.91312347509030611</v>
      </c>
    </row>
    <row r="149" spans="2:5" s="454" customFormat="1">
      <c r="B149" s="1010"/>
      <c r="C149" s="684"/>
      <c r="D149" s="464" t="s">
        <v>401</v>
      </c>
      <c r="E149" s="621">
        <v>0.7200862135777808</v>
      </c>
    </row>
    <row r="150" spans="2:5" s="454" customFormat="1">
      <c r="B150" s="1010"/>
      <c r="C150" s="684"/>
      <c r="D150" s="464" t="s">
        <v>402</v>
      </c>
      <c r="E150" s="621">
        <v>0.66928093607507233</v>
      </c>
    </row>
    <row r="151" spans="2:5" s="454" customFormat="1">
      <c r="B151" s="1010"/>
      <c r="C151" s="684"/>
      <c r="D151" s="464" t="s">
        <v>403</v>
      </c>
      <c r="E151" s="621">
        <v>0.72898082978492096</v>
      </c>
    </row>
    <row r="152" spans="2:5" s="454" customFormat="1">
      <c r="B152" s="1010"/>
      <c r="C152" s="684" t="s">
        <v>404</v>
      </c>
      <c r="D152" s="464" t="s">
        <v>405</v>
      </c>
      <c r="E152" s="621">
        <v>0.72756548393596432</v>
      </c>
    </row>
    <row r="153" spans="2:5" s="454" customFormat="1">
      <c r="B153" s="1010"/>
      <c r="C153" s="684"/>
      <c r="D153" s="464" t="s">
        <v>406</v>
      </c>
      <c r="E153" s="621">
        <v>0.73107100538311176</v>
      </c>
    </row>
    <row r="154" spans="2:5" s="454" customFormat="1">
      <c r="B154" s="1010"/>
      <c r="C154" s="684"/>
      <c r="D154" s="464" t="s">
        <v>407</v>
      </c>
      <c r="E154" s="621">
        <v>0.59180017922570272</v>
      </c>
    </row>
    <row r="155" spans="2:5" s="454" customFormat="1" ht="16.5" thickBot="1">
      <c r="B155" s="1012"/>
      <c r="C155" s="684"/>
      <c r="D155" s="467" t="s">
        <v>408</v>
      </c>
      <c r="E155" s="624">
        <v>0.65123817978350007</v>
      </c>
    </row>
    <row r="156" spans="2:5" s="454" customFormat="1">
      <c r="B156" s="1003">
        <v>2023</v>
      </c>
      <c r="C156" s="683" t="s">
        <v>410</v>
      </c>
      <c r="D156" s="698" t="s">
        <v>411</v>
      </c>
      <c r="E156" s="697">
        <v>1.0417211046117569</v>
      </c>
    </row>
    <row r="157" spans="2:5" s="454" customFormat="1">
      <c r="B157" s="1004"/>
      <c r="C157" s="684"/>
      <c r="D157" s="520" t="s">
        <v>412</v>
      </c>
      <c r="E157" s="625">
        <v>0.98209663249945511</v>
      </c>
    </row>
    <row r="158" spans="2:5">
      <c r="B158" s="1004"/>
      <c r="C158" s="686"/>
      <c r="D158" s="520" t="s">
        <v>413</v>
      </c>
      <c r="E158" s="625">
        <v>0.95276414845790813</v>
      </c>
    </row>
    <row r="159" spans="2:5">
      <c r="B159" s="1004"/>
      <c r="C159" s="686"/>
      <c r="D159" s="520" t="s">
        <v>414</v>
      </c>
      <c r="E159" s="625">
        <v>0.99564662499512024</v>
      </c>
    </row>
    <row r="160" spans="2:5">
      <c r="B160" s="1004"/>
      <c r="C160" s="686" t="s">
        <v>352</v>
      </c>
      <c r="D160" s="520" t="s">
        <v>415</v>
      </c>
      <c r="E160" s="625">
        <v>1.024566636302688</v>
      </c>
    </row>
    <row r="161" spans="2:5">
      <c r="B161" s="1004"/>
      <c r="C161" s="686"/>
      <c r="D161" s="520" t="s">
        <v>416</v>
      </c>
      <c r="E161" s="625">
        <v>0.82426962646193402</v>
      </c>
    </row>
    <row r="162" spans="2:5">
      <c r="B162" s="1004"/>
      <c r="C162" s="686"/>
      <c r="D162" s="520" t="s">
        <v>353</v>
      </c>
      <c r="E162" s="625">
        <v>0.95363788486247192</v>
      </c>
    </row>
    <row r="163" spans="2:5">
      <c r="B163" s="1004"/>
      <c r="C163" s="686"/>
      <c r="D163" s="520" t="s">
        <v>354</v>
      </c>
      <c r="E163" s="625">
        <v>1.1153240504296305</v>
      </c>
    </row>
    <row r="164" spans="2:5">
      <c r="B164" s="1004"/>
      <c r="C164" s="686" t="s">
        <v>356</v>
      </c>
      <c r="D164" s="520" t="s">
        <v>355</v>
      </c>
      <c r="E164" s="625">
        <v>1.0692954606411753</v>
      </c>
    </row>
    <row r="165" spans="2:5">
      <c r="B165" s="1004"/>
      <c r="C165" s="686"/>
      <c r="D165" s="520" t="s">
        <v>357</v>
      </c>
      <c r="E165" s="625">
        <v>1.1740403323363775</v>
      </c>
    </row>
    <row r="166" spans="2:5">
      <c r="B166" s="1004"/>
      <c r="C166" s="686"/>
      <c r="D166" s="520" t="s">
        <v>358</v>
      </c>
      <c r="E166" s="625">
        <v>1.2280621752995595</v>
      </c>
    </row>
    <row r="167" spans="2:5">
      <c r="B167" s="1004"/>
      <c r="C167" s="686"/>
      <c r="D167" s="520" t="s">
        <v>359</v>
      </c>
      <c r="E167" s="625">
        <v>0.68773189632099707</v>
      </c>
    </row>
    <row r="168" spans="2:5">
      <c r="B168" s="1004"/>
      <c r="C168" s="686"/>
      <c r="D168" s="520" t="s">
        <v>360</v>
      </c>
      <c r="E168" s="625">
        <v>0.96064225084060317</v>
      </c>
    </row>
    <row r="169" spans="2:5">
      <c r="B169" s="1004"/>
      <c r="C169" s="686" t="s">
        <v>362</v>
      </c>
      <c r="D169" s="520" t="s">
        <v>361</v>
      </c>
      <c r="E169" s="621">
        <v>0.70869307465136722</v>
      </c>
    </row>
    <row r="170" spans="2:5">
      <c r="B170" s="1004"/>
      <c r="C170" s="686"/>
      <c r="D170" s="520" t="s">
        <v>363</v>
      </c>
      <c r="E170" s="621">
        <v>1.2853305577476157</v>
      </c>
    </row>
    <row r="171" spans="2:5">
      <c r="B171" s="1004"/>
      <c r="C171" s="686"/>
      <c r="D171" s="520" t="s">
        <v>364</v>
      </c>
      <c r="E171" s="621">
        <v>1.133873026882656</v>
      </c>
    </row>
    <row r="172" spans="2:5">
      <c r="B172" s="1004"/>
      <c r="C172" s="686"/>
      <c r="D172" s="520" t="s">
        <v>365</v>
      </c>
      <c r="E172" s="621">
        <v>0.88199649529598134</v>
      </c>
    </row>
    <row r="173" spans="2:5">
      <c r="B173" s="1004"/>
      <c r="C173" s="686" t="s">
        <v>367</v>
      </c>
      <c r="D173" s="520" t="s">
        <v>366</v>
      </c>
      <c r="E173" s="621">
        <v>0.94937748307415692</v>
      </c>
    </row>
    <row r="174" spans="2:5">
      <c r="B174" s="1004"/>
      <c r="C174" s="686"/>
      <c r="D174" s="520" t="s">
        <v>368</v>
      </c>
      <c r="E174" s="621">
        <v>1.0411347625358842</v>
      </c>
    </row>
    <row r="175" spans="2:5">
      <c r="B175" s="1004"/>
      <c r="C175" s="686"/>
      <c r="D175" s="520" t="s">
        <v>369</v>
      </c>
      <c r="E175" s="621">
        <v>1.2569247732497473</v>
      </c>
    </row>
    <row r="176" spans="2:5">
      <c r="B176" s="1004"/>
      <c r="C176" s="686"/>
      <c r="D176" s="520" t="s">
        <v>370</v>
      </c>
      <c r="E176" s="621">
        <v>0.81646167553044235</v>
      </c>
    </row>
    <row r="177" spans="2:5">
      <c r="B177" s="1004"/>
      <c r="C177" s="686"/>
      <c r="D177" s="520" t="s">
        <v>371</v>
      </c>
      <c r="E177" s="621">
        <v>0.79138630484646122</v>
      </c>
    </row>
    <row r="178" spans="2:5">
      <c r="B178" s="1004"/>
      <c r="C178" s="686" t="s">
        <v>372</v>
      </c>
      <c r="D178" s="520" t="s">
        <v>373</v>
      </c>
      <c r="E178" s="621">
        <v>0.68879369881624619</v>
      </c>
    </row>
    <row r="179" spans="2:5">
      <c r="B179" s="1004"/>
      <c r="C179" s="686"/>
      <c r="D179" s="520" t="s">
        <v>374</v>
      </c>
      <c r="E179" s="621">
        <v>0.67360384400975715</v>
      </c>
    </row>
    <row r="180" spans="2:5">
      <c r="B180" s="1004"/>
      <c r="C180" s="686"/>
      <c r="D180" s="520" t="s">
        <v>375</v>
      </c>
      <c r="E180" s="621">
        <v>0.50460560199612914</v>
      </c>
    </row>
    <row r="181" spans="2:5">
      <c r="B181" s="1004"/>
      <c r="C181" s="686"/>
      <c r="D181" s="520" t="s">
        <v>376</v>
      </c>
      <c r="E181" s="621">
        <v>0.42979813961604296</v>
      </c>
    </row>
    <row r="182" spans="2:5">
      <c r="B182" s="1004"/>
      <c r="C182" s="686"/>
      <c r="D182" s="464" t="s">
        <v>377</v>
      </c>
      <c r="E182" s="657">
        <v>0.40817190223985439</v>
      </c>
    </row>
    <row r="183" spans="2:5">
      <c r="B183" s="1004"/>
      <c r="C183" s="686"/>
      <c r="D183" s="464" t="s">
        <v>379</v>
      </c>
      <c r="E183" s="657">
        <v>0.35782091848234759</v>
      </c>
    </row>
    <row r="184" spans="2:5">
      <c r="B184" s="1004"/>
      <c r="C184" s="686" t="s">
        <v>378</v>
      </c>
      <c r="D184" s="464" t="s">
        <v>380</v>
      </c>
      <c r="E184" s="657">
        <v>0.35458418712291329</v>
      </c>
    </row>
    <row r="185" spans="2:5">
      <c r="B185" s="1004"/>
      <c r="C185" s="686"/>
      <c r="D185" s="464" t="s">
        <v>381</v>
      </c>
      <c r="E185" s="657">
        <v>0.35990979074418405</v>
      </c>
    </row>
    <row r="186" spans="2:5">
      <c r="B186" s="1004"/>
      <c r="C186" s="686"/>
      <c r="D186" s="464" t="s">
        <v>382</v>
      </c>
      <c r="E186" s="657">
        <v>0.40072001652853756</v>
      </c>
    </row>
    <row r="187" spans="2:5">
      <c r="B187" s="1004"/>
      <c r="C187" s="686"/>
      <c r="D187" s="464" t="s">
        <v>384</v>
      </c>
      <c r="E187" s="657">
        <v>0.295856395245919</v>
      </c>
    </row>
    <row r="188" spans="2:5">
      <c r="B188" s="1004"/>
      <c r="C188" s="686" t="s">
        <v>383</v>
      </c>
      <c r="D188" s="464" t="s">
        <v>385</v>
      </c>
      <c r="E188" s="657">
        <v>0.360584454791327</v>
      </c>
    </row>
    <row r="189" spans="2:5">
      <c r="B189" s="1004"/>
      <c r="C189" s="686"/>
      <c r="D189" s="464" t="s">
        <v>386</v>
      </c>
      <c r="E189" s="657">
        <v>0.5742766662912101</v>
      </c>
    </row>
    <row r="190" spans="2:5">
      <c r="B190" s="1004"/>
      <c r="C190" s="686"/>
      <c r="D190" s="464" t="s">
        <v>387</v>
      </c>
      <c r="E190" s="657">
        <v>0.79301719525038017</v>
      </c>
    </row>
    <row r="191" spans="2:5">
      <c r="B191" s="1004"/>
      <c r="C191" s="686"/>
      <c r="D191" s="464" t="s">
        <v>389</v>
      </c>
      <c r="E191" s="657">
        <v>0.58417493157099987</v>
      </c>
    </row>
    <row r="192" spans="2:5">
      <c r="B192" s="1004"/>
      <c r="C192" s="686" t="s">
        <v>388</v>
      </c>
      <c r="D192" s="464" t="s">
        <v>390</v>
      </c>
      <c r="E192" s="657">
        <v>0.75960466047110731</v>
      </c>
    </row>
    <row r="193" spans="1:5">
      <c r="B193" s="1004"/>
      <c r="C193" s="686"/>
      <c r="D193" s="464" t="s">
        <v>391</v>
      </c>
      <c r="E193" s="657">
        <v>1.0964109532958726</v>
      </c>
    </row>
    <row r="194" spans="1:5">
      <c r="B194" s="1004"/>
      <c r="C194" s="686"/>
      <c r="D194" s="464" t="s">
        <v>392</v>
      </c>
      <c r="E194" s="657">
        <v>1.0425140660432484</v>
      </c>
    </row>
    <row r="195" spans="1:5">
      <c r="B195" s="1004"/>
      <c r="C195" s="686"/>
      <c r="D195" s="464" t="s">
        <v>393</v>
      </c>
      <c r="E195" s="657">
        <v>1.0984925537388903</v>
      </c>
    </row>
    <row r="196" spans="1:5">
      <c r="B196" s="1004"/>
      <c r="C196" s="686" t="s">
        <v>394</v>
      </c>
      <c r="D196" s="464" t="s">
        <v>395</v>
      </c>
      <c r="E196" s="657">
        <v>0.74474193187291537</v>
      </c>
    </row>
    <row r="197" spans="1:5">
      <c r="B197" s="1004"/>
      <c r="C197" s="686"/>
      <c r="D197" s="464" t="s">
        <v>396</v>
      </c>
      <c r="E197" s="657">
        <v>1.0498800403006281</v>
      </c>
    </row>
    <row r="198" spans="1:5">
      <c r="B198" s="1004"/>
      <c r="C198" s="686"/>
      <c r="D198" s="464" t="s">
        <v>397</v>
      </c>
      <c r="E198" s="657">
        <v>1.4826182404192505</v>
      </c>
    </row>
    <row r="199" spans="1:5">
      <c r="B199" s="1004"/>
      <c r="C199" s="686"/>
      <c r="D199" s="464" t="s">
        <v>398</v>
      </c>
      <c r="E199" s="657">
        <v>1.0517834154947463</v>
      </c>
    </row>
    <row r="200" spans="1:5">
      <c r="B200" s="1004"/>
      <c r="C200" s="686" t="s">
        <v>399</v>
      </c>
      <c r="D200" s="464" t="s">
        <v>400</v>
      </c>
      <c r="E200" s="657">
        <v>1.1924196136775682</v>
      </c>
    </row>
    <row r="201" spans="1:5">
      <c r="B201" s="1004"/>
      <c r="C201" s="686"/>
      <c r="D201" s="464" t="s">
        <v>401</v>
      </c>
      <c r="E201" s="657">
        <v>0.74323176360552823</v>
      </c>
    </row>
    <row r="202" spans="1:5">
      <c r="B202" s="1004"/>
      <c r="C202" s="686"/>
      <c r="D202" s="464" t="s">
        <v>402</v>
      </c>
      <c r="E202" s="657">
        <v>1.0245149275991583</v>
      </c>
    </row>
    <row r="203" spans="1:5">
      <c r="B203" s="1004"/>
      <c r="C203" s="686"/>
      <c r="D203" s="464" t="s">
        <v>403</v>
      </c>
      <c r="E203" s="657">
        <v>1.1532086578042091</v>
      </c>
    </row>
    <row r="204" spans="1:5">
      <c r="B204" s="1004"/>
      <c r="C204" s="686" t="s">
        <v>404</v>
      </c>
      <c r="D204" s="464" t="s">
        <v>405</v>
      </c>
      <c r="E204" s="657">
        <v>1.0042375793799418</v>
      </c>
    </row>
    <row r="205" spans="1:5">
      <c r="B205" s="1004"/>
      <c r="C205" s="686"/>
      <c r="D205" s="464" t="s">
        <v>406</v>
      </c>
      <c r="E205" s="657">
        <v>1.1542694186682116</v>
      </c>
    </row>
    <row r="206" spans="1:5">
      <c r="B206" s="1004"/>
      <c r="C206" s="686"/>
      <c r="D206" s="464" t="s">
        <v>407</v>
      </c>
      <c r="E206" s="657">
        <v>0.76744391994362227</v>
      </c>
    </row>
    <row r="207" spans="1:5" ht="16.5" thickBot="1">
      <c r="B207" s="1004"/>
      <c r="C207" s="687"/>
      <c r="D207" s="465" t="s">
        <v>408</v>
      </c>
      <c r="E207" s="699">
        <v>0.84962232889375744</v>
      </c>
    </row>
    <row r="208" spans="1:5">
      <c r="A208" s="801"/>
      <c r="B208" s="1013">
        <v>2024</v>
      </c>
      <c r="C208" s="799" t="s">
        <v>410</v>
      </c>
      <c r="D208" s="698" t="s">
        <v>411</v>
      </c>
      <c r="E208" s="697">
        <v>0.98608217520587504</v>
      </c>
    </row>
    <row r="209" spans="1:5">
      <c r="A209" s="801"/>
      <c r="B209" s="1014"/>
      <c r="C209" s="800"/>
      <c r="D209" s="520" t="s">
        <v>412</v>
      </c>
      <c r="E209" s="625">
        <v>1.0414287657587196</v>
      </c>
    </row>
    <row r="210" spans="1:5">
      <c r="A210" s="801"/>
      <c r="B210" s="1014"/>
      <c r="C210" s="801"/>
      <c r="D210" s="520" t="s">
        <v>413</v>
      </c>
      <c r="E210" s="625">
        <v>1.0147269523072084</v>
      </c>
    </row>
    <row r="211" spans="1:5">
      <c r="A211" s="801"/>
      <c r="B211" s="1014"/>
      <c r="C211" s="801"/>
      <c r="D211" s="520" t="s">
        <v>414</v>
      </c>
      <c r="E211" s="625">
        <v>1.0275998853329884</v>
      </c>
    </row>
    <row r="212" spans="1:5">
      <c r="A212" s="801"/>
      <c r="B212" s="1014"/>
      <c r="C212" s="801" t="s">
        <v>352</v>
      </c>
      <c r="D212" s="520" t="s">
        <v>415</v>
      </c>
      <c r="E212" s="625">
        <v>1.14721207645978</v>
      </c>
    </row>
    <row r="213" spans="1:5">
      <c r="A213" s="801"/>
      <c r="B213" s="1014"/>
      <c r="C213" s="801"/>
      <c r="D213" s="520" t="s">
        <v>416</v>
      </c>
      <c r="E213" s="625">
        <v>0.98977051333209809</v>
      </c>
    </row>
    <row r="214" spans="1:5">
      <c r="A214" s="801"/>
      <c r="B214" s="1014"/>
      <c r="C214" s="801"/>
      <c r="D214" s="520" t="s">
        <v>353</v>
      </c>
      <c r="E214" s="625">
        <v>0.9964055028460076</v>
      </c>
    </row>
    <row r="215" spans="1:5">
      <c r="A215" s="801"/>
      <c r="B215" s="1014"/>
      <c r="C215" s="801"/>
      <c r="D215" s="520" t="s">
        <v>354</v>
      </c>
      <c r="E215" s="625">
        <v>1.2037737738159275</v>
      </c>
    </row>
    <row r="216" spans="1:5">
      <c r="A216" s="801"/>
      <c r="B216" s="1014"/>
      <c r="C216" s="801" t="s">
        <v>356</v>
      </c>
      <c r="D216" s="520" t="s">
        <v>355</v>
      </c>
      <c r="E216" s="625">
        <v>1.111726053021125</v>
      </c>
    </row>
    <row r="217" spans="1:5">
      <c r="A217" s="801"/>
      <c r="B217" s="1014"/>
      <c r="C217" s="801"/>
      <c r="D217" s="520" t="s">
        <v>357</v>
      </c>
      <c r="E217" s="625">
        <v>1.0677474782656224</v>
      </c>
    </row>
    <row r="218" spans="1:5">
      <c r="A218" s="801"/>
      <c r="B218" s="1014"/>
      <c r="C218" s="801"/>
      <c r="D218" s="520" t="s">
        <v>358</v>
      </c>
      <c r="E218" s="625">
        <v>1.3002606374804029</v>
      </c>
    </row>
    <row r="219" spans="1:5">
      <c r="A219" s="801"/>
      <c r="B219" s="1014"/>
      <c r="C219" s="801"/>
      <c r="D219" s="520" t="s">
        <v>359</v>
      </c>
      <c r="E219" s="625">
        <v>0.75029676082902941</v>
      </c>
    </row>
    <row r="220" spans="1:5">
      <c r="A220" s="801"/>
      <c r="B220" s="1014"/>
      <c r="C220" s="801"/>
      <c r="D220" s="752" t="s">
        <v>360</v>
      </c>
      <c r="E220" s="753">
        <v>0.79348267844543063</v>
      </c>
    </row>
    <row r="221" spans="1:5">
      <c r="A221" s="801"/>
      <c r="B221" s="1014"/>
      <c r="C221" s="688" t="s">
        <v>362</v>
      </c>
      <c r="D221" s="755" t="s">
        <v>361</v>
      </c>
      <c r="E221" s="621">
        <v>1.2092499585394907</v>
      </c>
    </row>
    <row r="222" spans="1:5">
      <c r="A222" s="801"/>
      <c r="B222" s="1014"/>
      <c r="C222" s="688"/>
      <c r="D222" s="520" t="s">
        <v>363</v>
      </c>
      <c r="E222" s="621">
        <v>1.0885344630889706</v>
      </c>
    </row>
    <row r="223" spans="1:5">
      <c r="A223" s="801"/>
      <c r="B223" s="1014"/>
      <c r="C223" s="688"/>
      <c r="D223" s="520" t="s">
        <v>364</v>
      </c>
      <c r="E223" s="621">
        <v>1.2356305551427578</v>
      </c>
    </row>
    <row r="224" spans="1:5">
      <c r="A224" s="801"/>
      <c r="B224" s="1014"/>
      <c r="C224" s="688"/>
      <c r="D224" s="520" t="s">
        <v>365</v>
      </c>
      <c r="E224" s="621">
        <v>1.0253397416134333</v>
      </c>
    </row>
    <row r="225" spans="1:5">
      <c r="A225" s="801"/>
      <c r="B225" s="1014"/>
      <c r="C225" s="688" t="s">
        <v>367</v>
      </c>
      <c r="D225" s="520" t="s">
        <v>366</v>
      </c>
      <c r="E225" s="621">
        <v>1.4051785011996989</v>
      </c>
    </row>
    <row r="226" spans="1:5">
      <c r="A226" s="801"/>
      <c r="B226" s="1014"/>
      <c r="C226" s="688"/>
      <c r="D226" s="520" t="s">
        <v>368</v>
      </c>
      <c r="E226" s="621">
        <v>1.2018686546924449</v>
      </c>
    </row>
    <row r="227" spans="1:5">
      <c r="A227" s="801"/>
      <c r="B227" s="1014"/>
      <c r="C227" s="688"/>
      <c r="D227" s="520" t="s">
        <v>369</v>
      </c>
      <c r="E227" s="621">
        <v>0.83525837831034411</v>
      </c>
    </row>
    <row r="228" spans="1:5">
      <c r="A228" s="801"/>
      <c r="B228" s="1014"/>
      <c r="C228" s="688"/>
      <c r="D228" s="520" t="s">
        <v>370</v>
      </c>
      <c r="E228" s="621">
        <v>0.91531311984315677</v>
      </c>
    </row>
    <row r="229" spans="1:5">
      <c r="A229" s="801"/>
      <c r="B229" s="1014"/>
      <c r="C229" s="688"/>
      <c r="D229" s="520" t="s">
        <v>371</v>
      </c>
      <c r="E229" s="621">
        <v>0.76843660761338872</v>
      </c>
    </row>
    <row r="230" spans="1:5">
      <c r="A230" s="801"/>
      <c r="B230" s="1014"/>
      <c r="C230" s="688" t="s">
        <v>372</v>
      </c>
      <c r="D230" s="520" t="s">
        <v>373</v>
      </c>
      <c r="E230" s="621">
        <v>0.70599051105993538</v>
      </c>
    </row>
    <row r="231" spans="1:5">
      <c r="A231" s="801"/>
      <c r="B231" s="1014"/>
      <c r="C231" s="688"/>
      <c r="D231" s="520" t="s">
        <v>374</v>
      </c>
      <c r="E231" s="621">
        <v>0.64238582028159008</v>
      </c>
    </row>
    <row r="232" spans="1:5">
      <c r="A232" s="801"/>
      <c r="B232" s="1014"/>
      <c r="C232" s="688"/>
      <c r="D232" s="520" t="s">
        <v>375</v>
      </c>
      <c r="E232" s="621">
        <v>0.59451211179446295</v>
      </c>
    </row>
    <row r="233" spans="1:5">
      <c r="A233" s="801"/>
      <c r="B233" s="1014"/>
      <c r="C233" s="688"/>
      <c r="D233" s="755" t="s">
        <v>376</v>
      </c>
      <c r="E233" s="621">
        <v>0.58980020759754148</v>
      </c>
    </row>
    <row r="234" spans="1:5">
      <c r="A234" s="801"/>
      <c r="B234" s="1014"/>
      <c r="C234" s="688"/>
      <c r="D234" s="466" t="s">
        <v>377</v>
      </c>
      <c r="E234" s="754">
        <v>0.59905322923341497</v>
      </c>
    </row>
    <row r="235" spans="1:5">
      <c r="A235" s="801"/>
      <c r="B235" s="1014"/>
      <c r="C235" s="688"/>
      <c r="D235" s="464" t="s">
        <v>379</v>
      </c>
      <c r="E235" s="657">
        <v>0.46351384771223336</v>
      </c>
    </row>
    <row r="236" spans="1:5">
      <c r="A236" s="801"/>
      <c r="B236" s="1014"/>
      <c r="C236" s="688" t="s">
        <v>378</v>
      </c>
      <c r="D236" s="464" t="s">
        <v>380</v>
      </c>
      <c r="E236" s="657">
        <v>0.42303818924969666</v>
      </c>
    </row>
    <row r="237" spans="1:5">
      <c r="A237" s="801"/>
      <c r="B237" s="1014"/>
      <c r="C237" s="688"/>
      <c r="D237" s="464" t="s">
        <v>381</v>
      </c>
      <c r="E237" s="657">
        <v>0.4708522702235064</v>
      </c>
    </row>
    <row r="238" spans="1:5">
      <c r="A238" s="801"/>
      <c r="B238" s="1014"/>
      <c r="C238" s="688"/>
      <c r="D238" s="464" t="s">
        <v>382</v>
      </c>
      <c r="E238" s="657">
        <v>0.41502338496317376</v>
      </c>
    </row>
    <row r="239" spans="1:5">
      <c r="A239" s="801"/>
      <c r="B239" s="1014"/>
      <c r="C239" s="688"/>
      <c r="D239" s="464" t="s">
        <v>384</v>
      </c>
      <c r="E239" s="657">
        <v>0.32950913007709981</v>
      </c>
    </row>
    <row r="240" spans="1:5">
      <c r="A240" s="801"/>
      <c r="B240" s="1014"/>
      <c r="C240" s="688" t="s">
        <v>383</v>
      </c>
      <c r="D240" s="464" t="s">
        <v>385</v>
      </c>
      <c r="E240" s="657">
        <v>0.4153102532309515</v>
      </c>
    </row>
    <row r="241" spans="1:5">
      <c r="A241" s="801"/>
      <c r="B241" s="1014"/>
      <c r="C241" s="688"/>
      <c r="D241" s="464" t="s">
        <v>386</v>
      </c>
      <c r="E241" s="657">
        <v>0.60052842919304783</v>
      </c>
    </row>
    <row r="242" spans="1:5">
      <c r="A242" s="801"/>
      <c r="B242" s="1014"/>
      <c r="C242" s="688"/>
      <c r="D242" s="464" t="s">
        <v>387</v>
      </c>
      <c r="E242" s="657">
        <v>0.82472716778282418</v>
      </c>
    </row>
    <row r="243" spans="1:5">
      <c r="A243" s="801"/>
      <c r="B243" s="1014"/>
      <c r="C243" s="688"/>
      <c r="D243" s="464" t="s">
        <v>389</v>
      </c>
      <c r="E243" s="657">
        <v>0.71424202675198767</v>
      </c>
    </row>
    <row r="244" spans="1:5">
      <c r="A244" s="801"/>
      <c r="B244" s="1014"/>
      <c r="C244" s="688" t="s">
        <v>388</v>
      </c>
      <c r="D244" s="464" t="s">
        <v>390</v>
      </c>
      <c r="E244" s="657">
        <v>0.83525578097476239</v>
      </c>
    </row>
    <row r="245" spans="1:5">
      <c r="A245" s="801"/>
      <c r="B245" s="1014"/>
      <c r="C245" s="688"/>
      <c r="D245" s="464" t="s">
        <v>391</v>
      </c>
      <c r="E245" s="657">
        <v>1.327600946508813</v>
      </c>
    </row>
    <row r="246" spans="1:5">
      <c r="A246" s="801"/>
      <c r="B246" s="1014"/>
      <c r="C246" s="802"/>
      <c r="D246" s="464" t="s">
        <v>392</v>
      </c>
      <c r="E246" s="657">
        <v>0.92406736349649909</v>
      </c>
    </row>
    <row r="247" spans="1:5" ht="15.75" hidden="1" customHeight="1">
      <c r="A247" s="801"/>
      <c r="B247" s="1014"/>
      <c r="C247" s="688"/>
      <c r="D247" s="464" t="s">
        <v>393</v>
      </c>
      <c r="E247" s="657"/>
    </row>
    <row r="248" spans="1:5" ht="15.75" hidden="1" customHeight="1">
      <c r="A248" s="801"/>
      <c r="B248" s="1014"/>
      <c r="C248" s="688" t="s">
        <v>394</v>
      </c>
      <c r="D248" s="464" t="s">
        <v>395</v>
      </c>
      <c r="E248" s="657"/>
    </row>
    <row r="249" spans="1:5" ht="15.75" hidden="1" customHeight="1">
      <c r="A249" s="801"/>
      <c r="B249" s="1014"/>
      <c r="C249" s="688"/>
      <c r="D249" s="464" t="s">
        <v>396</v>
      </c>
      <c r="E249" s="657"/>
    </row>
    <row r="250" spans="1:5" ht="15.75" hidden="1" customHeight="1">
      <c r="A250" s="801"/>
      <c r="B250" s="1014"/>
      <c r="C250" s="688"/>
      <c r="D250" s="464" t="s">
        <v>397</v>
      </c>
      <c r="E250" s="657"/>
    </row>
    <row r="251" spans="1:5" ht="15.75" hidden="1" customHeight="1">
      <c r="A251" s="801"/>
      <c r="B251" s="1014"/>
      <c r="C251" s="688"/>
      <c r="D251" s="464" t="s">
        <v>398</v>
      </c>
      <c r="E251" s="657"/>
    </row>
    <row r="252" spans="1:5" ht="15.75" hidden="1" customHeight="1">
      <c r="A252" s="801"/>
      <c r="B252" s="1014"/>
      <c r="C252" s="688" t="s">
        <v>399</v>
      </c>
      <c r="D252" s="464" t="s">
        <v>400</v>
      </c>
      <c r="E252" s="657"/>
    </row>
    <row r="253" spans="1:5" ht="15.75" hidden="1" customHeight="1">
      <c r="A253" s="801"/>
      <c r="B253" s="1014"/>
      <c r="C253" s="688"/>
      <c r="D253" s="464" t="s">
        <v>401</v>
      </c>
      <c r="E253" s="657"/>
    </row>
    <row r="254" spans="1:5" ht="15.75" hidden="1" customHeight="1">
      <c r="A254" s="801"/>
      <c r="B254" s="1014"/>
      <c r="C254" s="688"/>
      <c r="D254" s="464" t="s">
        <v>402</v>
      </c>
      <c r="E254" s="657"/>
    </row>
    <row r="255" spans="1:5" ht="15.75" hidden="1" customHeight="1">
      <c r="A255" s="801"/>
      <c r="B255" s="1014"/>
      <c r="C255" s="688"/>
      <c r="D255" s="464" t="s">
        <v>403</v>
      </c>
      <c r="E255" s="657"/>
    </row>
    <row r="256" spans="1:5" ht="15.75" hidden="1" customHeight="1">
      <c r="A256" s="801"/>
      <c r="B256" s="1014"/>
      <c r="C256" s="688" t="s">
        <v>404</v>
      </c>
      <c r="D256" s="464" t="s">
        <v>405</v>
      </c>
      <c r="E256" s="657"/>
    </row>
    <row r="257" spans="1:5" ht="15.75" hidden="1" customHeight="1">
      <c r="A257" s="801"/>
      <c r="B257" s="1014"/>
      <c r="C257" s="688"/>
      <c r="D257" s="464" t="s">
        <v>406</v>
      </c>
      <c r="E257" s="657"/>
    </row>
    <row r="258" spans="1:5" ht="15.75" hidden="1" customHeight="1">
      <c r="A258" s="801"/>
      <c r="B258" s="1014"/>
      <c r="C258" s="688"/>
      <c r="D258" s="464" t="s">
        <v>407</v>
      </c>
      <c r="E258" s="657"/>
    </row>
    <row r="259" spans="1:5" ht="15.75" hidden="1" customHeight="1">
      <c r="A259" s="801"/>
      <c r="B259" s="1014"/>
      <c r="C259" s="689"/>
      <c r="D259" s="464" t="s">
        <v>408</v>
      </c>
      <c r="E259" s="657"/>
    </row>
    <row r="260" spans="1:5">
      <c r="A260" s="801"/>
      <c r="B260" s="1014"/>
      <c r="C260" s="1016" t="s">
        <v>394</v>
      </c>
      <c r="D260" s="464" t="s">
        <v>393</v>
      </c>
      <c r="E260" s="657">
        <v>1.1657578961651784</v>
      </c>
    </row>
    <row r="261" spans="1:5">
      <c r="A261" s="801"/>
      <c r="B261" s="1014"/>
      <c r="C261" s="1016"/>
      <c r="D261" s="464" t="s">
        <v>395</v>
      </c>
      <c r="E261" s="657">
        <v>0.75380611063363945</v>
      </c>
    </row>
    <row r="262" spans="1:5">
      <c r="A262" s="801"/>
      <c r="B262" s="1014"/>
      <c r="C262" s="1016"/>
      <c r="D262" s="464" t="s">
        <v>396</v>
      </c>
      <c r="E262" s="657">
        <v>1.0197138955899752</v>
      </c>
    </row>
    <row r="263" spans="1:5">
      <c r="A263" s="801"/>
      <c r="B263" s="1014"/>
      <c r="C263" s="1016"/>
      <c r="D263" s="464" t="s">
        <v>397</v>
      </c>
      <c r="E263" s="657">
        <v>1.1138024100881778</v>
      </c>
    </row>
    <row r="264" spans="1:5">
      <c r="A264" s="801"/>
      <c r="B264" s="1014"/>
      <c r="C264" s="1016"/>
      <c r="D264" s="464" t="s">
        <v>398</v>
      </c>
      <c r="E264" s="657">
        <v>1.0853319510818147</v>
      </c>
    </row>
    <row r="265" spans="1:5">
      <c r="A265" s="801"/>
      <c r="B265" s="1014"/>
      <c r="C265" s="1016" t="s">
        <v>399</v>
      </c>
      <c r="D265" s="464" t="s">
        <v>400</v>
      </c>
      <c r="E265" s="657">
        <v>1.1645105837340675</v>
      </c>
    </row>
    <row r="266" spans="1:5">
      <c r="A266" s="801"/>
      <c r="B266" s="1014"/>
      <c r="C266" s="1016"/>
      <c r="D266" s="464" t="s">
        <v>401</v>
      </c>
      <c r="E266" s="657">
        <v>0.81114629057662446</v>
      </c>
    </row>
    <row r="267" spans="1:5">
      <c r="A267" s="801"/>
      <c r="B267" s="1014"/>
      <c r="C267" s="1016"/>
      <c r="D267" s="464" t="s">
        <v>402</v>
      </c>
      <c r="E267" s="657">
        <v>0.88370008008971479</v>
      </c>
    </row>
    <row r="268" spans="1:5">
      <c r="A268" s="801"/>
      <c r="B268" s="1014"/>
      <c r="C268" s="1016"/>
      <c r="D268" s="464" t="s">
        <v>403</v>
      </c>
      <c r="E268" s="657">
        <v>1.0796375821825794</v>
      </c>
    </row>
    <row r="269" spans="1:5">
      <c r="A269" s="801"/>
      <c r="B269" s="1014"/>
      <c r="C269" s="1017" t="s">
        <v>404</v>
      </c>
      <c r="D269" s="464" t="s">
        <v>405</v>
      </c>
      <c r="E269" s="657">
        <v>1.0567040313141942</v>
      </c>
    </row>
    <row r="270" spans="1:5">
      <c r="A270" s="801"/>
      <c r="B270" s="1014"/>
      <c r="C270" s="1017"/>
      <c r="D270" s="464" t="s">
        <v>406</v>
      </c>
      <c r="E270" s="657">
        <v>1.201728259242909</v>
      </c>
    </row>
    <row r="271" spans="1:5">
      <c r="A271" s="801"/>
      <c r="B271" s="1014"/>
      <c r="C271" s="1017"/>
      <c r="D271" s="464" t="s">
        <v>407</v>
      </c>
      <c r="E271" s="657">
        <v>1.0152137045574654</v>
      </c>
    </row>
    <row r="272" spans="1:5" ht="16.5" thickBot="1">
      <c r="A272" s="801"/>
      <c r="B272" s="1015"/>
      <c r="C272" s="1018"/>
      <c r="D272" s="803" t="s">
        <v>408</v>
      </c>
      <c r="E272" s="699">
        <v>0.91207355599389583</v>
      </c>
    </row>
    <row r="273" spans="2:5">
      <c r="B273" s="1003">
        <v>2025</v>
      </c>
      <c r="C273" s="1001" t="s">
        <v>410</v>
      </c>
      <c r="D273" s="804" t="s">
        <v>411</v>
      </c>
      <c r="E273" s="754">
        <v>0.94481263459021769</v>
      </c>
    </row>
    <row r="274" spans="2:5">
      <c r="B274" s="1004"/>
      <c r="C274" s="1001"/>
      <c r="D274" s="805" t="s">
        <v>412</v>
      </c>
      <c r="E274" s="657">
        <v>0.98795187343504387</v>
      </c>
    </row>
    <row r="275" spans="2:5">
      <c r="B275" s="1004"/>
      <c r="C275" s="1001"/>
      <c r="D275" s="805" t="s">
        <v>413</v>
      </c>
      <c r="E275" s="657">
        <v>1.1044556447717284</v>
      </c>
    </row>
    <row r="276" spans="2:5">
      <c r="B276" s="1004"/>
      <c r="C276" s="1001"/>
      <c r="D276" s="805" t="s">
        <v>414</v>
      </c>
      <c r="E276" s="657">
        <v>1.1114560794244719</v>
      </c>
    </row>
    <row r="277" spans="2:5">
      <c r="B277" s="1004"/>
      <c r="C277" s="1001"/>
      <c r="D277" s="805" t="s">
        <v>415</v>
      </c>
      <c r="E277" s="657">
        <v>1.1551640621079267</v>
      </c>
    </row>
    <row r="278" spans="2:5">
      <c r="B278" s="1004"/>
      <c r="C278" s="1001" t="s">
        <v>352</v>
      </c>
      <c r="D278" s="805" t="s">
        <v>416</v>
      </c>
      <c r="E278" s="657">
        <v>1.0901394912168945</v>
      </c>
    </row>
    <row r="279" spans="2:5">
      <c r="B279" s="1004"/>
      <c r="C279" s="1001"/>
      <c r="D279" s="805" t="s">
        <v>353</v>
      </c>
      <c r="E279" s="657">
        <v>1.1602907053006628</v>
      </c>
    </row>
    <row r="280" spans="2:5">
      <c r="B280" s="1004"/>
      <c r="C280" s="1001"/>
      <c r="D280" s="805" t="s">
        <v>354</v>
      </c>
      <c r="E280" s="657">
        <v>1.2434188816196186</v>
      </c>
    </row>
    <row r="281" spans="2:5">
      <c r="B281" s="1004"/>
      <c r="C281" s="1001"/>
      <c r="D281" s="805" t="s">
        <v>355</v>
      </c>
      <c r="E281" s="657">
        <v>1.0490889432632642</v>
      </c>
    </row>
    <row r="282" spans="2:5">
      <c r="B282" s="1004"/>
      <c r="C282" s="1001" t="s">
        <v>356</v>
      </c>
      <c r="D282" s="805" t="s">
        <v>357</v>
      </c>
      <c r="E282" s="657">
        <v>1.1293987956735787</v>
      </c>
    </row>
    <row r="283" spans="2:5">
      <c r="B283" s="1004"/>
      <c r="C283" s="1001"/>
      <c r="D283" s="805" t="s">
        <v>358</v>
      </c>
      <c r="E283" s="657">
        <v>1.1625518806984956</v>
      </c>
    </row>
    <row r="284" spans="2:5">
      <c r="B284" s="1004"/>
      <c r="C284" s="1001"/>
      <c r="D284" s="805" t="s">
        <v>359</v>
      </c>
      <c r="E284" s="657">
        <v>0.84766732237981079</v>
      </c>
    </row>
    <row r="285" spans="2:5">
      <c r="B285" s="1004"/>
      <c r="C285" s="1001"/>
      <c r="D285" s="917" t="s">
        <v>360</v>
      </c>
      <c r="E285" s="808">
        <v>1.1097386187452576</v>
      </c>
    </row>
    <row r="286" spans="2:5">
      <c r="B286" s="1004"/>
      <c r="C286" s="1001" t="s">
        <v>362</v>
      </c>
      <c r="D286" s="805" t="s">
        <v>361</v>
      </c>
      <c r="E286" s="657">
        <v>1.1868794319925342</v>
      </c>
    </row>
    <row r="287" spans="2:5">
      <c r="B287" s="1004"/>
      <c r="C287" s="1001"/>
      <c r="D287" s="805" t="s">
        <v>363</v>
      </c>
      <c r="E287" s="657">
        <v>1.2038877941866413</v>
      </c>
    </row>
    <row r="288" spans="2:5">
      <c r="B288" s="1004"/>
      <c r="C288" s="1001"/>
      <c r="D288" s="805" t="s">
        <v>364</v>
      </c>
      <c r="E288" s="657">
        <v>1.2610404397737318</v>
      </c>
    </row>
    <row r="289" spans="2:5">
      <c r="B289" s="1004"/>
      <c r="C289" s="1001"/>
      <c r="D289" s="805" t="s">
        <v>365</v>
      </c>
      <c r="E289" s="657">
        <v>1.0407328072732713</v>
      </c>
    </row>
    <row r="290" spans="2:5">
      <c r="B290" s="1004"/>
      <c r="C290" s="1001" t="s">
        <v>367</v>
      </c>
      <c r="D290" s="805" t="s">
        <v>366</v>
      </c>
      <c r="E290" s="657">
        <v>1.1990176916209982</v>
      </c>
    </row>
    <row r="291" spans="2:5">
      <c r="B291" s="1004"/>
      <c r="C291" s="1001"/>
      <c r="D291" s="805" t="s">
        <v>368</v>
      </c>
      <c r="E291" s="657">
        <v>1.252547681652955</v>
      </c>
    </row>
    <row r="292" spans="2:5">
      <c r="B292" s="1004"/>
      <c r="C292" s="1001"/>
      <c r="D292" s="805" t="s">
        <v>369</v>
      </c>
      <c r="E292" s="657">
        <v>1.0969593924930121</v>
      </c>
    </row>
    <row r="293" spans="2:5">
      <c r="B293" s="1004"/>
      <c r="C293" s="1001"/>
      <c r="D293" s="805" t="s">
        <v>370</v>
      </c>
      <c r="E293" s="657">
        <v>0.98580769526672629</v>
      </c>
    </row>
    <row r="294" spans="2:5">
      <c r="B294" s="1004"/>
      <c r="C294" s="1001"/>
      <c r="D294" s="805" t="s">
        <v>371</v>
      </c>
      <c r="E294" s="657">
        <v>0.80244617707317478</v>
      </c>
    </row>
    <row r="295" spans="2:5">
      <c r="B295" s="1004"/>
      <c r="C295" s="1001" t="s">
        <v>372</v>
      </c>
      <c r="D295" s="805" t="s">
        <v>373</v>
      </c>
      <c r="E295" s="657">
        <v>0.80379054996504129</v>
      </c>
    </row>
    <row r="296" spans="2:5">
      <c r="B296" s="1004"/>
      <c r="C296" s="1001"/>
      <c r="D296" s="805" t="s">
        <v>374</v>
      </c>
      <c r="E296" s="657">
        <v>0.68012731709990004</v>
      </c>
    </row>
    <row r="297" spans="2:5">
      <c r="B297" s="1004"/>
      <c r="C297" s="1001"/>
      <c r="D297" s="805" t="s">
        <v>375</v>
      </c>
      <c r="E297" s="657">
        <v>0.64236921451097317</v>
      </c>
    </row>
    <row r="298" spans="2:5" ht="16.5" thickBot="1">
      <c r="B298" s="1005"/>
      <c r="C298" s="1002"/>
      <c r="D298" s="803" t="s">
        <v>376</v>
      </c>
      <c r="E298" s="699">
        <v>0.5574331718687271</v>
      </c>
    </row>
  </sheetData>
  <mergeCells count="15">
    <mergeCell ref="C286:C289"/>
    <mergeCell ref="C290:C294"/>
    <mergeCell ref="C295:C298"/>
    <mergeCell ref="B273:B298"/>
    <mergeCell ref="B6:B51"/>
    <mergeCell ref="B52:B103"/>
    <mergeCell ref="B104:B155"/>
    <mergeCell ref="B156:B207"/>
    <mergeCell ref="C282:C285"/>
    <mergeCell ref="B208:B272"/>
    <mergeCell ref="C260:C264"/>
    <mergeCell ref="C265:C268"/>
    <mergeCell ref="C269:C272"/>
    <mergeCell ref="C273:C277"/>
    <mergeCell ref="C278:C281"/>
  </mergeCells>
  <phoneticPr fontId="81" type="noConversion"/>
  <dataValidations count="1">
    <dataValidation type="decimal" allowBlank="1" showInputMessage="1" showErrorMessage="1" errorTitle="Messaggio" error="Il valore inserito non è corretto. Inserire il valore percentuale richiesto." promptTitle="Messaggio" prompt="OBBLIGATORIO: Inserire la variazione percentuale rispetto alla settimana 7" sqref="E182:E188 E234:E240" xr:uid="{B05DF041-6E30-45BE-B413-87063E85E942}">
      <formula1>-100000</formula1>
      <formula2>100000</formula2>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10">
    <tabColor rgb="FF0000FF"/>
  </sheetPr>
  <dimension ref="A1:U41"/>
  <sheetViews>
    <sheetView showGridLines="0" zoomScaleNormal="100" workbookViewId="0"/>
  </sheetViews>
  <sheetFormatPr defaultColWidth="9.140625" defaultRowHeight="15.75"/>
  <cols>
    <col min="1" max="1" width="46.140625" style="6" customWidth="1"/>
    <col min="2" max="4" width="10.7109375" style="6" customWidth="1"/>
    <col min="5" max="5" width="10.5703125" style="6" customWidth="1"/>
    <col min="6" max="9" width="10.7109375" style="6" customWidth="1"/>
    <col min="10" max="10" width="4.140625" style="6" customWidth="1"/>
    <col min="11" max="11" width="22.85546875" style="6" customWidth="1"/>
    <col min="12" max="12" width="10.7109375" style="6" customWidth="1"/>
    <col min="13" max="13" width="4.140625" style="6" customWidth="1"/>
    <col min="14" max="15" width="10.7109375" style="6" customWidth="1"/>
    <col min="16" max="16" width="4.140625" style="6" customWidth="1"/>
    <col min="17" max="18" width="10.7109375" style="6" customWidth="1"/>
    <col min="19" max="19" width="12.42578125" style="6" bestFit="1" customWidth="1"/>
    <col min="20" max="16384" width="9.140625" style="6"/>
  </cols>
  <sheetData>
    <row r="1" spans="1:18" ht="21">
      <c r="A1" s="2" t="str">
        <f>+'Indice-Index'!A16</f>
        <v>1.8   Linee complessive - Total lines</v>
      </c>
      <c r="B1" s="86"/>
      <c r="C1" s="86"/>
      <c r="D1" s="86"/>
      <c r="E1" s="86"/>
      <c r="F1" s="86"/>
      <c r="G1" s="86"/>
      <c r="H1" s="86"/>
      <c r="I1" s="974"/>
      <c r="J1" s="974"/>
      <c r="K1" s="974"/>
      <c r="L1" s="974"/>
      <c r="M1" s="974"/>
      <c r="N1" s="974"/>
      <c r="O1" s="974"/>
      <c r="P1" s="974"/>
      <c r="Q1" s="974"/>
      <c r="R1" s="974"/>
    </row>
    <row r="2" spans="1:18" ht="16.5" customHeight="1"/>
    <row r="3" spans="1:18" ht="16.5" customHeight="1"/>
    <row r="4" spans="1:18">
      <c r="B4" s="234">
        <f>'1.1'!B3</f>
        <v>44348</v>
      </c>
      <c r="C4" s="234">
        <f>'1.1'!C3</f>
        <v>44713</v>
      </c>
      <c r="D4" s="234">
        <f>'1.1'!D3</f>
        <v>45078</v>
      </c>
      <c r="E4" s="234">
        <f>'1.1'!E3</f>
        <v>45444</v>
      </c>
      <c r="F4" s="234">
        <f>'1.1'!F3</f>
        <v>45536</v>
      </c>
      <c r="G4" s="234">
        <f>'1.1'!G3</f>
        <v>45627</v>
      </c>
      <c r="H4" s="234">
        <f>'1.1'!H3</f>
        <v>45717</v>
      </c>
      <c r="I4" s="234">
        <f>'1.1'!I3</f>
        <v>45809</v>
      </c>
      <c r="K4" s="1019" t="s">
        <v>427</v>
      </c>
      <c r="L4" s="1019"/>
      <c r="M4" s="5"/>
      <c r="N4" s="1019" t="s">
        <v>425</v>
      </c>
      <c r="O4" s="1019"/>
      <c r="Q4" s="1019" t="s">
        <v>552</v>
      </c>
      <c r="R4" s="1019"/>
    </row>
    <row r="5" spans="1:18">
      <c r="A5" s="5" t="s">
        <v>42</v>
      </c>
      <c r="B5" s="235" t="str">
        <f>'1.1'!B4</f>
        <v>jun-21</v>
      </c>
      <c r="C5" s="235" t="str">
        <f>'1.1'!C4</f>
        <v>jun-22</v>
      </c>
      <c r="D5" s="235" t="str">
        <f>'1.1'!D4</f>
        <v>jun-23</v>
      </c>
      <c r="E5" s="235" t="str">
        <f>'1.1'!E4</f>
        <v>jun-24</v>
      </c>
      <c r="F5" s="235" t="str">
        <f>'1.1'!F4</f>
        <v>sep-24</v>
      </c>
      <c r="G5" s="235" t="str">
        <f>'1.1'!G4</f>
        <v>dec-24</v>
      </c>
      <c r="H5" s="235">
        <f>'1.1'!H4</f>
        <v>45717</v>
      </c>
      <c r="I5" s="235" t="str">
        <f>'1.1'!I4</f>
        <v>jun-25</v>
      </c>
      <c r="K5" s="1020" t="s">
        <v>424</v>
      </c>
      <c r="L5" s="1020"/>
      <c r="M5" s="5"/>
      <c r="N5" s="1020" t="s">
        <v>426</v>
      </c>
      <c r="O5" s="1020"/>
      <c r="Q5" s="1020" t="s">
        <v>553</v>
      </c>
      <c r="R5" s="1020"/>
    </row>
    <row r="6" spans="1:18" ht="20.25" customHeight="1">
      <c r="K6" s="617" t="s">
        <v>423</v>
      </c>
      <c r="L6" s="617" t="s">
        <v>5</v>
      </c>
      <c r="M6" s="53"/>
      <c r="N6" s="617" t="s">
        <v>423</v>
      </c>
      <c r="O6" s="617" t="s">
        <v>5</v>
      </c>
      <c r="Q6" s="617" t="s">
        <v>423</v>
      </c>
      <c r="R6" s="617" t="s">
        <v>5</v>
      </c>
    </row>
    <row r="7" spans="1:18" ht="9" customHeight="1">
      <c r="K7" s="53"/>
      <c r="L7" s="53"/>
      <c r="M7" s="53"/>
      <c r="N7" s="53"/>
      <c r="O7" s="53"/>
      <c r="Q7" s="53"/>
      <c r="R7" s="53"/>
    </row>
    <row r="8" spans="1:18">
      <c r="A8" s="54" t="s">
        <v>64</v>
      </c>
      <c r="B8" s="60">
        <v>105.17874576</v>
      </c>
      <c r="C8" s="60">
        <v>106.97051997000001</v>
      </c>
      <c r="D8" s="60">
        <v>108.15004906999998</v>
      </c>
      <c r="E8" s="60">
        <v>108.28480203140258</v>
      </c>
      <c r="F8" s="60">
        <v>108.62033304065231</v>
      </c>
      <c r="G8" s="60">
        <v>108.74513963999999</v>
      </c>
      <c r="H8" s="60">
        <v>109.23502055200002</v>
      </c>
      <c r="I8" s="60">
        <v>110.058075784</v>
      </c>
      <c r="J8" s="23"/>
      <c r="K8" s="601">
        <f>(I8-H8)*1000</f>
        <v>823.0552319999731</v>
      </c>
      <c r="L8" s="602">
        <f>(K8*1000)/(H8*1000000)*100</f>
        <v>0.75347194319258404</v>
      </c>
      <c r="M8" s="104"/>
      <c r="N8" s="603">
        <f>(I8-E8)*1000</f>
        <v>1773.2737525974187</v>
      </c>
      <c r="O8" s="602">
        <f>(N8*1000)/(E8*1000000)*100</f>
        <v>1.6376016941723452</v>
      </c>
      <c r="Q8" s="603">
        <f>(I8-B8)*1000</f>
        <v>4879.330023999998</v>
      </c>
      <c r="R8" s="602">
        <f>(Q8*1000)/(B8*1000000)*100</f>
        <v>4.6390836748840858</v>
      </c>
    </row>
    <row r="9" spans="1:18">
      <c r="A9" s="48" t="s">
        <v>61</v>
      </c>
      <c r="B9" s="59">
        <v>77.688228390000006</v>
      </c>
      <c r="C9" s="59">
        <v>78.148540920000002</v>
      </c>
      <c r="D9" s="59">
        <v>78.750866240000008</v>
      </c>
      <c r="E9" s="59">
        <v>78.188401761402588</v>
      </c>
      <c r="F9" s="59">
        <v>78.208487600652333</v>
      </c>
      <c r="G9" s="59">
        <v>78.258697440000006</v>
      </c>
      <c r="H9" s="59">
        <v>78.879123643999989</v>
      </c>
      <c r="I9" s="59">
        <v>79.34577399600002</v>
      </c>
      <c r="J9" s="23"/>
      <c r="K9" s="601">
        <f>(I9-H9)*1000</f>
        <v>466.65035200003047</v>
      </c>
      <c r="L9" s="602">
        <f>(K9*1000)/(H9*1000000)*100</f>
        <v>0.59160184652422498</v>
      </c>
      <c r="M9" s="104"/>
      <c r="N9" s="603">
        <f>(I9-E9)*1000</f>
        <v>1157.3722345974318</v>
      </c>
      <c r="O9" s="602">
        <f>(N9*1000)/(E9*1000000)*100</f>
        <v>1.4802351864528891</v>
      </c>
      <c r="Q9" s="603">
        <f>(I9-B9)*1000</f>
        <v>1657.5456060000135</v>
      </c>
      <c r="R9" s="602">
        <f>(Q9*1000)/(B9*1000000)*100</f>
        <v>2.1335865681979849</v>
      </c>
    </row>
    <row r="10" spans="1:18">
      <c r="A10" s="48" t="s">
        <v>50</v>
      </c>
      <c r="B10" s="59">
        <v>27.490517370000003</v>
      </c>
      <c r="C10" s="59">
        <v>28.821979050000003</v>
      </c>
      <c r="D10" s="59">
        <v>29.399182829999997</v>
      </c>
      <c r="E10" s="59">
        <v>30.09640027</v>
      </c>
      <c r="F10" s="59">
        <v>30.411845440000004</v>
      </c>
      <c r="G10" s="59">
        <v>30.486442199999999</v>
      </c>
      <c r="H10" s="59">
        <v>30.355896907999998</v>
      </c>
      <c r="I10" s="59">
        <v>30.712301788000001</v>
      </c>
      <c r="J10" s="23"/>
      <c r="K10" s="601">
        <f>(I10-H10)*1000</f>
        <v>356.404880000003</v>
      </c>
      <c r="L10" s="602">
        <f>(K10*1000)/(H10*1000000)*100</f>
        <v>1.1740877928270868</v>
      </c>
      <c r="M10" s="104"/>
      <c r="N10" s="603">
        <f>(I10-E10)*1000</f>
        <v>615.90151800000115</v>
      </c>
      <c r="O10" s="602">
        <f>(N10*1000)/(E10*1000000)*100</f>
        <v>2.0464291824757859</v>
      </c>
      <c r="Q10" s="603">
        <f>(I10-B10)*1000</f>
        <v>3221.7844179999984</v>
      </c>
      <c r="R10" s="602">
        <f>(Q10*1000)/(B10*1000000)*100</f>
        <v>11.719620895588834</v>
      </c>
    </row>
    <row r="12" spans="1:18" ht="18" customHeight="1">
      <c r="A12" s="659" t="s">
        <v>62</v>
      </c>
      <c r="B12" s="659"/>
      <c r="C12" s="659"/>
      <c r="D12" s="659"/>
      <c r="E12" s="659"/>
      <c r="F12" s="659"/>
      <c r="G12" s="659"/>
      <c r="H12" s="659"/>
      <c r="I12" s="659"/>
      <c r="J12" s="23"/>
      <c r="K12" s="23"/>
      <c r="L12" s="23"/>
      <c r="M12" s="7"/>
    </row>
    <row r="13" spans="1:18" ht="18" customHeight="1">
      <c r="A13" s="113" t="s">
        <v>63</v>
      </c>
      <c r="B13" s="114"/>
      <c r="C13" s="114"/>
      <c r="D13" s="114"/>
      <c r="E13" s="114"/>
      <c r="F13" s="114"/>
      <c r="G13" s="114"/>
      <c r="H13" s="114"/>
      <c r="I13" s="114"/>
      <c r="J13" s="23"/>
      <c r="K13" s="23"/>
      <c r="L13" s="23"/>
      <c r="M13" s="7"/>
    </row>
    <row r="14" spans="1:18" ht="4.5" customHeight="1"/>
    <row r="15" spans="1:18" ht="15.75" customHeight="1"/>
    <row r="16" spans="1:18">
      <c r="A16" s="45" t="s">
        <v>51</v>
      </c>
      <c r="B16" s="4"/>
      <c r="D16" s="34" t="str">
        <f>'1.1'!N3</f>
        <v>06/2025 (%)</v>
      </c>
      <c r="G16" s="34" t="str">
        <f>'1.1'!P3</f>
        <v>Var/Chg. vs 06/2024 (p.p.)</v>
      </c>
    </row>
    <row r="17" spans="1:21" ht="6" customHeight="1">
      <c r="D17" s="11"/>
      <c r="E17" s="14"/>
      <c r="G17" s="15"/>
      <c r="H17" s="12"/>
    </row>
    <row r="18" spans="1:21">
      <c r="A18" s="5" t="s">
        <v>55</v>
      </c>
      <c r="D18" s="11"/>
      <c r="E18" s="14"/>
      <c r="G18" s="15"/>
      <c r="H18" s="12"/>
      <c r="I18" s="7"/>
      <c r="J18" s="7"/>
      <c r="K18" s="7"/>
      <c r="L18" s="7"/>
      <c r="M18" s="7"/>
      <c r="N18" s="7"/>
      <c r="O18" s="7"/>
      <c r="P18" s="7"/>
      <c r="Q18" s="7"/>
      <c r="R18" s="7"/>
    </row>
    <row r="19" spans="1:21">
      <c r="A19" s="48" t="s">
        <v>721</v>
      </c>
      <c r="B19" s="408"/>
      <c r="D19" s="47">
        <v>29.962466420654973</v>
      </c>
      <c r="E19" s="994"/>
      <c r="F19" s="71"/>
      <c r="G19" s="47">
        <v>0.24894327460972576</v>
      </c>
      <c r="I19" s="7"/>
      <c r="J19" s="7"/>
      <c r="K19" s="7"/>
      <c r="L19" s="7"/>
      <c r="M19" s="7"/>
      <c r="N19" s="7"/>
      <c r="O19" s="7"/>
      <c r="P19" s="7"/>
      <c r="Q19" s="7"/>
      <c r="R19" s="7"/>
    </row>
    <row r="20" spans="1:21">
      <c r="A20" s="48" t="s">
        <v>894</v>
      </c>
      <c r="B20" s="408"/>
      <c r="D20" s="47">
        <v>26.073548711063115</v>
      </c>
      <c r="E20" s="994"/>
      <c r="F20" s="71"/>
      <c r="G20" s="47">
        <v>-1.2791216954548297</v>
      </c>
      <c r="I20" s="7"/>
      <c r="J20" s="7"/>
      <c r="K20" s="7"/>
      <c r="L20" s="7"/>
      <c r="M20" s="7"/>
      <c r="N20" s="7"/>
      <c r="O20" s="7"/>
      <c r="P20" s="7"/>
      <c r="Q20" s="7"/>
      <c r="R20" s="7"/>
    </row>
    <row r="21" spans="1:21">
      <c r="A21" s="48" t="s">
        <v>893</v>
      </c>
      <c r="B21" s="408"/>
      <c r="D21" s="47">
        <v>24.010050886099179</v>
      </c>
      <c r="E21" s="994"/>
      <c r="F21" s="71"/>
      <c r="G21" s="47">
        <v>7.0403295957834899E-2</v>
      </c>
      <c r="I21" s="7"/>
      <c r="J21" s="7"/>
      <c r="K21" s="7"/>
      <c r="L21" s="7"/>
      <c r="M21" s="7"/>
      <c r="N21" s="7"/>
      <c r="O21" s="7"/>
      <c r="P21" s="7"/>
      <c r="Q21" s="7"/>
      <c r="R21" s="7"/>
    </row>
    <row r="22" spans="1:21">
      <c r="A22" s="48" t="s">
        <v>106</v>
      </c>
      <c r="B22" s="408"/>
      <c r="D22" s="47">
        <v>11.031407657742299</v>
      </c>
      <c r="E22" s="994"/>
      <c r="F22" s="71"/>
      <c r="G22" s="47">
        <v>0.60988424143926956</v>
      </c>
      <c r="I22" s="7"/>
      <c r="J22" s="7"/>
      <c r="K22" s="7"/>
      <c r="L22" s="7"/>
      <c r="M22" s="7"/>
      <c r="N22" s="7"/>
      <c r="O22" s="7"/>
      <c r="P22" s="7"/>
      <c r="Q22" s="7"/>
      <c r="R22" s="7"/>
    </row>
    <row r="23" spans="1:21">
      <c r="A23" s="48" t="s">
        <v>307</v>
      </c>
      <c r="B23" s="408"/>
      <c r="D23" s="47">
        <v>4.0314897097674312</v>
      </c>
      <c r="E23" s="994"/>
      <c r="F23" s="71"/>
      <c r="G23" s="984">
        <v>-1.0068217014246983E-2</v>
      </c>
      <c r="I23" s="7"/>
      <c r="J23" s="7"/>
      <c r="K23" s="7"/>
      <c r="L23" s="7"/>
      <c r="M23" s="7"/>
      <c r="N23" s="7"/>
      <c r="O23" s="7"/>
      <c r="P23" s="7"/>
      <c r="Q23" s="7"/>
      <c r="R23" s="7"/>
    </row>
    <row r="24" spans="1:21">
      <c r="A24" s="48" t="s">
        <v>605</v>
      </c>
      <c r="B24" s="408"/>
      <c r="D24" s="678">
        <v>2.0876078230817274</v>
      </c>
      <c r="E24" s="994"/>
      <c r="F24" s="71"/>
      <c r="G24" s="678">
        <v>4.7550531053461853E-2</v>
      </c>
      <c r="I24" s="7"/>
      <c r="J24" s="7"/>
      <c r="K24" s="7"/>
      <c r="L24" s="7"/>
      <c r="M24" s="7"/>
      <c r="N24" s="7"/>
      <c r="O24" s="7"/>
      <c r="P24" s="7"/>
      <c r="Q24" s="7"/>
      <c r="R24" s="7"/>
    </row>
    <row r="25" spans="1:21">
      <c r="A25" s="48" t="s">
        <v>728</v>
      </c>
      <c r="B25" s="408"/>
      <c r="D25" s="678">
        <v>0.86623084513221782</v>
      </c>
      <c r="E25" s="994"/>
      <c r="F25" s="71"/>
      <c r="G25" s="678">
        <v>5.5406072376591564E-2</v>
      </c>
      <c r="I25" s="7"/>
      <c r="J25" s="7"/>
      <c r="K25" s="7"/>
      <c r="L25" s="7"/>
      <c r="M25" s="7"/>
      <c r="N25" s="7"/>
      <c r="O25" s="7"/>
      <c r="P25" s="7"/>
      <c r="Q25" s="7"/>
      <c r="R25" s="7"/>
    </row>
    <row r="26" spans="1:21">
      <c r="A26" s="48" t="s">
        <v>657</v>
      </c>
      <c r="B26" s="408"/>
      <c r="D26" s="47">
        <v>1.9371979464590563</v>
      </c>
      <c r="E26" s="994"/>
      <c r="F26" s="71"/>
      <c r="G26" s="678">
        <v>0.25700249703220579</v>
      </c>
      <c r="I26" s="7"/>
      <c r="J26" s="7"/>
      <c r="K26" s="7"/>
      <c r="L26" s="7"/>
      <c r="M26" s="7"/>
      <c r="N26" s="7"/>
      <c r="O26" s="7"/>
      <c r="P26" s="7"/>
      <c r="Q26" s="7"/>
      <c r="R26" s="7"/>
    </row>
    <row r="27" spans="1:21">
      <c r="A27" s="84" t="s">
        <v>655</v>
      </c>
      <c r="B27" s="408"/>
      <c r="C27" s="596"/>
      <c r="D27" s="67">
        <f>SUM(D19:D26)</f>
        <v>99.999999999999986</v>
      </c>
      <c r="E27" s="111"/>
      <c r="F27" s="111"/>
      <c r="G27" s="67">
        <f>SUM(G19:G26)</f>
        <v>1.27675647831893E-14</v>
      </c>
      <c r="I27" s="7"/>
      <c r="J27" s="7"/>
      <c r="K27" s="7"/>
      <c r="L27" s="7"/>
      <c r="M27" s="7"/>
      <c r="N27" s="7"/>
      <c r="O27" s="7"/>
      <c r="P27" s="7"/>
      <c r="Q27" s="7"/>
      <c r="R27" s="7"/>
    </row>
    <row r="28" spans="1:21">
      <c r="D28" s="74"/>
      <c r="E28" s="995"/>
      <c r="F28" s="111"/>
      <c r="G28" s="13"/>
      <c r="I28" s="7"/>
      <c r="J28" s="7"/>
      <c r="K28" s="7"/>
      <c r="L28" s="7"/>
      <c r="M28" s="7"/>
      <c r="N28" s="7"/>
      <c r="O28" s="7"/>
      <c r="P28" s="7"/>
      <c r="Q28" s="7"/>
      <c r="R28" s="7"/>
    </row>
    <row r="29" spans="1:21">
      <c r="A29" s="5" t="s">
        <v>52</v>
      </c>
      <c r="D29" s="13"/>
      <c r="E29" s="13"/>
      <c r="F29" s="13"/>
      <c r="G29" s="13"/>
      <c r="I29" s="7"/>
      <c r="J29" s="7"/>
      <c r="K29" s="7"/>
      <c r="L29" s="7"/>
      <c r="M29" s="7"/>
      <c r="N29" s="7"/>
      <c r="O29" s="7"/>
      <c r="P29" s="7"/>
      <c r="Q29" s="7"/>
      <c r="R29" s="7"/>
    </row>
    <row r="30" spans="1:21">
      <c r="A30" s="48" t="s">
        <v>721</v>
      </c>
      <c r="B30" s="48"/>
      <c r="C30" s="791"/>
      <c r="D30" s="47">
        <v>25.467460940035323</v>
      </c>
      <c r="E30" s="994"/>
      <c r="F30" s="112"/>
      <c r="G30" s="47">
        <v>-0.25956923591598535</v>
      </c>
      <c r="H30" s="972"/>
      <c r="I30" s="7"/>
      <c r="J30" s="7"/>
      <c r="K30" s="7"/>
      <c r="L30" s="7"/>
      <c r="M30" s="7"/>
      <c r="N30" s="7"/>
      <c r="O30" s="7"/>
      <c r="P30" s="7"/>
      <c r="Q30" s="7"/>
      <c r="R30" s="7"/>
      <c r="U30" s="7"/>
    </row>
    <row r="31" spans="1:21">
      <c r="A31" s="48" t="s">
        <v>893</v>
      </c>
      <c r="B31" s="48"/>
      <c r="C31" s="791"/>
      <c r="D31" s="47">
        <v>23.926920167111955</v>
      </c>
      <c r="E31" s="994"/>
      <c r="F31" s="112"/>
      <c r="G31" s="47">
        <v>-0.39382251545196567</v>
      </c>
      <c r="H31" s="972"/>
      <c r="I31" s="7"/>
      <c r="J31" s="7"/>
      <c r="K31" s="7"/>
      <c r="L31" s="7"/>
      <c r="M31" s="7"/>
      <c r="N31" s="7"/>
      <c r="O31" s="7"/>
      <c r="P31" s="7"/>
      <c r="Q31" s="7"/>
      <c r="R31" s="7"/>
      <c r="U31" s="7"/>
    </row>
    <row r="32" spans="1:21">
      <c r="A32" s="48" t="s">
        <v>894</v>
      </c>
      <c r="B32" s="48"/>
      <c r="C32" s="791"/>
      <c r="D32" s="47">
        <v>23.051264205856825</v>
      </c>
      <c r="E32" s="994"/>
      <c r="F32" s="112"/>
      <c r="G32" s="47">
        <v>-0.70695131143497036</v>
      </c>
      <c r="H32" s="972"/>
      <c r="I32" s="7"/>
      <c r="J32" s="7"/>
      <c r="K32" s="7"/>
      <c r="L32" s="7"/>
      <c r="M32" s="7"/>
      <c r="N32" s="7"/>
      <c r="O32" s="7"/>
      <c r="P32" s="7"/>
      <c r="Q32" s="7"/>
      <c r="R32" s="7"/>
      <c r="U32" s="7"/>
    </row>
    <row r="33" spans="1:21">
      <c r="A33" s="48" t="s">
        <v>106</v>
      </c>
      <c r="B33" s="48"/>
      <c r="C33" s="791"/>
      <c r="D33" s="47">
        <v>15.301325311430011</v>
      </c>
      <c r="E33" s="994"/>
      <c r="F33" s="112"/>
      <c r="G33" s="47">
        <v>0.86833301874094104</v>
      </c>
      <c r="H33" s="972"/>
      <c r="I33" s="7"/>
      <c r="J33" s="7"/>
      <c r="K33" s="7"/>
      <c r="L33" s="7"/>
      <c r="M33" s="7"/>
      <c r="N33" s="7"/>
      <c r="O33" s="7"/>
      <c r="P33" s="7"/>
      <c r="Q33" s="7"/>
      <c r="R33" s="7"/>
      <c r="U33" s="7"/>
    </row>
    <row r="34" spans="1:21" ht="15" customHeight="1">
      <c r="A34" s="48" t="s">
        <v>307</v>
      </c>
      <c r="B34" s="48"/>
      <c r="C34" s="791"/>
      <c r="D34" s="47">
        <v>5.4927273130131784</v>
      </c>
      <c r="E34" s="994"/>
      <c r="F34" s="112"/>
      <c r="G34" s="47">
        <v>-8.898123872890018E-3</v>
      </c>
      <c r="H34" s="972"/>
      <c r="I34" s="7"/>
      <c r="J34" s="7"/>
      <c r="K34" s="7"/>
      <c r="L34" s="7"/>
      <c r="M34" s="7"/>
      <c r="N34" s="7"/>
      <c r="O34" s="7"/>
      <c r="P34" s="7"/>
      <c r="Q34" s="7"/>
      <c r="R34" s="7"/>
      <c r="U34" s="7"/>
    </row>
    <row r="35" spans="1:21" ht="15" customHeight="1">
      <c r="A35" s="48" t="s">
        <v>605</v>
      </c>
      <c r="B35" s="408"/>
      <c r="C35" s="791"/>
      <c r="D35" s="47">
        <v>2.8782049565930605</v>
      </c>
      <c r="E35" s="994"/>
      <c r="F35" s="112"/>
      <c r="G35" s="47">
        <v>6.3674987409912731E-2</v>
      </c>
      <c r="H35" s="972"/>
      <c r="I35" s="7"/>
      <c r="J35" s="7"/>
      <c r="K35" s="7"/>
      <c r="L35" s="7"/>
      <c r="M35" s="7"/>
      <c r="N35" s="7"/>
      <c r="O35" s="7"/>
      <c r="P35" s="7"/>
      <c r="Q35" s="7"/>
      <c r="R35" s="7"/>
      <c r="U35" s="7"/>
    </row>
    <row r="36" spans="1:21" ht="15" customHeight="1">
      <c r="A36" s="48" t="s">
        <v>728</v>
      </c>
      <c r="B36" s="408"/>
      <c r="C36" s="791"/>
      <c r="D36" s="47">
        <v>1.2015220874246695</v>
      </c>
      <c r="E36" s="994"/>
      <c r="F36" s="112"/>
      <c r="G36" s="47">
        <v>7.8593391837210369E-2</v>
      </c>
      <c r="H36" s="972"/>
      <c r="I36" s="7"/>
      <c r="J36" s="7"/>
      <c r="K36" s="7"/>
      <c r="L36" s="7"/>
      <c r="M36" s="7"/>
      <c r="N36" s="7"/>
      <c r="O36" s="7"/>
      <c r="P36" s="7"/>
      <c r="Q36" s="7"/>
      <c r="R36" s="7"/>
      <c r="U36" s="7"/>
    </row>
    <row r="37" spans="1:21">
      <c r="A37" s="48" t="s">
        <v>657</v>
      </c>
      <c r="B37" s="48"/>
      <c r="C37" s="791"/>
      <c r="D37" s="47">
        <v>2.6805750185349781</v>
      </c>
      <c r="E37" s="994"/>
      <c r="F37" s="112"/>
      <c r="G37" s="47">
        <v>0.35863978868774682</v>
      </c>
      <c r="H37" s="972"/>
      <c r="I37" s="7"/>
      <c r="J37" s="7"/>
      <c r="K37" s="7"/>
      <c r="L37" s="7"/>
      <c r="M37" s="7"/>
      <c r="N37" s="7"/>
      <c r="O37" s="7"/>
      <c r="P37" s="7"/>
      <c r="Q37" s="7"/>
      <c r="R37" s="7"/>
      <c r="U37" s="7"/>
    </row>
    <row r="38" spans="1:21">
      <c r="A38" s="84" t="s">
        <v>655</v>
      </c>
      <c r="B38" s="48"/>
      <c r="C38" s="791"/>
      <c r="D38" s="67">
        <f>SUM(D30:D37)</f>
        <v>100</v>
      </c>
      <c r="E38" s="111"/>
      <c r="F38" s="111"/>
      <c r="G38" s="67">
        <f>SUM(G30:G37)</f>
        <v>-4.4408920985006262E-16</v>
      </c>
      <c r="H38" s="972"/>
      <c r="I38" s="7"/>
      <c r="J38" s="7"/>
      <c r="K38" s="7"/>
      <c r="L38" s="7"/>
      <c r="M38" s="7"/>
      <c r="N38" s="7"/>
      <c r="O38" s="7"/>
      <c r="P38" s="7"/>
      <c r="Q38" s="7"/>
      <c r="R38" s="7"/>
      <c r="U38" s="7"/>
    </row>
    <row r="39" spans="1:21">
      <c r="I39" s="7"/>
      <c r="J39" s="7"/>
      <c r="K39" s="7"/>
      <c r="L39" s="7"/>
      <c r="M39" s="7"/>
      <c r="N39" s="7"/>
      <c r="O39" s="7"/>
      <c r="P39" s="7"/>
      <c r="Q39" s="7"/>
      <c r="R39" s="7"/>
    </row>
    <row r="40" spans="1:21">
      <c r="I40" s="7"/>
      <c r="J40" s="7"/>
      <c r="K40" s="7"/>
      <c r="L40" s="7"/>
      <c r="M40" s="7"/>
      <c r="N40" s="7"/>
      <c r="O40" s="7"/>
      <c r="P40" s="7"/>
      <c r="Q40" s="7"/>
      <c r="R40" s="7"/>
    </row>
    <row r="41" spans="1:21">
      <c r="I41" s="7"/>
      <c r="J41" s="7"/>
      <c r="K41" s="7"/>
      <c r="L41" s="7"/>
      <c r="M41" s="7"/>
      <c r="N41" s="7"/>
      <c r="O41" s="7"/>
      <c r="P41" s="7"/>
      <c r="Q41" s="7"/>
      <c r="R41" s="7"/>
    </row>
  </sheetData>
  <mergeCells count="6">
    <mergeCell ref="Q4:R4"/>
    <mergeCell ref="Q5:R5"/>
    <mergeCell ref="K4:L4"/>
    <mergeCell ref="K5:L5"/>
    <mergeCell ref="N4:O4"/>
    <mergeCell ref="N5:O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727983f-e8d2-42c6-aaa9-e3e773964df3">
      <Terms xmlns="http://schemas.microsoft.com/office/infopath/2007/PartnerControls"/>
    </lcf76f155ced4ddcb4097134ff3c332f>
    <TaxCatchAll xmlns="0524074f-48dc-42cf-86b7-9aaf95bffb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89F8A49D1072C408F1D2F8100DCF7E1" ma:contentTypeVersion="16" ma:contentTypeDescription="Creare un nuovo documento." ma:contentTypeScope="" ma:versionID="a3cd129f0fbb2af699d97a3c43755d1f">
  <xsd:schema xmlns:xsd="http://www.w3.org/2001/XMLSchema" xmlns:xs="http://www.w3.org/2001/XMLSchema" xmlns:p="http://schemas.microsoft.com/office/2006/metadata/properties" xmlns:ns2="3727983f-e8d2-42c6-aaa9-e3e773964df3" xmlns:ns3="0524074f-48dc-42cf-86b7-9aaf95bffbff" targetNamespace="http://schemas.microsoft.com/office/2006/metadata/properties" ma:root="true" ma:fieldsID="9289e8f50107e608c4ac55eb09865670" ns2:_="" ns3:_="">
    <xsd:import namespace="3727983f-e8d2-42c6-aaa9-e3e773964df3"/>
    <xsd:import namespace="0524074f-48dc-42cf-86b7-9aaf95bffbf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SearchProperties" minOccurs="0"/>
                <xsd:element ref="ns2:MediaServiceDateTaken" minOccurs="0"/>
                <xsd:element ref="ns2:MediaServiceObjectDetectorVersions"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27983f-e8d2-42c6-aaa9-e3e773964d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f6ce4560-7b1b-4135-9935-81ff0cd6b662"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24074f-48dc-42cf-86b7-9aaf95bffbf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a5b330f-bde7-458d-84e9-cbc7c6fffe76}" ma:internalName="TaxCatchAll" ma:showField="CatchAllData" ma:web="0524074f-48dc-42cf-86b7-9aaf95bffbff">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FA8F29-5CC5-4ADD-BF4B-F2C48F824A21}">
  <ds:schemaRefs>
    <ds:schemaRef ds:uri="http://schemas.microsoft.com/office/2006/metadata/properties"/>
    <ds:schemaRef ds:uri="http://schemas.microsoft.com/office/infopath/2007/PartnerControls"/>
    <ds:schemaRef ds:uri="3727983f-e8d2-42c6-aaa9-e3e773964df3"/>
    <ds:schemaRef ds:uri="0524074f-48dc-42cf-86b7-9aaf95bffbff"/>
  </ds:schemaRefs>
</ds:datastoreItem>
</file>

<file path=customXml/itemProps2.xml><?xml version="1.0" encoding="utf-8"?>
<ds:datastoreItem xmlns:ds="http://schemas.openxmlformats.org/officeDocument/2006/customXml" ds:itemID="{933F3E3B-1077-4D26-B149-4E91F0B19995}">
  <ds:schemaRefs>
    <ds:schemaRef ds:uri="http://schemas.microsoft.com/sharepoint/v3/contenttype/forms"/>
  </ds:schemaRefs>
</ds:datastoreItem>
</file>

<file path=customXml/itemProps3.xml><?xml version="1.0" encoding="utf-8"?>
<ds:datastoreItem xmlns:ds="http://schemas.openxmlformats.org/officeDocument/2006/customXml" ds:itemID="{F7723C4E-DE95-4B6D-828A-0F1086E896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51</vt:i4>
      </vt:variant>
      <vt:variant>
        <vt:lpstr>Intervalli denominati</vt:lpstr>
      </vt:variant>
      <vt:variant>
        <vt:i4>1</vt:i4>
      </vt:variant>
    </vt:vector>
  </HeadingPairs>
  <TitlesOfParts>
    <vt:vector size="52" baseType="lpstr">
      <vt:lpstr>Indice-Index</vt:lpstr>
      <vt:lpstr>1.1</vt:lpstr>
      <vt:lpstr>1.2</vt:lpstr>
      <vt:lpstr>1.3</vt:lpstr>
      <vt:lpstr>1.4</vt:lpstr>
      <vt:lpstr>1.5</vt:lpstr>
      <vt:lpstr>1.6</vt:lpstr>
      <vt:lpstr>1.7</vt:lpstr>
      <vt:lpstr>1.8</vt:lpstr>
      <vt:lpstr>1.9</vt:lpstr>
      <vt:lpstr>1.10</vt:lpstr>
      <vt:lpstr>1.11</vt:lpstr>
      <vt:lpstr>1.12</vt:lpstr>
      <vt:lpstr>1.13</vt:lpstr>
      <vt:lpstr>1.14</vt:lpstr>
      <vt:lpstr>Principali serie storiche</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Principali  serie  storiche</vt:lpstr>
      <vt:lpstr>3.1</vt:lpstr>
      <vt:lpstr>3.2</vt:lpstr>
      <vt:lpstr>3.3</vt:lpstr>
      <vt:lpstr>3.4</vt:lpstr>
      <vt:lpstr>3.5</vt:lpstr>
      <vt:lpstr>3.6</vt:lpstr>
      <vt:lpstr>3.7</vt:lpstr>
      <vt:lpstr>3.8</vt:lpstr>
      <vt:lpstr>3.9</vt:lpstr>
      <vt:lpstr>3.10</vt:lpstr>
      <vt:lpstr> Principali serie storiche</vt:lpstr>
      <vt:lpstr>4.1</vt:lpstr>
      <vt:lpstr>4.2</vt:lpstr>
      <vt:lpstr>4.3</vt:lpstr>
      <vt:lpstr>4.4</vt:lpstr>
      <vt:lpstr>'3.10'!Area_stampa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SAT-UICP</dc:creator>
  <cp:lastModifiedBy>AGCOM</cp:lastModifiedBy>
  <cp:lastPrinted>2020-04-14T08:53:46Z</cp:lastPrinted>
  <dcterms:created xsi:type="dcterms:W3CDTF">2015-04-08T12:40:46Z</dcterms:created>
  <dcterms:modified xsi:type="dcterms:W3CDTF">2025-11-11T14:20:30Z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0x010100F89F8A49D1072C408F1D2F8100DCF7E1</vt:lpwstr>
  </property>
  <property fmtid="{D5CDD505-2E9C-101B-9397-08002B2CF9AE}" pid="3" name="MediaServiceImageTags">
    <vt:lpwstr/>
  </property>
</Properties>
</file>