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Questa_cartella_di_lavoro"/>
  <mc:AlternateContent xmlns:mc="http://schemas.openxmlformats.org/markup-compatibility/2006">
    <mc:Choice Requires="x15">
      <x15ac:absPath xmlns:x15ac="http://schemas.microsoft.com/office/spreadsheetml/2010/11/ac" url="https://serviziagcom-my.sharepoint.com/personal/o_ardovino_agcom_it/Documents/Desktop/AGCOM/AA_OSSERVATORIO/AA_LAVORO/40_Dicembre_2024/"/>
    </mc:Choice>
  </mc:AlternateContent>
  <xr:revisionPtr revIDLastSave="39" documentId="8_{20710C4B-0B51-4FF3-8499-36939FBC8BA5}" xr6:coauthVersionLast="47" xr6:coauthVersionMax="47" xr10:uidLastSave="{F1A8BB1C-C102-4C4F-969C-01D3224CFFEE}"/>
  <bookViews>
    <workbookView xWindow="-19310" yWindow="-110" windowWidth="19420" windowHeight="10420" tabRatio="883" xr2:uid="{00000000-000D-0000-FFFF-FFFF00000000}"/>
  </bookViews>
  <sheets>
    <sheet name="Indice-Index" sheetId="22" r:id="rId1"/>
    <sheet name="1.1" sheetId="11" r:id="rId2"/>
    <sheet name="1.2" sheetId="5" r:id="rId3"/>
    <sheet name="1.3" sheetId="61" r:id="rId4"/>
    <sheet name="1.4" sheetId="76" r:id="rId5"/>
    <sheet name="1.5" sheetId="75" r:id="rId6"/>
    <sheet name="1.6" sheetId="105" r:id="rId7"/>
    <sheet name="1.7" sheetId="56" r:id="rId8"/>
    <sheet name="1.8" sheetId="9" r:id="rId9"/>
    <sheet name="1.9" sheetId="10" r:id="rId10"/>
    <sheet name="1.10" sheetId="78" r:id="rId11"/>
    <sheet name="1.11" sheetId="77" r:id="rId12"/>
    <sheet name="1.12" sheetId="106" r:id="rId13"/>
    <sheet name="1.13" sheetId="28" r:id="rId14"/>
    <sheet name="Principali serie storiche" sheetId="71" r:id="rId15"/>
    <sheet name="2.1" sheetId="36" r:id="rId16"/>
    <sheet name="2.2" sheetId="165" r:id="rId17"/>
    <sheet name="2.3" sheetId="98" r:id="rId18"/>
    <sheet name="2.4" sheetId="64" r:id="rId19"/>
    <sheet name="2.5" sheetId="92" r:id="rId20"/>
    <sheet name="2.6" sheetId="161" r:id="rId21"/>
    <sheet name="2.7" sheetId="85" r:id="rId22"/>
    <sheet name="2.8" sheetId="86" r:id="rId23"/>
    <sheet name="2.9" sheetId="87" r:id="rId24"/>
    <sheet name="2.10" sheetId="133" r:id="rId25"/>
    <sheet name="2.11" sheetId="218" r:id="rId26"/>
    <sheet name="2.12" sheetId="219" r:id="rId27"/>
    <sheet name="2.13" sheetId="220" r:id="rId28"/>
    <sheet name="2.14" sheetId="221" r:id="rId29"/>
    <sheet name="2.15" sheetId="222" r:id="rId30"/>
    <sheet name="2.16" sheetId="223" r:id="rId31"/>
    <sheet name="2.17" sheetId="224" r:id="rId32"/>
    <sheet name="2.18" sheetId="225" r:id="rId33"/>
    <sheet name="Principali  serie  storiche" sheetId="136" r:id="rId34"/>
    <sheet name="3.1" sheetId="226" r:id="rId35"/>
    <sheet name="3.2" sheetId="227" r:id="rId36"/>
    <sheet name="3.3" sheetId="228" r:id="rId37"/>
    <sheet name="3.4" sheetId="229" r:id="rId38"/>
    <sheet name="3.5" sheetId="230" r:id="rId39"/>
    <sheet name="3.6" sheetId="231" r:id="rId40"/>
    <sheet name="3.7" sheetId="232" r:id="rId41"/>
    <sheet name="3.8" sheetId="233" r:id="rId42"/>
    <sheet name="3.9" sheetId="234" r:id="rId43"/>
    <sheet name="3.10" sheetId="235" r:id="rId44"/>
    <sheet name=" Principali serie storiche" sheetId="236" r:id="rId45"/>
    <sheet name="4.1" sheetId="31" r:id="rId46"/>
    <sheet name="4.2" sheetId="17" r:id="rId47"/>
    <sheet name="4.3" sheetId="30" r:id="rId48"/>
    <sheet name="4.4" sheetId="19" r:id="rId49"/>
  </sheets>
  <externalReferences>
    <externalReference r:id="rId50"/>
    <externalReference r:id="rId51"/>
    <externalReference r:id="rId52"/>
    <externalReference r:id="rId53"/>
  </externalReferences>
  <definedNames>
    <definedName name="_xlnm.Print_Area" localSheetId="43">'3.10'!$A$1:$I$15</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232" l="1"/>
  <c r="D44" i="232"/>
  <c r="E44" i="232"/>
  <c r="F44" i="232"/>
  <c r="G44" i="232"/>
  <c r="H44" i="232"/>
  <c r="I44" i="232"/>
  <c r="J44" i="232"/>
  <c r="B44" i="232"/>
  <c r="C31" i="232"/>
  <c r="D31" i="232"/>
  <c r="E31" i="232"/>
  <c r="F31" i="232"/>
  <c r="G31" i="232"/>
  <c r="H31" i="232"/>
  <c r="I31" i="232"/>
  <c r="J31" i="232"/>
  <c r="B31" i="232"/>
  <c r="C57" i="231"/>
  <c r="D57" i="231"/>
  <c r="E57" i="231"/>
  <c r="F57" i="231"/>
  <c r="G57" i="231"/>
  <c r="H57" i="231"/>
  <c r="I57" i="231"/>
  <c r="J57" i="231"/>
  <c r="B57" i="231"/>
  <c r="C44" i="231"/>
  <c r="D44" i="231"/>
  <c r="E44" i="231"/>
  <c r="F44" i="231"/>
  <c r="G44" i="231"/>
  <c r="H44" i="231"/>
  <c r="I44" i="231"/>
  <c r="J44" i="231"/>
  <c r="B44" i="231"/>
  <c r="C31" i="231"/>
  <c r="D31" i="231"/>
  <c r="E31" i="231"/>
  <c r="F31" i="231"/>
  <c r="G31" i="231"/>
  <c r="H31" i="231"/>
  <c r="I31" i="231"/>
  <c r="J31" i="231"/>
  <c r="B31" i="231"/>
  <c r="C44" i="228"/>
  <c r="D44" i="228"/>
  <c r="E44" i="228"/>
  <c r="F44" i="228"/>
  <c r="G44" i="228"/>
  <c r="H44" i="228"/>
  <c r="I44" i="228"/>
  <c r="J44" i="228"/>
  <c r="B44" i="228"/>
  <c r="C31" i="228"/>
  <c r="D31" i="228"/>
  <c r="E31" i="228"/>
  <c r="F31" i="228"/>
  <c r="G31" i="228"/>
  <c r="H31" i="228"/>
  <c r="I31" i="228"/>
  <c r="J31" i="228"/>
  <c r="B31" i="228"/>
  <c r="C59" i="227"/>
  <c r="D59" i="227"/>
  <c r="E59" i="227"/>
  <c r="F59" i="227"/>
  <c r="G59" i="227"/>
  <c r="H59" i="227"/>
  <c r="I59" i="227"/>
  <c r="J59" i="227"/>
  <c r="B59" i="227"/>
  <c r="B45" i="227"/>
  <c r="C45" i="227"/>
  <c r="D45" i="227"/>
  <c r="E45" i="227"/>
  <c r="F45" i="227"/>
  <c r="G45" i="227"/>
  <c r="H45" i="227"/>
  <c r="I45" i="227"/>
  <c r="J45" i="227"/>
  <c r="L21" i="227"/>
  <c r="C31" i="227"/>
  <c r="D31" i="227"/>
  <c r="E31" i="227"/>
  <c r="F31" i="227"/>
  <c r="G31" i="227"/>
  <c r="H31" i="227"/>
  <c r="I31" i="227"/>
  <c r="J31" i="227"/>
  <c r="B31" i="227"/>
  <c r="Q7" i="76" l="1"/>
  <c r="G17" i="5"/>
  <c r="A1" i="235" l="1"/>
  <c r="A1" i="234"/>
  <c r="A1" i="233"/>
  <c r="A1" i="232"/>
  <c r="A1" i="231"/>
  <c r="A1" i="230"/>
  <c r="A1" i="229"/>
  <c r="A1" i="228"/>
  <c r="A1" i="227"/>
  <c r="A1" i="226"/>
  <c r="U19" i="236"/>
  <c r="T19" i="236"/>
  <c r="S19" i="236"/>
  <c r="R19" i="236"/>
  <c r="Q19" i="236"/>
  <c r="P19" i="236"/>
  <c r="O19" i="236"/>
  <c r="N19" i="236"/>
  <c r="M19" i="236"/>
  <c r="L19" i="236"/>
  <c r="K19" i="236"/>
  <c r="J19" i="236"/>
  <c r="I19" i="236"/>
  <c r="H19" i="236"/>
  <c r="G19" i="236"/>
  <c r="F19" i="236"/>
  <c r="E19" i="236"/>
  <c r="D19" i="236"/>
  <c r="C19" i="236"/>
  <c r="B19" i="236"/>
  <c r="U16" i="236"/>
  <c r="T16" i="236"/>
  <c r="S16" i="236"/>
  <c r="R16" i="236"/>
  <c r="Q16" i="236"/>
  <c r="P16" i="236"/>
  <c r="O16" i="236"/>
  <c r="N16" i="236"/>
  <c r="M16" i="236"/>
  <c r="L16" i="236"/>
  <c r="K16" i="236"/>
  <c r="J16" i="236"/>
  <c r="I16" i="236"/>
  <c r="H16" i="236"/>
  <c r="G16" i="236"/>
  <c r="F16" i="236"/>
  <c r="E16" i="236"/>
  <c r="D16" i="236"/>
  <c r="C16" i="236"/>
  <c r="B16" i="236"/>
  <c r="U10" i="236"/>
  <c r="T10" i="236"/>
  <c r="S10" i="236"/>
  <c r="R10" i="236"/>
  <c r="Q10" i="236"/>
  <c r="P10" i="236"/>
  <c r="O10" i="236"/>
  <c r="N10" i="236"/>
  <c r="M10" i="236"/>
  <c r="L10" i="236"/>
  <c r="K10" i="236"/>
  <c r="J10" i="236"/>
  <c r="I10" i="236"/>
  <c r="H10" i="236"/>
  <c r="G10" i="236"/>
  <c r="F10" i="236"/>
  <c r="E10" i="236"/>
  <c r="D10" i="236"/>
  <c r="C10" i="236"/>
  <c r="B10" i="236"/>
  <c r="U6" i="236"/>
  <c r="T6" i="236"/>
  <c r="S6" i="236"/>
  <c r="R6" i="236"/>
  <c r="Q6" i="236"/>
  <c r="P6" i="236"/>
  <c r="O6" i="236"/>
  <c r="N6" i="236"/>
  <c r="M6" i="236"/>
  <c r="L6" i="236"/>
  <c r="K6" i="236"/>
  <c r="J6" i="236"/>
  <c r="I6" i="236"/>
  <c r="H6" i="236"/>
  <c r="G6" i="236"/>
  <c r="F6" i="236"/>
  <c r="E6" i="236"/>
  <c r="D6" i="236"/>
  <c r="C6" i="236"/>
  <c r="B6" i="236"/>
  <c r="U4" i="236"/>
  <c r="T4" i="236"/>
  <c r="S4" i="236"/>
  <c r="R4" i="236"/>
  <c r="Q4" i="236"/>
  <c r="P4" i="236"/>
  <c r="O4" i="236"/>
  <c r="N4" i="236"/>
  <c r="M4" i="236"/>
  <c r="L4" i="236"/>
  <c r="K4" i="236"/>
  <c r="J4" i="236"/>
  <c r="I4" i="236"/>
  <c r="H4" i="236"/>
  <c r="G4" i="236"/>
  <c r="F4" i="236"/>
  <c r="E4" i="236"/>
  <c r="D4" i="236"/>
  <c r="C4" i="236"/>
  <c r="B4" i="236"/>
  <c r="I18" i="235"/>
  <c r="H18" i="235"/>
  <c r="I15" i="235"/>
  <c r="H15" i="235"/>
  <c r="I14" i="235"/>
  <c r="H14" i="235"/>
  <c r="I11" i="235"/>
  <c r="H11" i="235"/>
  <c r="I10" i="235"/>
  <c r="H10" i="235"/>
  <c r="I9" i="235"/>
  <c r="H9" i="235"/>
  <c r="I8" i="235"/>
  <c r="H8" i="235"/>
  <c r="K43" i="234"/>
  <c r="J43" i="234"/>
  <c r="K31" i="234"/>
  <c r="J31" i="234"/>
  <c r="K16" i="234"/>
  <c r="J16" i="234"/>
  <c r="C16" i="234"/>
  <c r="B16" i="234"/>
  <c r="G11" i="234"/>
  <c r="F11" i="234"/>
  <c r="G6" i="234"/>
  <c r="K6" i="234" s="1"/>
  <c r="F6" i="234"/>
  <c r="J6" i="234" s="1"/>
  <c r="B6" i="234"/>
  <c r="I28" i="233"/>
  <c r="H28" i="233"/>
  <c r="I27" i="233"/>
  <c r="H27" i="233"/>
  <c r="H26" i="233"/>
  <c r="F26" i="233"/>
  <c r="I26" i="233" s="1"/>
  <c r="E26" i="233"/>
  <c r="D26" i="233"/>
  <c r="C26" i="233"/>
  <c r="B26" i="233"/>
  <c r="I24" i="233"/>
  <c r="H24" i="233"/>
  <c r="I23" i="233"/>
  <c r="H23" i="233"/>
  <c r="I22" i="233"/>
  <c r="H22" i="233"/>
  <c r="F21" i="233"/>
  <c r="I21" i="233" s="1"/>
  <c r="E21" i="233"/>
  <c r="D21" i="233"/>
  <c r="C21" i="233"/>
  <c r="B21" i="233"/>
  <c r="F18" i="233"/>
  <c r="E18" i="233"/>
  <c r="D18" i="233"/>
  <c r="C18" i="233"/>
  <c r="B18" i="233"/>
  <c r="F17" i="233"/>
  <c r="E17" i="233"/>
  <c r="D17" i="233"/>
  <c r="C17" i="233"/>
  <c r="B17" i="233"/>
  <c r="I14" i="233"/>
  <c r="H14" i="233"/>
  <c r="I13" i="233"/>
  <c r="H13" i="233"/>
  <c r="I12" i="233"/>
  <c r="F12" i="233"/>
  <c r="E12" i="233"/>
  <c r="D12" i="233"/>
  <c r="C12" i="233"/>
  <c r="B12" i="233"/>
  <c r="H12" i="233" s="1"/>
  <c r="I10" i="233"/>
  <c r="H10" i="233"/>
  <c r="I9" i="233"/>
  <c r="H9" i="233"/>
  <c r="I8" i="233"/>
  <c r="H8" i="233"/>
  <c r="F7" i="233"/>
  <c r="I7" i="233" s="1"/>
  <c r="E7" i="233"/>
  <c r="D7" i="233"/>
  <c r="C7" i="233"/>
  <c r="B7" i="233"/>
  <c r="F4" i="233"/>
  <c r="F4" i="235" s="1"/>
  <c r="E4" i="233"/>
  <c r="E4" i="235" s="1"/>
  <c r="D4" i="233"/>
  <c r="D4" i="235" s="1"/>
  <c r="C4" i="233"/>
  <c r="C4" i="235" s="1"/>
  <c r="B4" i="233"/>
  <c r="B4" i="235" s="1"/>
  <c r="J43" i="232"/>
  <c r="I43" i="232"/>
  <c r="H43" i="232"/>
  <c r="G43" i="232"/>
  <c r="F43" i="232"/>
  <c r="E43" i="232"/>
  <c r="D43" i="232"/>
  <c r="C43" i="232"/>
  <c r="B43" i="232"/>
  <c r="J42" i="232"/>
  <c r="I42" i="232"/>
  <c r="H42" i="232"/>
  <c r="G42" i="232"/>
  <c r="F42" i="232"/>
  <c r="E42" i="232"/>
  <c r="D42" i="232"/>
  <c r="C42" i="232"/>
  <c r="B42" i="232"/>
  <c r="J41" i="232"/>
  <c r="I41" i="232"/>
  <c r="H41" i="232"/>
  <c r="G41" i="232"/>
  <c r="F41" i="232"/>
  <c r="E41" i="232"/>
  <c r="D41" i="232"/>
  <c r="C41" i="232"/>
  <c r="B41" i="232"/>
  <c r="J40" i="232"/>
  <c r="I40" i="232"/>
  <c r="H40" i="232"/>
  <c r="G40" i="232"/>
  <c r="F40" i="232"/>
  <c r="E40" i="232"/>
  <c r="D40" i="232"/>
  <c r="C40" i="232"/>
  <c r="B40" i="232"/>
  <c r="L38" i="232"/>
  <c r="L37" i="232"/>
  <c r="L36" i="232"/>
  <c r="L35" i="232"/>
  <c r="L34" i="232"/>
  <c r="J30" i="232"/>
  <c r="I30" i="232"/>
  <c r="H30" i="232"/>
  <c r="G30" i="232"/>
  <c r="F30" i="232"/>
  <c r="E30" i="232"/>
  <c r="D30" i="232"/>
  <c r="C30" i="232"/>
  <c r="B30" i="232"/>
  <c r="J29" i="232"/>
  <c r="I29" i="232"/>
  <c r="H29" i="232"/>
  <c r="G29" i="232"/>
  <c r="F29" i="232"/>
  <c r="E29" i="232"/>
  <c r="D29" i="232"/>
  <c r="C29" i="232"/>
  <c r="B29" i="232"/>
  <c r="J28" i="232"/>
  <c r="I28" i="232"/>
  <c r="H28" i="232"/>
  <c r="G28" i="232"/>
  <c r="F28" i="232"/>
  <c r="E28" i="232"/>
  <c r="D28" i="232"/>
  <c r="C28" i="232"/>
  <c r="B28" i="232"/>
  <c r="J27" i="232"/>
  <c r="I27" i="232"/>
  <c r="H27" i="232"/>
  <c r="G27" i="232"/>
  <c r="F27" i="232"/>
  <c r="E27" i="232"/>
  <c r="D27" i="232"/>
  <c r="C27" i="232"/>
  <c r="B27" i="232"/>
  <c r="L25" i="232"/>
  <c r="L24" i="232"/>
  <c r="L23" i="232"/>
  <c r="L22" i="232"/>
  <c r="L21" i="232"/>
  <c r="J12" i="232"/>
  <c r="I12" i="232"/>
  <c r="H12" i="232"/>
  <c r="G12" i="232"/>
  <c r="F12" i="232"/>
  <c r="E12" i="232"/>
  <c r="D12" i="232"/>
  <c r="C12" i="232"/>
  <c r="B12" i="232"/>
  <c r="J11" i="232"/>
  <c r="I11" i="232"/>
  <c r="I17" i="232" s="1"/>
  <c r="H11" i="232"/>
  <c r="G11" i="232"/>
  <c r="F11" i="232"/>
  <c r="E11" i="232"/>
  <c r="E17" i="232" s="1"/>
  <c r="D11" i="232"/>
  <c r="C11" i="232"/>
  <c r="B11" i="232"/>
  <c r="J10" i="232"/>
  <c r="J16" i="232" s="1"/>
  <c r="I10" i="232"/>
  <c r="H10" i="232"/>
  <c r="G10" i="232"/>
  <c r="F10" i="232"/>
  <c r="F16" i="232" s="1"/>
  <c r="E10" i="232"/>
  <c r="D10" i="232"/>
  <c r="C10" i="232"/>
  <c r="B10" i="232"/>
  <c r="B16" i="232" s="1"/>
  <c r="J9" i="232"/>
  <c r="I9" i="232"/>
  <c r="H9" i="232"/>
  <c r="G9" i="232"/>
  <c r="F9" i="232"/>
  <c r="E9" i="232"/>
  <c r="D9" i="232"/>
  <c r="C9" i="232"/>
  <c r="B9" i="232"/>
  <c r="J8" i="232"/>
  <c r="I8" i="232"/>
  <c r="H8" i="232"/>
  <c r="G8" i="232"/>
  <c r="F8" i="232"/>
  <c r="E8" i="232"/>
  <c r="E18" i="232" s="1"/>
  <c r="D8" i="232"/>
  <c r="D18" i="232" s="1"/>
  <c r="C8" i="232"/>
  <c r="B8" i="232"/>
  <c r="J56" i="231"/>
  <c r="I56" i="231"/>
  <c r="H56" i="231"/>
  <c r="G56" i="231"/>
  <c r="F56" i="231"/>
  <c r="E56" i="231"/>
  <c r="D56" i="231"/>
  <c r="C56" i="231"/>
  <c r="B56" i="231"/>
  <c r="J55" i="231"/>
  <c r="I55" i="231"/>
  <c r="H55" i="231"/>
  <c r="G55" i="231"/>
  <c r="F55" i="231"/>
  <c r="E55" i="231"/>
  <c r="D55" i="231"/>
  <c r="C55" i="231"/>
  <c r="B55" i="231"/>
  <c r="J54" i="231"/>
  <c r="I54" i="231"/>
  <c r="H54" i="231"/>
  <c r="G54" i="231"/>
  <c r="F54" i="231"/>
  <c r="E54" i="231"/>
  <c r="D54" i="231"/>
  <c r="C54" i="231"/>
  <c r="B54" i="231"/>
  <c r="J53" i="231"/>
  <c r="I53" i="231"/>
  <c r="H53" i="231"/>
  <c r="G53" i="231"/>
  <c r="F53" i="231"/>
  <c r="E53" i="231"/>
  <c r="D53" i="231"/>
  <c r="C53" i="231"/>
  <c r="B53" i="231"/>
  <c r="L51" i="231"/>
  <c r="L56" i="231" s="1"/>
  <c r="L50" i="231"/>
  <c r="L49" i="231"/>
  <c r="L55" i="231" s="1"/>
  <c r="L48" i="231"/>
  <c r="L47" i="231"/>
  <c r="L57" i="231" s="1"/>
  <c r="J43" i="231"/>
  <c r="I43" i="231"/>
  <c r="H43" i="231"/>
  <c r="G43" i="231"/>
  <c r="F43" i="231"/>
  <c r="E43" i="231"/>
  <c r="D43" i="231"/>
  <c r="C43" i="231"/>
  <c r="B43" i="231"/>
  <c r="J42" i="231"/>
  <c r="I42" i="231"/>
  <c r="H42" i="231"/>
  <c r="G42" i="231"/>
  <c r="F42" i="231"/>
  <c r="E42" i="231"/>
  <c r="D42" i="231"/>
  <c r="C42" i="231"/>
  <c r="B42" i="231"/>
  <c r="J41" i="231"/>
  <c r="I41" i="231"/>
  <c r="H41" i="231"/>
  <c r="G41" i="231"/>
  <c r="F41" i="231"/>
  <c r="E41" i="231"/>
  <c r="D41" i="231"/>
  <c r="C41" i="231"/>
  <c r="B41" i="231"/>
  <c r="J40" i="231"/>
  <c r="I40" i="231"/>
  <c r="H40" i="231"/>
  <c r="G40" i="231"/>
  <c r="F40" i="231"/>
  <c r="E40" i="231"/>
  <c r="D40" i="231"/>
  <c r="C40" i="231"/>
  <c r="B40" i="231"/>
  <c r="L38" i="231"/>
  <c r="L37" i="231"/>
  <c r="L36" i="231"/>
  <c r="L35" i="231"/>
  <c r="L34" i="231"/>
  <c r="L44" i="231" s="1"/>
  <c r="J30" i="231"/>
  <c r="I30" i="231"/>
  <c r="H30" i="231"/>
  <c r="G30" i="231"/>
  <c r="F30" i="231"/>
  <c r="E30" i="231"/>
  <c r="D30" i="231"/>
  <c r="C30" i="231"/>
  <c r="B30" i="231"/>
  <c r="J29" i="231"/>
  <c r="I29" i="231"/>
  <c r="H29" i="231"/>
  <c r="G29" i="231"/>
  <c r="F29" i="231"/>
  <c r="E29" i="231"/>
  <c r="D29" i="231"/>
  <c r="C29" i="231"/>
  <c r="B29" i="231"/>
  <c r="J28" i="231"/>
  <c r="I28" i="231"/>
  <c r="H28" i="231"/>
  <c r="G28" i="231"/>
  <c r="F28" i="231"/>
  <c r="E28" i="231"/>
  <c r="D28" i="231"/>
  <c r="C28" i="231"/>
  <c r="B28" i="231"/>
  <c r="J27" i="231"/>
  <c r="I27" i="231"/>
  <c r="H27" i="231"/>
  <c r="G27" i="231"/>
  <c r="F27" i="231"/>
  <c r="E27" i="231"/>
  <c r="D27" i="231"/>
  <c r="C27" i="231"/>
  <c r="B27" i="231"/>
  <c r="L25" i="231"/>
  <c r="L24" i="231"/>
  <c r="L23" i="231"/>
  <c r="L22" i="231"/>
  <c r="L21" i="231"/>
  <c r="L31" i="231" s="1"/>
  <c r="J12" i="231"/>
  <c r="I12" i="231"/>
  <c r="H12" i="231"/>
  <c r="G12" i="231"/>
  <c r="F12" i="231"/>
  <c r="E12" i="231"/>
  <c r="D12" i="231"/>
  <c r="C12" i="231"/>
  <c r="B12" i="231"/>
  <c r="J11" i="231"/>
  <c r="I11" i="231"/>
  <c r="H11" i="231"/>
  <c r="G11" i="231"/>
  <c r="F11" i="231"/>
  <c r="E11" i="231"/>
  <c r="D11" i="231"/>
  <c r="C11" i="231"/>
  <c r="B11" i="231"/>
  <c r="J10" i="231"/>
  <c r="I10" i="231"/>
  <c r="H10" i="231"/>
  <c r="G10" i="231"/>
  <c r="F10" i="231"/>
  <c r="E10" i="231"/>
  <c r="D10" i="231"/>
  <c r="C10" i="231"/>
  <c r="B10" i="231"/>
  <c r="J9" i="231"/>
  <c r="I9" i="231"/>
  <c r="H9" i="231"/>
  <c r="G9" i="231"/>
  <c r="F9" i="231"/>
  <c r="E9" i="231"/>
  <c r="D9" i="231"/>
  <c r="C9" i="231"/>
  <c r="B9" i="231"/>
  <c r="J8" i="231"/>
  <c r="I8" i="231"/>
  <c r="H8" i="231"/>
  <c r="H18" i="231" s="1"/>
  <c r="G8" i="231"/>
  <c r="G18" i="231" s="1"/>
  <c r="F8" i="231"/>
  <c r="F18" i="231" s="1"/>
  <c r="E8" i="231"/>
  <c r="D8" i="231"/>
  <c r="C8" i="231"/>
  <c r="B8" i="231"/>
  <c r="L5" i="231"/>
  <c r="L5" i="232" s="1"/>
  <c r="J5" i="231"/>
  <c r="J5" i="232" s="1"/>
  <c r="I5" i="231"/>
  <c r="I5" i="232" s="1"/>
  <c r="H5" i="231"/>
  <c r="H5" i="232" s="1"/>
  <c r="G5" i="231"/>
  <c r="G5" i="232" s="1"/>
  <c r="F5" i="231"/>
  <c r="F5" i="232" s="1"/>
  <c r="E5" i="231"/>
  <c r="E5" i="232" s="1"/>
  <c r="D5" i="231"/>
  <c r="D5" i="232" s="1"/>
  <c r="C5" i="231"/>
  <c r="C5" i="232" s="1"/>
  <c r="B5" i="231"/>
  <c r="B5" i="232" s="1"/>
  <c r="L4" i="231"/>
  <c r="L4" i="232" s="1"/>
  <c r="J4" i="231"/>
  <c r="J4" i="232" s="1"/>
  <c r="I4" i="231"/>
  <c r="I4" i="232" s="1"/>
  <c r="H4" i="231"/>
  <c r="H4" i="232" s="1"/>
  <c r="G4" i="231"/>
  <c r="G4" i="232" s="1"/>
  <c r="F4" i="231"/>
  <c r="F4" i="232" s="1"/>
  <c r="E4" i="231"/>
  <c r="E4" i="232" s="1"/>
  <c r="D4" i="231"/>
  <c r="D4" i="232" s="1"/>
  <c r="C4" i="231"/>
  <c r="C4" i="232" s="1"/>
  <c r="B4" i="231"/>
  <c r="B4" i="232" s="1"/>
  <c r="E31" i="230"/>
  <c r="B29" i="230"/>
  <c r="B22" i="230"/>
  <c r="E12" i="230"/>
  <c r="C12" i="230"/>
  <c r="B12" i="230"/>
  <c r="E11" i="230"/>
  <c r="E10" i="230"/>
  <c r="E9" i="230"/>
  <c r="C9" i="230"/>
  <c r="B9" i="230"/>
  <c r="E8" i="230"/>
  <c r="E7" i="230"/>
  <c r="E6" i="230"/>
  <c r="C3" i="230"/>
  <c r="B14" i="230" s="1"/>
  <c r="B24" i="230" s="1"/>
  <c r="B3" i="230"/>
  <c r="I32" i="229"/>
  <c r="H32" i="229"/>
  <c r="I31" i="229"/>
  <c r="H31" i="229"/>
  <c r="F30" i="229"/>
  <c r="I30" i="229" s="1"/>
  <c r="E30" i="229"/>
  <c r="E23" i="229" s="1"/>
  <c r="D30" i="229"/>
  <c r="C30" i="229"/>
  <c r="B30" i="229"/>
  <c r="I28" i="229"/>
  <c r="H28" i="229"/>
  <c r="I27" i="229"/>
  <c r="H27" i="229"/>
  <c r="I26" i="229"/>
  <c r="H26" i="229"/>
  <c r="H25" i="229"/>
  <c r="F25" i="229"/>
  <c r="I25" i="229" s="1"/>
  <c r="E25" i="229"/>
  <c r="D25" i="229"/>
  <c r="D23" i="229" s="1"/>
  <c r="C25" i="229"/>
  <c r="C23" i="229" s="1"/>
  <c r="B25" i="229"/>
  <c r="B23" i="229"/>
  <c r="I16" i="229"/>
  <c r="H16" i="229"/>
  <c r="I15" i="229"/>
  <c r="H15" i="229"/>
  <c r="F14" i="229"/>
  <c r="F7" i="229" s="1"/>
  <c r="E14" i="229"/>
  <c r="E7" i="229" s="1"/>
  <c r="D14" i="229"/>
  <c r="D7" i="229" s="1"/>
  <c r="C14" i="229"/>
  <c r="B14" i="229"/>
  <c r="I12" i="229"/>
  <c r="H12" i="229"/>
  <c r="I11" i="229"/>
  <c r="H11" i="229"/>
  <c r="I10" i="229"/>
  <c r="H10" i="229"/>
  <c r="F9" i="229"/>
  <c r="H9" i="229" s="1"/>
  <c r="E9" i="229"/>
  <c r="D9" i="229"/>
  <c r="C9" i="229"/>
  <c r="C7" i="229" s="1"/>
  <c r="B9" i="229"/>
  <c r="B7" i="229" s="1"/>
  <c r="J43" i="228"/>
  <c r="I43" i="228"/>
  <c r="H43" i="228"/>
  <c r="G43" i="228"/>
  <c r="F43" i="228"/>
  <c r="E43" i="228"/>
  <c r="D43" i="228"/>
  <c r="C43" i="228"/>
  <c r="B43" i="228"/>
  <c r="J42" i="228"/>
  <c r="I42" i="228"/>
  <c r="H42" i="228"/>
  <c r="G42" i="228"/>
  <c r="F42" i="228"/>
  <c r="E42" i="228"/>
  <c r="D42" i="228"/>
  <c r="C42" i="228"/>
  <c r="B42" i="228"/>
  <c r="J41" i="228"/>
  <c r="I41" i="228"/>
  <c r="H41" i="228"/>
  <c r="G41" i="228"/>
  <c r="F41" i="228"/>
  <c r="E41" i="228"/>
  <c r="D41" i="228"/>
  <c r="C41" i="228"/>
  <c r="B41" i="228"/>
  <c r="J40" i="228"/>
  <c r="I40" i="228"/>
  <c r="H40" i="228"/>
  <c r="G40" i="228"/>
  <c r="F40" i="228"/>
  <c r="E40" i="228"/>
  <c r="D40" i="228"/>
  <c r="C40" i="228"/>
  <c r="B40" i="228"/>
  <c r="L38" i="228"/>
  <c r="L37" i="228"/>
  <c r="L36" i="228"/>
  <c r="L35" i="228"/>
  <c r="L34" i="228"/>
  <c r="J30" i="228"/>
  <c r="I30" i="228"/>
  <c r="H30" i="228"/>
  <c r="G30" i="228"/>
  <c r="F30" i="228"/>
  <c r="E30" i="228"/>
  <c r="D30" i="228"/>
  <c r="C30" i="228"/>
  <c r="B30" i="228"/>
  <c r="J29" i="228"/>
  <c r="I29" i="228"/>
  <c r="H29" i="228"/>
  <c r="G29" i="228"/>
  <c r="F29" i="228"/>
  <c r="E29" i="228"/>
  <c r="D29" i="228"/>
  <c r="C29" i="228"/>
  <c r="B29" i="228"/>
  <c r="J28" i="228"/>
  <c r="I28" i="228"/>
  <c r="H28" i="228"/>
  <c r="G28" i="228"/>
  <c r="F28" i="228"/>
  <c r="E28" i="228"/>
  <c r="D28" i="228"/>
  <c r="C28" i="228"/>
  <c r="B28" i="228"/>
  <c r="J27" i="228"/>
  <c r="I27" i="228"/>
  <c r="H27" i="228"/>
  <c r="G27" i="228"/>
  <c r="F27" i="228"/>
  <c r="E27" i="228"/>
  <c r="D27" i="228"/>
  <c r="C27" i="228"/>
  <c r="B27" i="228"/>
  <c r="L25" i="228"/>
  <c r="L24" i="228"/>
  <c r="L23" i="228"/>
  <c r="L22" i="228"/>
  <c r="L21" i="228"/>
  <c r="J12" i="228"/>
  <c r="I12" i="228"/>
  <c r="H12" i="228"/>
  <c r="G12" i="228"/>
  <c r="F12" i="228"/>
  <c r="E12" i="228"/>
  <c r="D12" i="228"/>
  <c r="C12" i="228"/>
  <c r="B12" i="228"/>
  <c r="J11" i="228"/>
  <c r="I11" i="228"/>
  <c r="H11" i="228"/>
  <c r="G11" i="228"/>
  <c r="G17" i="228" s="1"/>
  <c r="F11" i="228"/>
  <c r="E11" i="228"/>
  <c r="D11" i="228"/>
  <c r="C11" i="228"/>
  <c r="C17" i="228" s="1"/>
  <c r="B11" i="228"/>
  <c r="J10" i="228"/>
  <c r="I10" i="228"/>
  <c r="H10" i="228"/>
  <c r="H16" i="228" s="1"/>
  <c r="G10" i="228"/>
  <c r="F10" i="228"/>
  <c r="E10" i="228"/>
  <c r="D10" i="228"/>
  <c r="D16" i="228" s="1"/>
  <c r="C10" i="228"/>
  <c r="B10" i="228"/>
  <c r="J9" i="228"/>
  <c r="I9" i="228"/>
  <c r="H9" i="228"/>
  <c r="G9" i="228"/>
  <c r="F9" i="228"/>
  <c r="E9" i="228"/>
  <c r="D9" i="228"/>
  <c r="C9" i="228"/>
  <c r="B9" i="228"/>
  <c r="J8" i="228"/>
  <c r="J18" i="228" s="1"/>
  <c r="I8" i="228"/>
  <c r="I18" i="228" s="1"/>
  <c r="H8" i="228"/>
  <c r="G8" i="228"/>
  <c r="F8" i="228"/>
  <c r="E8" i="228"/>
  <c r="D8" i="228"/>
  <c r="C8" i="228"/>
  <c r="C18" i="228" s="1"/>
  <c r="B8" i="228"/>
  <c r="B14" i="228" s="1"/>
  <c r="L5" i="228"/>
  <c r="J5" i="228"/>
  <c r="I5" i="228"/>
  <c r="H5" i="228"/>
  <c r="G5" i="228"/>
  <c r="F5" i="228"/>
  <c r="E5" i="228"/>
  <c r="D5" i="228"/>
  <c r="C5" i="228"/>
  <c r="B5" i="228"/>
  <c r="L4" i="228"/>
  <c r="J4" i="228"/>
  <c r="I4" i="228"/>
  <c r="H4" i="228"/>
  <c r="G4" i="228"/>
  <c r="F4" i="228"/>
  <c r="E4" i="228"/>
  <c r="D4" i="228"/>
  <c r="C4" i="228"/>
  <c r="B4" i="228"/>
  <c r="J58" i="227"/>
  <c r="I58" i="227"/>
  <c r="H58" i="227"/>
  <c r="G58" i="227"/>
  <c r="F58" i="227"/>
  <c r="E58" i="227"/>
  <c r="D58" i="227"/>
  <c r="C58" i="227"/>
  <c r="B58" i="227"/>
  <c r="J57" i="227"/>
  <c r="I57" i="227"/>
  <c r="H57" i="227"/>
  <c r="G57" i="227"/>
  <c r="F57" i="227"/>
  <c r="E57" i="227"/>
  <c r="D57" i="227"/>
  <c r="C57" i="227"/>
  <c r="B57" i="227"/>
  <c r="J56" i="227"/>
  <c r="I56" i="227"/>
  <c r="H56" i="227"/>
  <c r="G56" i="227"/>
  <c r="F56" i="227"/>
  <c r="E56" i="227"/>
  <c r="D56" i="227"/>
  <c r="C56" i="227"/>
  <c r="B56" i="227"/>
  <c r="J55" i="227"/>
  <c r="I55" i="227"/>
  <c r="H55" i="227"/>
  <c r="G55" i="227"/>
  <c r="F55" i="227"/>
  <c r="E55" i="227"/>
  <c r="D55" i="227"/>
  <c r="C55" i="227"/>
  <c r="B55" i="227"/>
  <c r="L53" i="227"/>
  <c r="L52" i="227"/>
  <c r="L51" i="227"/>
  <c r="L50" i="227"/>
  <c r="L49" i="227"/>
  <c r="L59" i="227" s="1"/>
  <c r="J44" i="227"/>
  <c r="I44" i="227"/>
  <c r="H44" i="227"/>
  <c r="G44" i="227"/>
  <c r="F44" i="227"/>
  <c r="E44" i="227"/>
  <c r="D44" i="227"/>
  <c r="C44" i="227"/>
  <c r="B44" i="227"/>
  <c r="J43" i="227"/>
  <c r="I43" i="227"/>
  <c r="H43" i="227"/>
  <c r="G43" i="227"/>
  <c r="F43" i="227"/>
  <c r="E43" i="227"/>
  <c r="D43" i="227"/>
  <c r="C43" i="227"/>
  <c r="B43" i="227"/>
  <c r="J42" i="227"/>
  <c r="I42" i="227"/>
  <c r="H42" i="227"/>
  <c r="G42" i="227"/>
  <c r="F42" i="227"/>
  <c r="E42" i="227"/>
  <c r="D42" i="227"/>
  <c r="C42" i="227"/>
  <c r="B42" i="227"/>
  <c r="J41" i="227"/>
  <c r="I41" i="227"/>
  <c r="H41" i="227"/>
  <c r="G41" i="227"/>
  <c r="F41" i="227"/>
  <c r="E41" i="227"/>
  <c r="D41" i="227"/>
  <c r="C41" i="227"/>
  <c r="B41" i="227"/>
  <c r="L39" i="227"/>
  <c r="L38" i="227"/>
  <c r="L37" i="227"/>
  <c r="L36" i="227"/>
  <c r="L35" i="227"/>
  <c r="L45" i="227" s="1"/>
  <c r="J30" i="227"/>
  <c r="I30" i="227"/>
  <c r="H30" i="227"/>
  <c r="G30" i="227"/>
  <c r="F30" i="227"/>
  <c r="E30" i="227"/>
  <c r="D30" i="227"/>
  <c r="C30" i="227"/>
  <c r="B30" i="227"/>
  <c r="J29" i="227"/>
  <c r="I29" i="227"/>
  <c r="H29" i="227"/>
  <c r="G29" i="227"/>
  <c r="F29" i="227"/>
  <c r="E29" i="227"/>
  <c r="D29" i="227"/>
  <c r="C29" i="227"/>
  <c r="B29" i="227"/>
  <c r="J28" i="227"/>
  <c r="I28" i="227"/>
  <c r="H28" i="227"/>
  <c r="G28" i="227"/>
  <c r="F28" i="227"/>
  <c r="E28" i="227"/>
  <c r="D28" i="227"/>
  <c r="C28" i="227"/>
  <c r="B28" i="227"/>
  <c r="J27" i="227"/>
  <c r="I27" i="227"/>
  <c r="H27" i="227"/>
  <c r="G27" i="227"/>
  <c r="F27" i="227"/>
  <c r="E27" i="227"/>
  <c r="D27" i="227"/>
  <c r="C27" i="227"/>
  <c r="B27" i="227"/>
  <c r="L25" i="227"/>
  <c r="L31" i="227" s="1"/>
  <c r="L24" i="227"/>
  <c r="L23" i="227"/>
  <c r="L22" i="227"/>
  <c r="J12" i="227"/>
  <c r="I12" i="227"/>
  <c r="H12" i="227"/>
  <c r="G12" i="227"/>
  <c r="F12" i="227"/>
  <c r="E12" i="227"/>
  <c r="D12" i="227"/>
  <c r="C12" i="227"/>
  <c r="B12" i="227"/>
  <c r="J11" i="227"/>
  <c r="I11" i="227"/>
  <c r="H11" i="227"/>
  <c r="G11" i="227"/>
  <c r="F11" i="227"/>
  <c r="E11" i="227"/>
  <c r="D11" i="227"/>
  <c r="C11" i="227"/>
  <c r="B11" i="227"/>
  <c r="J10" i="227"/>
  <c r="I10" i="227"/>
  <c r="H10" i="227"/>
  <c r="G10" i="227"/>
  <c r="F10" i="227"/>
  <c r="F16" i="227" s="1"/>
  <c r="E10" i="227"/>
  <c r="D10" i="227"/>
  <c r="C10" i="227"/>
  <c r="B10" i="227"/>
  <c r="J9" i="227"/>
  <c r="I9" i="227"/>
  <c r="H9" i="227"/>
  <c r="G9" i="227"/>
  <c r="F9" i="227"/>
  <c r="E9" i="227"/>
  <c r="D9" i="227"/>
  <c r="C9" i="227"/>
  <c r="B9" i="227"/>
  <c r="J8" i="227"/>
  <c r="J18" i="227" s="1"/>
  <c r="I8" i="227"/>
  <c r="I18" i="227" s="1"/>
  <c r="H8" i="227"/>
  <c r="H18" i="227" s="1"/>
  <c r="G8" i="227"/>
  <c r="G18" i="227" s="1"/>
  <c r="F8" i="227"/>
  <c r="F18" i="227" s="1"/>
  <c r="E8" i="227"/>
  <c r="E18" i="227" s="1"/>
  <c r="D8" i="227"/>
  <c r="D18" i="227" s="1"/>
  <c r="C8" i="227"/>
  <c r="C18" i="227" s="1"/>
  <c r="B8" i="227"/>
  <c r="B31" i="226"/>
  <c r="B24" i="226"/>
  <c r="B16" i="226"/>
  <c r="B26" i="226" s="1"/>
  <c r="E13" i="226"/>
  <c r="C13" i="226"/>
  <c r="C14" i="226" s="1"/>
  <c r="B13" i="226"/>
  <c r="E12" i="226"/>
  <c r="E11" i="226"/>
  <c r="C10" i="226"/>
  <c r="B10" i="226"/>
  <c r="E10" i="226" s="1"/>
  <c r="E9" i="226"/>
  <c r="E8" i="226"/>
  <c r="E7" i="226"/>
  <c r="L40" i="232" l="1"/>
  <c r="L44" i="232"/>
  <c r="B15" i="232"/>
  <c r="J15" i="232"/>
  <c r="E16" i="232"/>
  <c r="D17" i="232"/>
  <c r="H17" i="232"/>
  <c r="L43" i="232"/>
  <c r="G16" i="232"/>
  <c r="L27" i="232"/>
  <c r="L31" i="232"/>
  <c r="L30" i="232"/>
  <c r="I15" i="232"/>
  <c r="D16" i="232"/>
  <c r="H16" i="232"/>
  <c r="C17" i="232"/>
  <c r="B14" i="232"/>
  <c r="B18" i="232"/>
  <c r="J14" i="232"/>
  <c r="J18" i="232"/>
  <c r="L8" i="232"/>
  <c r="C18" i="232"/>
  <c r="G14" i="232"/>
  <c r="G18" i="232"/>
  <c r="L12" i="232"/>
  <c r="H14" i="232"/>
  <c r="H18" i="232"/>
  <c r="C14" i="232"/>
  <c r="F17" i="232"/>
  <c r="F14" i="232"/>
  <c r="F18" i="232"/>
  <c r="L9" i="232"/>
  <c r="I14" i="232"/>
  <c r="I18" i="232"/>
  <c r="C16" i="232"/>
  <c r="B17" i="232"/>
  <c r="J17" i="232"/>
  <c r="D14" i="232"/>
  <c r="L29" i="232"/>
  <c r="B16" i="231"/>
  <c r="F16" i="231"/>
  <c r="J16" i="231"/>
  <c r="E17" i="231"/>
  <c r="L30" i="231"/>
  <c r="I17" i="231"/>
  <c r="D15" i="231"/>
  <c r="G16" i="231"/>
  <c r="L28" i="231"/>
  <c r="L40" i="231"/>
  <c r="L53" i="231"/>
  <c r="L42" i="231"/>
  <c r="E16" i="231"/>
  <c r="I16" i="231"/>
  <c r="D17" i="231"/>
  <c r="H17" i="231"/>
  <c r="L12" i="231"/>
  <c r="L29" i="231"/>
  <c r="E14" i="231"/>
  <c r="E18" i="231"/>
  <c r="I14" i="231"/>
  <c r="I18" i="231"/>
  <c r="L10" i="231"/>
  <c r="L11" i="231"/>
  <c r="F17" i="231"/>
  <c r="F14" i="231"/>
  <c r="C14" i="231"/>
  <c r="C18" i="231"/>
  <c r="D14" i="231"/>
  <c r="D18" i="231"/>
  <c r="E15" i="231"/>
  <c r="B14" i="231"/>
  <c r="B18" i="231"/>
  <c r="J14" i="231"/>
  <c r="J18" i="231"/>
  <c r="H16" i="231"/>
  <c r="C17" i="231"/>
  <c r="G17" i="231"/>
  <c r="G14" i="231"/>
  <c r="C16" i="231"/>
  <c r="L27" i="231"/>
  <c r="L40" i="228"/>
  <c r="L44" i="228"/>
  <c r="H15" i="228"/>
  <c r="C16" i="228"/>
  <c r="F17" i="228"/>
  <c r="J17" i="228"/>
  <c r="L11" i="228"/>
  <c r="E16" i="228"/>
  <c r="L27" i="228"/>
  <c r="L31" i="228"/>
  <c r="G15" i="228"/>
  <c r="F16" i="228"/>
  <c r="D17" i="228"/>
  <c r="E14" i="228"/>
  <c r="E18" i="228"/>
  <c r="I14" i="228"/>
  <c r="L8" i="228"/>
  <c r="B18" i="228"/>
  <c r="F14" i="228"/>
  <c r="F18" i="228"/>
  <c r="L12" i="228"/>
  <c r="J14" i="228"/>
  <c r="G14" i="228"/>
  <c r="G18" i="228"/>
  <c r="I16" i="228"/>
  <c r="H17" i="228"/>
  <c r="L42" i="228"/>
  <c r="D14" i="228"/>
  <c r="D18" i="228"/>
  <c r="H14" i="228"/>
  <c r="H18" i="228"/>
  <c r="B16" i="228"/>
  <c r="J16" i="228"/>
  <c r="I17" i="228"/>
  <c r="L30" i="228"/>
  <c r="L43" i="228"/>
  <c r="L43" i="227"/>
  <c r="L57" i="227"/>
  <c r="L44" i="227"/>
  <c r="B18" i="227"/>
  <c r="L8" i="227"/>
  <c r="D14" i="227"/>
  <c r="H14" i="227"/>
  <c r="H16" i="227"/>
  <c r="G17" i="227"/>
  <c r="B15" i="227"/>
  <c r="I16" i="227"/>
  <c r="L9" i="227"/>
  <c r="L10" i="227"/>
  <c r="J15" i="227"/>
  <c r="E17" i="227"/>
  <c r="I17" i="227"/>
  <c r="L27" i="227"/>
  <c r="E14" i="227"/>
  <c r="I14" i="227"/>
  <c r="C16" i="227"/>
  <c r="G16" i="227"/>
  <c r="B17" i="227"/>
  <c r="F17" i="227"/>
  <c r="J17" i="227"/>
  <c r="L55" i="227"/>
  <c r="C14" i="227"/>
  <c r="G14" i="227"/>
  <c r="E16" i="227"/>
  <c r="D17" i="227"/>
  <c r="C15" i="227"/>
  <c r="L41" i="227"/>
  <c r="L58" i="227"/>
  <c r="B14" i="227"/>
  <c r="J14" i="227"/>
  <c r="D16" i="227"/>
  <c r="L11" i="227"/>
  <c r="L29" i="227"/>
  <c r="I7" i="229"/>
  <c r="H7" i="229"/>
  <c r="C17" i="227"/>
  <c r="D15" i="228"/>
  <c r="I15" i="227"/>
  <c r="L30" i="227"/>
  <c r="L56" i="227"/>
  <c r="F15" i="228"/>
  <c r="B17" i="228"/>
  <c r="I9" i="229"/>
  <c r="C15" i="231"/>
  <c r="L43" i="231"/>
  <c r="H15" i="232"/>
  <c r="G15" i="227"/>
  <c r="F23" i="229"/>
  <c r="L9" i="228"/>
  <c r="L29" i="228"/>
  <c r="L41" i="228"/>
  <c r="L10" i="232"/>
  <c r="L42" i="232"/>
  <c r="B14" i="226"/>
  <c r="E14" i="226" s="1"/>
  <c r="F14" i="227"/>
  <c r="D15" i="227"/>
  <c r="B16" i="227"/>
  <c r="J16" i="227"/>
  <c r="H17" i="227"/>
  <c r="L10" i="228"/>
  <c r="C14" i="228"/>
  <c r="I15" i="228"/>
  <c r="G16" i="228"/>
  <c r="E17" i="228"/>
  <c r="H30" i="229"/>
  <c r="H14" i="231"/>
  <c r="F15" i="231"/>
  <c r="D16" i="231"/>
  <c r="B17" i="231"/>
  <c r="J17" i="231"/>
  <c r="L11" i="232"/>
  <c r="E14" i="232"/>
  <c r="C15" i="232"/>
  <c r="I16" i="232"/>
  <c r="G17" i="232"/>
  <c r="H7" i="233"/>
  <c r="L8" i="231"/>
  <c r="L18" i="231" s="1"/>
  <c r="L12" i="227"/>
  <c r="E15" i="227"/>
  <c r="L28" i="227"/>
  <c r="B15" i="228"/>
  <c r="J15" i="228"/>
  <c r="H14" i="229"/>
  <c r="L9" i="231"/>
  <c r="G15" i="231"/>
  <c r="L41" i="231"/>
  <c r="D15" i="232"/>
  <c r="F15" i="227"/>
  <c r="C15" i="228"/>
  <c r="I14" i="229"/>
  <c r="H15" i="231"/>
  <c r="E15" i="232"/>
  <c r="L28" i="232"/>
  <c r="H21" i="233"/>
  <c r="L42" i="227"/>
  <c r="I15" i="231"/>
  <c r="L54" i="231"/>
  <c r="F15" i="232"/>
  <c r="H15" i="227"/>
  <c r="E15" i="228"/>
  <c r="L28" i="228"/>
  <c r="B15" i="231"/>
  <c r="J15" i="231"/>
  <c r="G15" i="232"/>
  <c r="L41" i="232"/>
  <c r="L18" i="232" l="1"/>
  <c r="L17" i="232"/>
  <c r="L14" i="232"/>
  <c r="L17" i="231"/>
  <c r="L16" i="231"/>
  <c r="L16" i="228"/>
  <c r="L17" i="228"/>
  <c r="L14" i="228"/>
  <c r="L18" i="228"/>
  <c r="L15" i="227"/>
  <c r="L16" i="227"/>
  <c r="L18" i="227"/>
  <c r="L14" i="227"/>
  <c r="H23" i="229"/>
  <c r="I23" i="229"/>
  <c r="L17" i="227"/>
  <c r="L15" i="228"/>
  <c r="L15" i="231"/>
  <c r="L14" i="231"/>
  <c r="L16" i="232"/>
  <c r="L15" i="232"/>
  <c r="F40" i="225" l="1"/>
  <c r="F38" i="224"/>
  <c r="F44" i="223"/>
  <c r="F44" i="222"/>
  <c r="F39" i="221"/>
  <c r="F40" i="220"/>
  <c r="R5" i="71"/>
  <c r="R18" i="71"/>
  <c r="H27" i="77"/>
  <c r="I27" i="77"/>
  <c r="J27" i="77"/>
  <c r="H28" i="77"/>
  <c r="I28" i="77"/>
  <c r="J28" i="77"/>
  <c r="H14" i="77"/>
  <c r="I14" i="77"/>
  <c r="J14" i="77"/>
  <c r="H15" i="77"/>
  <c r="I15" i="77"/>
  <c r="J15" i="77"/>
  <c r="H3" i="77"/>
  <c r="I3" i="77"/>
  <c r="J3" i="77"/>
  <c r="H4" i="77"/>
  <c r="I4" i="77"/>
  <c r="J4" i="77"/>
  <c r="N25" i="78"/>
  <c r="M25" i="78"/>
  <c r="L25" i="78"/>
  <c r="N24" i="78"/>
  <c r="M24" i="78"/>
  <c r="L24" i="78"/>
  <c r="O22" i="78"/>
  <c r="O21" i="78"/>
  <c r="O20" i="78"/>
  <c r="O19" i="78"/>
  <c r="O18" i="78"/>
  <c r="N14" i="78"/>
  <c r="M14" i="78"/>
  <c r="L14" i="78"/>
  <c r="N13" i="78"/>
  <c r="M13" i="78"/>
  <c r="L13" i="78"/>
  <c r="O11" i="78"/>
  <c r="O10" i="78"/>
  <c r="O9" i="78"/>
  <c r="O8" i="78"/>
  <c r="O7" i="78"/>
  <c r="O13" i="78" s="1"/>
  <c r="O4" i="78"/>
  <c r="N4" i="78"/>
  <c r="M4" i="78"/>
  <c r="L4" i="78"/>
  <c r="O3" i="78"/>
  <c r="N3" i="78"/>
  <c r="M3" i="78"/>
  <c r="L3" i="78"/>
  <c r="H26" i="75"/>
  <c r="I26" i="75"/>
  <c r="J26" i="75"/>
  <c r="H27" i="75"/>
  <c r="I27" i="75"/>
  <c r="J27" i="75"/>
  <c r="H13" i="75"/>
  <c r="I13" i="75"/>
  <c r="J13" i="75"/>
  <c r="H14" i="75"/>
  <c r="I14" i="75"/>
  <c r="J14" i="75"/>
  <c r="O8" i="76"/>
  <c r="O9" i="76"/>
  <c r="O10" i="76"/>
  <c r="O11" i="76"/>
  <c r="O7" i="76"/>
  <c r="M3" i="76"/>
  <c r="N3" i="76"/>
  <c r="M4" i="76"/>
  <c r="N4" i="76"/>
  <c r="L4" i="76"/>
  <c r="L3" i="76"/>
  <c r="N25" i="76"/>
  <c r="M25" i="76"/>
  <c r="L25" i="76"/>
  <c r="N24" i="76"/>
  <c r="M24" i="76"/>
  <c r="L24" i="76"/>
  <c r="O22" i="76"/>
  <c r="O21" i="76"/>
  <c r="O20" i="76"/>
  <c r="O19" i="76"/>
  <c r="O18" i="76"/>
  <c r="O25" i="76" s="1"/>
  <c r="N14" i="76"/>
  <c r="M14" i="76"/>
  <c r="L14" i="76"/>
  <c r="N13" i="76"/>
  <c r="M13" i="76"/>
  <c r="L13" i="76"/>
  <c r="O25" i="78" l="1"/>
  <c r="O24" i="78"/>
  <c r="O14" i="78"/>
  <c r="O13" i="76"/>
  <c r="O14" i="76"/>
  <c r="O24" i="76"/>
  <c r="R3" i="30"/>
  <c r="R4" i="30"/>
  <c r="R3" i="17"/>
  <c r="R4" i="17"/>
  <c r="CP23" i="136" l="1"/>
  <c r="CQ23" i="136"/>
  <c r="CR23" i="136"/>
  <c r="CP24" i="136"/>
  <c r="CQ24" i="136"/>
  <c r="CR24" i="136"/>
  <c r="CP25" i="136"/>
  <c r="CQ25" i="136"/>
  <c r="CR25" i="136"/>
  <c r="CP26" i="136"/>
  <c r="CQ26" i="136"/>
  <c r="CR26" i="136"/>
  <c r="CP27" i="136"/>
  <c r="CQ27" i="136"/>
  <c r="CR27" i="136"/>
  <c r="CP28" i="136"/>
  <c r="CQ28" i="136"/>
  <c r="CR28" i="136"/>
  <c r="CP29" i="136"/>
  <c r="CQ29" i="136"/>
  <c r="CR29" i="136"/>
  <c r="CP30" i="136"/>
  <c r="CQ30" i="136"/>
  <c r="CR30" i="136"/>
  <c r="CP31" i="136"/>
  <c r="CQ31" i="136"/>
  <c r="CR31" i="136"/>
  <c r="CP32" i="136"/>
  <c r="CQ32" i="136"/>
  <c r="CR32" i="136"/>
  <c r="CP33" i="136"/>
  <c r="CQ33" i="136"/>
  <c r="CR33" i="136"/>
  <c r="CP34" i="136"/>
  <c r="CQ34" i="136"/>
  <c r="CR34" i="136"/>
  <c r="CP35" i="136"/>
  <c r="CQ35" i="136"/>
  <c r="CR35" i="136"/>
  <c r="CQ21" i="136"/>
  <c r="CR21" i="136"/>
  <c r="CQ22" i="136"/>
  <c r="CR22" i="136"/>
  <c r="CP22" i="136"/>
  <c r="CP21" i="136"/>
  <c r="CP8" i="136"/>
  <c r="CQ8" i="136"/>
  <c r="CR8" i="136"/>
  <c r="CP9" i="136"/>
  <c r="CQ9" i="136"/>
  <c r="CR9" i="136"/>
  <c r="CP10" i="136"/>
  <c r="CQ10" i="136"/>
  <c r="CR10" i="136"/>
  <c r="CP11" i="136"/>
  <c r="CQ11" i="136"/>
  <c r="CR11" i="136"/>
  <c r="CP12" i="136"/>
  <c r="CQ12" i="136"/>
  <c r="CR12" i="136"/>
  <c r="CP13" i="136"/>
  <c r="CQ13" i="136"/>
  <c r="CR13" i="136"/>
  <c r="CP14" i="136"/>
  <c r="CQ14" i="136"/>
  <c r="CR14" i="136"/>
  <c r="CP15" i="136"/>
  <c r="CQ15" i="136"/>
  <c r="CR15" i="136"/>
  <c r="CP16" i="136"/>
  <c r="CQ16" i="136"/>
  <c r="CR16" i="136"/>
  <c r="CP17" i="136"/>
  <c r="CQ17" i="136"/>
  <c r="CR17" i="136"/>
  <c r="CP18" i="136"/>
  <c r="CQ18" i="136"/>
  <c r="CR18" i="136"/>
  <c r="CP19" i="136"/>
  <c r="CQ19" i="136"/>
  <c r="CR19" i="136"/>
  <c r="CP20" i="136"/>
  <c r="CQ20" i="136"/>
  <c r="CR20" i="136"/>
  <c r="CQ7" i="136"/>
  <c r="CR7" i="136"/>
  <c r="CP7" i="136"/>
  <c r="CQ6" i="136"/>
  <c r="CR6" i="136"/>
  <c r="CP6" i="136"/>
  <c r="F38" i="219" l="1"/>
  <c r="G38" i="219"/>
  <c r="H38" i="219"/>
  <c r="I38" i="219"/>
  <c r="E38" i="219"/>
  <c r="O19" i="133"/>
  <c r="K19" i="133"/>
  <c r="G19" i="133"/>
  <c r="B15" i="165" l="1"/>
  <c r="C15" i="165"/>
  <c r="D15" i="165"/>
  <c r="E15" i="165"/>
  <c r="F15" i="165"/>
  <c r="G9" i="92" l="1"/>
  <c r="G19" i="11" l="1"/>
  <c r="A1" i="225"/>
  <c r="A1" i="224"/>
  <c r="A1" i="223"/>
  <c r="A1" i="222"/>
  <c r="A1" i="221"/>
  <c r="A1" i="220"/>
  <c r="A1" i="219"/>
  <c r="A1" i="218"/>
  <c r="I39" i="221"/>
  <c r="I44" i="222" s="1"/>
  <c r="I44" i="223" s="1"/>
  <c r="H39" i="221"/>
  <c r="H44" i="222" s="1"/>
  <c r="H44" i="223" s="1"/>
  <c r="G39" i="221"/>
  <c r="G44" i="222" s="1"/>
  <c r="G38" i="224" s="1"/>
  <c r="G40" i="225" s="1"/>
  <c r="E39" i="221"/>
  <c r="E44" i="222" s="1"/>
  <c r="I40" i="220"/>
  <c r="H40" i="220"/>
  <c r="G40" i="220"/>
  <c r="E40" i="220"/>
  <c r="E38" i="224" l="1"/>
  <c r="E40" i="225" s="1"/>
  <c r="E44" i="223"/>
  <c r="H38" i="224"/>
  <c r="H40" i="225" s="1"/>
  <c r="I38" i="224"/>
  <c r="I40" i="225" s="1"/>
  <c r="G44" i="223"/>
  <c r="J22" i="78" l="1"/>
  <c r="J21" i="78"/>
  <c r="J20" i="78"/>
  <c r="J19" i="78"/>
  <c r="J18" i="78"/>
  <c r="J24" i="78" s="1"/>
  <c r="J11" i="78"/>
  <c r="J10" i="78"/>
  <c r="J9" i="78"/>
  <c r="J8" i="78"/>
  <c r="J7" i="78"/>
  <c r="E22" i="78"/>
  <c r="E21" i="78"/>
  <c r="E20" i="78"/>
  <c r="E19" i="78"/>
  <c r="E18" i="78"/>
  <c r="Q18" i="78" s="1"/>
  <c r="E11" i="78"/>
  <c r="E10" i="78"/>
  <c r="Q10" i="78" s="1"/>
  <c r="E9" i="78"/>
  <c r="E8" i="78"/>
  <c r="E7" i="78"/>
  <c r="J3" i="78"/>
  <c r="J4" i="78"/>
  <c r="E3" i="78"/>
  <c r="E4" i="78"/>
  <c r="J13" i="78" l="1"/>
  <c r="Q20" i="78"/>
  <c r="E14" i="78"/>
  <c r="Q11" i="78"/>
  <c r="Q21" i="78"/>
  <c r="E24" i="78"/>
  <c r="Q19" i="78"/>
  <c r="Q8" i="78"/>
  <c r="Q22" i="78"/>
  <c r="E13" i="78"/>
  <c r="Q7" i="78"/>
  <c r="Q9" i="78"/>
  <c r="E25" i="78"/>
  <c r="J25" i="78"/>
  <c r="J14" i="78"/>
  <c r="J22" i="76"/>
  <c r="J21" i="76"/>
  <c r="J20" i="76"/>
  <c r="J19" i="76"/>
  <c r="J18" i="76"/>
  <c r="J11" i="76"/>
  <c r="J10" i="76"/>
  <c r="Q10" i="76" s="1"/>
  <c r="J9" i="76"/>
  <c r="J8" i="76"/>
  <c r="J7" i="76"/>
  <c r="E22" i="76"/>
  <c r="E21" i="76"/>
  <c r="Q21" i="76" s="1"/>
  <c r="E20" i="76"/>
  <c r="Q20" i="76" s="1"/>
  <c r="E19" i="76"/>
  <c r="Q19" i="76" s="1"/>
  <c r="E18" i="76"/>
  <c r="Q18" i="76" s="1"/>
  <c r="E8" i="76"/>
  <c r="E9" i="76"/>
  <c r="E10" i="76"/>
  <c r="E11" i="76"/>
  <c r="E7" i="76"/>
  <c r="E14" i="76" s="1"/>
  <c r="J25" i="76" l="1"/>
  <c r="Q22" i="76"/>
  <c r="E25" i="76"/>
  <c r="E24" i="76"/>
  <c r="Q8" i="76"/>
  <c r="Q9" i="76"/>
  <c r="J14" i="76"/>
  <c r="Q11" i="76"/>
  <c r="J13" i="76"/>
  <c r="E13" i="76"/>
  <c r="J24" i="76"/>
  <c r="K13" i="11" l="1"/>
  <c r="K10" i="11"/>
  <c r="K11" i="11"/>
  <c r="K12" i="11"/>
  <c r="K9" i="11"/>
  <c r="H19" i="11"/>
  <c r="H17" i="11"/>
  <c r="H18" i="11"/>
  <c r="G18" i="11"/>
  <c r="G17" i="11"/>
  <c r="U9" i="165" l="1"/>
  <c r="G18" i="71" l="1"/>
  <c r="I18" i="71"/>
  <c r="K18" i="71"/>
  <c r="M18" i="71"/>
  <c r="O18" i="71"/>
  <c r="Q18" i="71"/>
  <c r="E18" i="71"/>
  <c r="E27" i="77" l="1"/>
  <c r="F27" i="77"/>
  <c r="G27" i="77"/>
  <c r="E28" i="77"/>
  <c r="F28" i="77"/>
  <c r="G28" i="77"/>
  <c r="E14" i="77"/>
  <c r="F14" i="77"/>
  <c r="G14" i="77"/>
  <c r="E15" i="77"/>
  <c r="F15" i="77"/>
  <c r="G15" i="77"/>
  <c r="C3" i="77"/>
  <c r="D3" i="77"/>
  <c r="E3" i="77"/>
  <c r="F3" i="77"/>
  <c r="G3" i="77"/>
  <c r="C4" i="77"/>
  <c r="D4" i="77"/>
  <c r="E4" i="77"/>
  <c r="F4" i="77"/>
  <c r="G4" i="77"/>
  <c r="K14" i="77"/>
  <c r="K15" i="77"/>
  <c r="K16" i="77"/>
  <c r="K27" i="77"/>
  <c r="K28" i="77"/>
  <c r="G24" i="78"/>
  <c r="H24" i="78"/>
  <c r="I24" i="78"/>
  <c r="G25" i="78"/>
  <c r="H25" i="78"/>
  <c r="I25" i="78"/>
  <c r="G13" i="78"/>
  <c r="H13" i="78"/>
  <c r="I13" i="78"/>
  <c r="G14" i="78"/>
  <c r="H14" i="78"/>
  <c r="I14" i="78"/>
  <c r="Q3" i="78"/>
  <c r="Q4" i="78"/>
  <c r="E26" i="75"/>
  <c r="F26" i="75"/>
  <c r="G26" i="75"/>
  <c r="E27" i="75"/>
  <c r="F27" i="75"/>
  <c r="G27" i="75"/>
  <c r="E13" i="75"/>
  <c r="F13" i="75"/>
  <c r="G13" i="75"/>
  <c r="E14" i="75"/>
  <c r="F14" i="75"/>
  <c r="G14" i="75"/>
  <c r="G24" i="76"/>
  <c r="H24" i="76"/>
  <c r="I24" i="76"/>
  <c r="G25" i="76"/>
  <c r="H25" i="76"/>
  <c r="I25" i="76"/>
  <c r="G13" i="76"/>
  <c r="H13" i="76"/>
  <c r="I13" i="76"/>
  <c r="G14" i="76"/>
  <c r="H14" i="76"/>
  <c r="I14" i="76"/>
  <c r="G3" i="76"/>
  <c r="G3" i="78" s="1"/>
  <c r="H3" i="76"/>
  <c r="H3" i="78" s="1"/>
  <c r="I3" i="76"/>
  <c r="I3" i="78" s="1"/>
  <c r="G4" i="76"/>
  <c r="G4" i="78" s="1"/>
  <c r="H4" i="76"/>
  <c r="H4" i="78" s="1"/>
  <c r="I4" i="76"/>
  <c r="I4" i="78" s="1"/>
  <c r="H12" i="85" l="1"/>
  <c r="T24" i="98" l="1"/>
  <c r="K9" i="56" l="1"/>
  <c r="B14" i="77" l="1"/>
  <c r="V14" i="165" l="1"/>
  <c r="A28" i="77" l="1"/>
  <c r="A27" i="77"/>
  <c r="A1" i="78"/>
  <c r="A27" i="75" l="1"/>
  <c r="A26" i="75"/>
  <c r="B15" i="75"/>
  <c r="B27" i="77" l="1"/>
  <c r="C27" i="77"/>
  <c r="D27" i="77"/>
  <c r="B28" i="77"/>
  <c r="C28" i="77"/>
  <c r="D28" i="77"/>
  <c r="L16" i="77"/>
  <c r="M16" i="77"/>
  <c r="N16" i="77"/>
  <c r="B26" i="75"/>
  <c r="C26" i="75"/>
  <c r="D26" i="75"/>
  <c r="K26" i="75"/>
  <c r="B27" i="75"/>
  <c r="C27" i="75"/>
  <c r="D27" i="75"/>
  <c r="K27" i="75"/>
  <c r="L15" i="75"/>
  <c r="M15" i="75"/>
  <c r="H6" i="85" l="1"/>
  <c r="H6" i="86"/>
  <c r="M30" i="161" l="1"/>
  <c r="L30" i="161"/>
  <c r="K30" i="161"/>
  <c r="J30" i="161"/>
  <c r="M29" i="161"/>
  <c r="L29" i="161"/>
  <c r="K29" i="161"/>
  <c r="J29" i="161"/>
  <c r="M28" i="161"/>
  <c r="L28" i="161"/>
  <c r="K28" i="161"/>
  <c r="J28" i="161"/>
  <c r="M21" i="161"/>
  <c r="L21" i="161"/>
  <c r="K21" i="161"/>
  <c r="J21" i="161"/>
  <c r="M20" i="161"/>
  <c r="L20" i="161"/>
  <c r="K20" i="161"/>
  <c r="J20" i="161"/>
  <c r="M13" i="161"/>
  <c r="L13" i="161"/>
  <c r="K13" i="161"/>
  <c r="J13" i="161"/>
  <c r="M12" i="161"/>
  <c r="L12" i="161"/>
  <c r="K12" i="161"/>
  <c r="J12" i="161"/>
  <c r="D15" i="161"/>
  <c r="E15" i="161"/>
  <c r="F15" i="161"/>
  <c r="D16" i="161"/>
  <c r="E16" i="161"/>
  <c r="F16" i="161"/>
  <c r="D17" i="161"/>
  <c r="E17" i="161"/>
  <c r="F17" i="161"/>
  <c r="D18" i="161"/>
  <c r="E18" i="161"/>
  <c r="F18" i="161"/>
  <c r="D19" i="161"/>
  <c r="E19" i="161"/>
  <c r="F19" i="161"/>
  <c r="C16" i="161"/>
  <c r="C17" i="161"/>
  <c r="C18" i="161"/>
  <c r="C19" i="161"/>
  <c r="H7" i="165"/>
  <c r="G7" i="165"/>
  <c r="J7" i="98"/>
  <c r="H7" i="98" s="1"/>
  <c r="A1" i="92"/>
  <c r="A1" i="64"/>
  <c r="I9" i="165"/>
  <c r="I10" i="165"/>
  <c r="I11" i="165"/>
  <c r="I12" i="165"/>
  <c r="I13" i="165"/>
  <c r="I14" i="165"/>
  <c r="D20" i="161" l="1"/>
  <c r="E20" i="161"/>
  <c r="D21" i="161"/>
  <c r="F20" i="161"/>
  <c r="F21" i="161"/>
  <c r="E21" i="161"/>
  <c r="D16" i="77" l="1"/>
  <c r="C16" i="77"/>
  <c r="B16" i="77"/>
  <c r="D15" i="77"/>
  <c r="C15" i="77"/>
  <c r="B15" i="77"/>
  <c r="D14" i="77"/>
  <c r="C14" i="77"/>
  <c r="C13" i="75"/>
  <c r="D13" i="75"/>
  <c r="K13" i="75"/>
  <c r="C14" i="75"/>
  <c r="D14" i="75"/>
  <c r="K14" i="75"/>
  <c r="C15" i="75"/>
  <c r="D15" i="75"/>
  <c r="K15" i="75"/>
  <c r="C24" i="76"/>
  <c r="D24" i="76"/>
  <c r="C25" i="76"/>
  <c r="D25" i="76"/>
  <c r="C26" i="76"/>
  <c r="D26" i="76"/>
  <c r="C13" i="76"/>
  <c r="D13" i="76"/>
  <c r="C14" i="76"/>
  <c r="D14" i="76"/>
  <c r="C15" i="76"/>
  <c r="D15" i="76"/>
  <c r="Q25" i="78"/>
  <c r="D26" i="78"/>
  <c r="C26" i="78"/>
  <c r="B26" i="78"/>
  <c r="D25" i="78"/>
  <c r="C25" i="78"/>
  <c r="B25" i="78"/>
  <c r="Q24" i="78"/>
  <c r="D24" i="78"/>
  <c r="C24" i="78"/>
  <c r="B24" i="78"/>
  <c r="C13" i="78"/>
  <c r="D13" i="78"/>
  <c r="C14" i="78"/>
  <c r="D14" i="78"/>
  <c r="C15" i="78"/>
  <c r="D15" i="78"/>
  <c r="B15" i="78"/>
  <c r="B14" i="78"/>
  <c r="B13" i="78"/>
  <c r="Q14" i="78"/>
  <c r="Q15" i="78" l="1"/>
  <c r="I5" i="71"/>
  <c r="P5" i="71"/>
  <c r="H5" i="71"/>
  <c r="O5" i="71"/>
  <c r="N5" i="71"/>
  <c r="F5" i="71"/>
  <c r="Q5" i="71"/>
  <c r="G5" i="71"/>
  <c r="M5" i="71"/>
  <c r="E5" i="71"/>
  <c r="L5" i="71"/>
  <c r="D5" i="71"/>
  <c r="K5" i="71"/>
  <c r="C5" i="71"/>
  <c r="J5" i="71"/>
  <c r="B5" i="71"/>
  <c r="Q13" i="78"/>
  <c r="Q26" i="78"/>
  <c r="B14" i="75" l="1"/>
  <c r="B13" i="75"/>
  <c r="B15" i="76"/>
  <c r="B14" i="76"/>
  <c r="B13" i="76"/>
  <c r="B26" i="76"/>
  <c r="B25" i="76"/>
  <c r="B24" i="76"/>
  <c r="G23" i="5" l="1"/>
  <c r="H23" i="5" s="1"/>
  <c r="G21" i="5"/>
  <c r="H7" i="133"/>
  <c r="I6" i="85" l="1"/>
  <c r="F32" i="9" l="1"/>
  <c r="C32" i="9"/>
  <c r="C14" i="11" l="1"/>
  <c r="D14" i="11"/>
  <c r="E14" i="11"/>
  <c r="F14" i="11"/>
  <c r="G14" i="11"/>
  <c r="H14" i="11"/>
  <c r="I14" i="11"/>
  <c r="B14" i="11"/>
  <c r="B14" i="86" l="1"/>
  <c r="A1" i="165" l="1"/>
  <c r="H19" i="165" l="1"/>
  <c r="G19" i="165"/>
  <c r="R15" i="165"/>
  <c r="R23" i="165" s="1"/>
  <c r="Q15" i="165"/>
  <c r="Q23" i="165" s="1"/>
  <c r="P15" i="165"/>
  <c r="P26" i="165" s="1"/>
  <c r="O15" i="165"/>
  <c r="O26" i="165" s="1"/>
  <c r="N15" i="165"/>
  <c r="N25" i="165" s="1"/>
  <c r="F23" i="165"/>
  <c r="E23" i="165"/>
  <c r="D23" i="165"/>
  <c r="C26" i="165"/>
  <c r="B26" i="165"/>
  <c r="T14" i="165"/>
  <c r="S14" i="165"/>
  <c r="U14" i="165"/>
  <c r="H14" i="165"/>
  <c r="G14" i="165"/>
  <c r="J14" i="165"/>
  <c r="T13" i="165"/>
  <c r="S13" i="165"/>
  <c r="V13" i="165"/>
  <c r="U13" i="165"/>
  <c r="H13" i="165"/>
  <c r="G13" i="165"/>
  <c r="J13" i="165"/>
  <c r="T12" i="165"/>
  <c r="S12" i="165"/>
  <c r="V12" i="165"/>
  <c r="U12" i="165"/>
  <c r="H12" i="165"/>
  <c r="G12" i="165"/>
  <c r="J12" i="165"/>
  <c r="T11" i="165"/>
  <c r="S11" i="165"/>
  <c r="V11" i="165"/>
  <c r="U11" i="165"/>
  <c r="H11" i="165"/>
  <c r="G11" i="165"/>
  <c r="J11" i="165"/>
  <c r="T10" i="165"/>
  <c r="S10" i="165"/>
  <c r="V10" i="165"/>
  <c r="U10" i="165"/>
  <c r="H10" i="165"/>
  <c r="G10" i="165"/>
  <c r="J10" i="165"/>
  <c r="T9" i="165"/>
  <c r="S9" i="165"/>
  <c r="V9" i="165"/>
  <c r="H9" i="165"/>
  <c r="G9" i="165"/>
  <c r="J9" i="165"/>
  <c r="T7" i="165"/>
  <c r="T19" i="165" s="1"/>
  <c r="S7" i="165"/>
  <c r="S19" i="165" s="1"/>
  <c r="I7" i="98"/>
  <c r="G7" i="98" s="1"/>
  <c r="F7" i="165"/>
  <c r="R7" i="165" s="1"/>
  <c r="E7" i="165"/>
  <c r="Q7" i="165" s="1"/>
  <c r="D7" i="165"/>
  <c r="P7" i="165" s="1"/>
  <c r="C7" i="165"/>
  <c r="O7" i="165" s="1"/>
  <c r="B7" i="165"/>
  <c r="N7" i="165" s="1"/>
  <c r="Q22" i="165" l="1"/>
  <c r="O21" i="165"/>
  <c r="Q26" i="165"/>
  <c r="O25" i="165"/>
  <c r="S15" i="165"/>
  <c r="U15" i="165"/>
  <c r="I15" i="165"/>
  <c r="B25" i="165"/>
  <c r="J15" i="165"/>
  <c r="D26" i="165"/>
  <c r="B21" i="165"/>
  <c r="D22" i="165"/>
  <c r="H23" i="165"/>
  <c r="G15" i="165"/>
  <c r="V15" i="165"/>
  <c r="C21" i="165"/>
  <c r="P21" i="165"/>
  <c r="E22" i="165"/>
  <c r="R22" i="165"/>
  <c r="N24" i="165"/>
  <c r="C25" i="165"/>
  <c r="P25" i="165"/>
  <c r="E26" i="165"/>
  <c r="R26" i="165"/>
  <c r="H15" i="165"/>
  <c r="D21" i="165"/>
  <c r="Q21" i="165"/>
  <c r="F22" i="165"/>
  <c r="B24" i="165"/>
  <c r="O24" i="165"/>
  <c r="D25" i="165"/>
  <c r="Q25" i="165"/>
  <c r="F26" i="165"/>
  <c r="T15" i="165"/>
  <c r="E21" i="165"/>
  <c r="R21" i="165"/>
  <c r="N23" i="165"/>
  <c r="S23" i="165" s="1"/>
  <c r="C24" i="165"/>
  <c r="P24" i="165"/>
  <c r="E25" i="165"/>
  <c r="R25" i="165"/>
  <c r="F21" i="165"/>
  <c r="B23" i="165"/>
  <c r="G23" i="165" s="1"/>
  <c r="O23" i="165"/>
  <c r="D24" i="165"/>
  <c r="Q24" i="165"/>
  <c r="F25" i="165"/>
  <c r="N22" i="165"/>
  <c r="C23" i="165"/>
  <c r="P23" i="165"/>
  <c r="E24" i="165"/>
  <c r="R24" i="165"/>
  <c r="N26" i="165"/>
  <c r="U7" i="165"/>
  <c r="B22" i="165"/>
  <c r="O22" i="165"/>
  <c r="F24" i="165"/>
  <c r="V7" i="165"/>
  <c r="N21" i="165"/>
  <c r="C22" i="165"/>
  <c r="P22" i="165"/>
  <c r="S21" i="165" l="1"/>
  <c r="S22" i="165"/>
  <c r="O27" i="165"/>
  <c r="T23" i="165"/>
  <c r="T22" i="165"/>
  <c r="T25" i="165"/>
  <c r="S25" i="165"/>
  <c r="C27" i="165"/>
  <c r="T24" i="165"/>
  <c r="S24" i="165"/>
  <c r="R27" i="165"/>
  <c r="T21" i="165"/>
  <c r="H22" i="165"/>
  <c r="G22" i="165"/>
  <c r="N27" i="165"/>
  <c r="E27" i="165"/>
  <c r="Q27" i="165"/>
  <c r="B27" i="165"/>
  <c r="H21" i="165"/>
  <c r="G21" i="165"/>
  <c r="F27" i="165"/>
  <c r="D27" i="165"/>
  <c r="G24" i="165"/>
  <c r="H24" i="165"/>
  <c r="H26" i="165"/>
  <c r="G26" i="165"/>
  <c r="H25" i="165"/>
  <c r="G25" i="165"/>
  <c r="T26" i="165"/>
  <c r="S26" i="165"/>
  <c r="P27" i="165"/>
  <c r="H27" i="165" l="1"/>
  <c r="G27" i="165"/>
  <c r="O64" i="36" l="1"/>
  <c r="O63" i="36"/>
  <c r="E56" i="136" l="1"/>
  <c r="F56" i="136"/>
  <c r="G56" i="136"/>
  <c r="H56" i="136"/>
  <c r="I56" i="136"/>
  <c r="J56" i="136"/>
  <c r="K56" i="136"/>
  <c r="L56" i="136"/>
  <c r="M56" i="136"/>
  <c r="N56" i="136"/>
  <c r="O56" i="136"/>
  <c r="P56" i="136"/>
  <c r="Q56" i="136"/>
  <c r="R56" i="136"/>
  <c r="S56" i="136"/>
  <c r="T56" i="136"/>
  <c r="U56" i="136"/>
  <c r="V56" i="136"/>
  <c r="W56" i="136"/>
  <c r="X56" i="136"/>
  <c r="Y56" i="136"/>
  <c r="Z56" i="136"/>
  <c r="AA56" i="136"/>
  <c r="AB56" i="136"/>
  <c r="AC56" i="136"/>
  <c r="AD56" i="136"/>
  <c r="AE56" i="136"/>
  <c r="AF56" i="136"/>
  <c r="AG56" i="136"/>
  <c r="AH56" i="136"/>
  <c r="AI56" i="136"/>
  <c r="AJ56" i="136"/>
  <c r="AK56" i="136"/>
  <c r="AL56" i="136"/>
  <c r="AM56" i="136"/>
  <c r="AN56" i="136"/>
  <c r="AO56" i="136"/>
  <c r="AP56" i="136"/>
  <c r="AQ56" i="136"/>
  <c r="AR56" i="136"/>
  <c r="AS56" i="136"/>
  <c r="AT56" i="136"/>
  <c r="AU56" i="136"/>
  <c r="AV56" i="136"/>
  <c r="AW56" i="136"/>
  <c r="AX56" i="136"/>
  <c r="AY56" i="136"/>
  <c r="AZ56" i="136"/>
  <c r="BA56" i="136"/>
  <c r="BB56" i="136"/>
  <c r="BC56" i="136"/>
  <c r="BD56" i="136"/>
  <c r="BE56" i="136"/>
  <c r="BF56" i="136"/>
  <c r="BG56" i="136"/>
  <c r="BH56" i="136"/>
  <c r="BI56" i="136"/>
  <c r="BJ56" i="136"/>
  <c r="BK56" i="136"/>
  <c r="BL56" i="136"/>
  <c r="BM56" i="136"/>
  <c r="BN56" i="136"/>
  <c r="BO56" i="136"/>
  <c r="BP56" i="136"/>
  <c r="BQ56" i="136"/>
  <c r="BR56" i="136"/>
  <c r="BS56" i="136"/>
  <c r="BT56" i="136"/>
  <c r="BU56" i="136"/>
  <c r="BV56" i="136"/>
  <c r="BW56" i="136"/>
  <c r="BX56" i="136"/>
  <c r="BY56" i="136"/>
  <c r="E57" i="136"/>
  <c r="F57" i="136"/>
  <c r="G57" i="136"/>
  <c r="H57" i="136"/>
  <c r="I57" i="136"/>
  <c r="J57" i="136"/>
  <c r="K57" i="136"/>
  <c r="L57" i="136"/>
  <c r="M57" i="136"/>
  <c r="N57" i="136"/>
  <c r="O57" i="136"/>
  <c r="P57" i="136"/>
  <c r="Q57" i="136"/>
  <c r="R57" i="136"/>
  <c r="S57" i="136"/>
  <c r="T57" i="136"/>
  <c r="U57" i="136"/>
  <c r="V57" i="136"/>
  <c r="W57" i="136"/>
  <c r="X57" i="136"/>
  <c r="Y57" i="136"/>
  <c r="Z57" i="136"/>
  <c r="AA57" i="136"/>
  <c r="AB57" i="136"/>
  <c r="AC57" i="136"/>
  <c r="AD57" i="136"/>
  <c r="AE57" i="136"/>
  <c r="AF57" i="136"/>
  <c r="AG57" i="136"/>
  <c r="AH57" i="136"/>
  <c r="AI57" i="136"/>
  <c r="AJ57" i="136"/>
  <c r="AK57" i="136"/>
  <c r="AL57" i="136"/>
  <c r="AM57" i="136"/>
  <c r="AN57" i="136"/>
  <c r="AO57" i="136"/>
  <c r="AP57" i="136"/>
  <c r="AQ57" i="136"/>
  <c r="AR57" i="136"/>
  <c r="AS57" i="136"/>
  <c r="AT57" i="136"/>
  <c r="AU57" i="136"/>
  <c r="AV57" i="136"/>
  <c r="AW57" i="136"/>
  <c r="AX57" i="136"/>
  <c r="AY57" i="136"/>
  <c r="AZ57" i="136"/>
  <c r="BA57" i="136"/>
  <c r="BB57" i="136"/>
  <c r="BC57" i="136"/>
  <c r="BD57" i="136"/>
  <c r="BE57" i="136"/>
  <c r="BF57" i="136"/>
  <c r="BG57" i="136"/>
  <c r="BH57" i="136"/>
  <c r="BI57" i="136"/>
  <c r="BJ57" i="136"/>
  <c r="BK57" i="136"/>
  <c r="BL57" i="136"/>
  <c r="BM57" i="136"/>
  <c r="BN57" i="136"/>
  <c r="BO57" i="136"/>
  <c r="BP57" i="136"/>
  <c r="BQ57" i="136"/>
  <c r="BR57" i="136"/>
  <c r="BS57" i="136"/>
  <c r="BT57" i="136"/>
  <c r="BU57" i="136"/>
  <c r="BV57" i="136"/>
  <c r="BW57" i="136"/>
  <c r="BX57" i="136"/>
  <c r="BY57" i="136"/>
  <c r="E58" i="136"/>
  <c r="F58" i="136"/>
  <c r="G58" i="136"/>
  <c r="H58" i="136"/>
  <c r="I58" i="136"/>
  <c r="J58" i="136"/>
  <c r="K58" i="136"/>
  <c r="L58" i="136"/>
  <c r="M58" i="136"/>
  <c r="N58" i="136"/>
  <c r="O58" i="136"/>
  <c r="P58" i="136"/>
  <c r="Q58" i="136"/>
  <c r="R58" i="136"/>
  <c r="S58" i="136"/>
  <c r="T58" i="136"/>
  <c r="U58" i="136"/>
  <c r="V58" i="136"/>
  <c r="W58" i="136"/>
  <c r="X58" i="136"/>
  <c r="Y58" i="136"/>
  <c r="Z58" i="136"/>
  <c r="AA58" i="136"/>
  <c r="AB58" i="136"/>
  <c r="AC58" i="136"/>
  <c r="AD58" i="136"/>
  <c r="AE58" i="136"/>
  <c r="AF58" i="136"/>
  <c r="AG58" i="136"/>
  <c r="AH58" i="136"/>
  <c r="AI58" i="136"/>
  <c r="AJ58" i="136"/>
  <c r="AK58" i="136"/>
  <c r="AL58" i="136"/>
  <c r="AM58" i="136"/>
  <c r="AN58" i="136"/>
  <c r="AO58" i="136"/>
  <c r="AP58" i="136"/>
  <c r="AQ58" i="136"/>
  <c r="AR58" i="136"/>
  <c r="AS58" i="136"/>
  <c r="AT58" i="136"/>
  <c r="AU58" i="136"/>
  <c r="AV58" i="136"/>
  <c r="AW58" i="136"/>
  <c r="AX58" i="136"/>
  <c r="AY58" i="136"/>
  <c r="AZ58" i="136"/>
  <c r="BA58" i="136"/>
  <c r="BB58" i="136"/>
  <c r="BC58" i="136"/>
  <c r="BD58" i="136"/>
  <c r="BE58" i="136"/>
  <c r="BF58" i="136"/>
  <c r="BG58" i="136"/>
  <c r="BH58" i="136"/>
  <c r="BI58" i="136"/>
  <c r="BJ58" i="136"/>
  <c r="BK58" i="136"/>
  <c r="BL58" i="136"/>
  <c r="BM58" i="136"/>
  <c r="BN58" i="136"/>
  <c r="BO58" i="136"/>
  <c r="BP58" i="136"/>
  <c r="BQ58" i="136"/>
  <c r="BR58" i="136"/>
  <c r="BS58" i="136"/>
  <c r="BT58" i="136"/>
  <c r="BU58" i="136"/>
  <c r="BV58" i="136"/>
  <c r="BW58" i="136"/>
  <c r="BX58" i="136"/>
  <c r="BY58" i="136"/>
  <c r="E59" i="136"/>
  <c r="F59" i="136"/>
  <c r="G59" i="136"/>
  <c r="H59" i="136"/>
  <c r="I59" i="136"/>
  <c r="J59" i="136"/>
  <c r="K59" i="136"/>
  <c r="L59" i="136"/>
  <c r="M59" i="136"/>
  <c r="N59" i="136"/>
  <c r="O59" i="136"/>
  <c r="P59" i="136"/>
  <c r="Q59" i="136"/>
  <c r="R59" i="136"/>
  <c r="S59" i="136"/>
  <c r="T59" i="136"/>
  <c r="U59" i="136"/>
  <c r="V59" i="136"/>
  <c r="W59" i="136"/>
  <c r="X59" i="136"/>
  <c r="Y59" i="136"/>
  <c r="Z59" i="136"/>
  <c r="AA59" i="136"/>
  <c r="AB59" i="136"/>
  <c r="AC59" i="136"/>
  <c r="AD59" i="136"/>
  <c r="AE59" i="136"/>
  <c r="AF59" i="136"/>
  <c r="AG59" i="136"/>
  <c r="AH59" i="136"/>
  <c r="AI59" i="136"/>
  <c r="AJ59" i="136"/>
  <c r="AK59" i="136"/>
  <c r="AL59" i="136"/>
  <c r="AM59" i="136"/>
  <c r="AN59" i="136"/>
  <c r="AO59" i="136"/>
  <c r="AP59" i="136"/>
  <c r="AQ59" i="136"/>
  <c r="AR59" i="136"/>
  <c r="AS59" i="136"/>
  <c r="AT59" i="136"/>
  <c r="AU59" i="136"/>
  <c r="AV59" i="136"/>
  <c r="AW59" i="136"/>
  <c r="AX59" i="136"/>
  <c r="AY59" i="136"/>
  <c r="AZ59" i="136"/>
  <c r="BA59" i="136"/>
  <c r="BB59" i="136"/>
  <c r="BC59" i="136"/>
  <c r="BD59" i="136"/>
  <c r="BE59" i="136"/>
  <c r="BF59" i="136"/>
  <c r="BG59" i="136"/>
  <c r="BH59" i="136"/>
  <c r="BI59" i="136"/>
  <c r="BJ59" i="136"/>
  <c r="BK59" i="136"/>
  <c r="BL59" i="136"/>
  <c r="BM59" i="136"/>
  <c r="BN59" i="136"/>
  <c r="BO59" i="136"/>
  <c r="BP59" i="136"/>
  <c r="BQ59" i="136"/>
  <c r="BR59" i="136"/>
  <c r="BS59" i="136"/>
  <c r="BT59" i="136"/>
  <c r="BU59" i="136"/>
  <c r="BV59" i="136"/>
  <c r="BW59" i="136"/>
  <c r="BX59" i="136"/>
  <c r="BY59" i="136"/>
  <c r="E60" i="136"/>
  <c r="F60" i="136"/>
  <c r="G60" i="136"/>
  <c r="H60" i="136"/>
  <c r="I60" i="136"/>
  <c r="J60" i="136"/>
  <c r="K60" i="136"/>
  <c r="L60" i="136"/>
  <c r="M60" i="136"/>
  <c r="N60" i="136"/>
  <c r="O60" i="136"/>
  <c r="P60" i="136"/>
  <c r="Q60" i="136"/>
  <c r="R60" i="136"/>
  <c r="S60" i="136"/>
  <c r="T60" i="136"/>
  <c r="U60" i="136"/>
  <c r="V60" i="136"/>
  <c r="W60" i="136"/>
  <c r="X60" i="136"/>
  <c r="Y60" i="136"/>
  <c r="Z60" i="136"/>
  <c r="AA60" i="136"/>
  <c r="AB60" i="136"/>
  <c r="AC60" i="136"/>
  <c r="AD60" i="136"/>
  <c r="AE60" i="136"/>
  <c r="AF60" i="136"/>
  <c r="AG60" i="136"/>
  <c r="AH60" i="136"/>
  <c r="AI60" i="136"/>
  <c r="AJ60" i="136"/>
  <c r="AK60" i="136"/>
  <c r="AL60" i="136"/>
  <c r="AM60" i="136"/>
  <c r="AN60" i="136"/>
  <c r="AO60" i="136"/>
  <c r="AP60" i="136"/>
  <c r="AQ60" i="136"/>
  <c r="AR60" i="136"/>
  <c r="AS60" i="136"/>
  <c r="AT60" i="136"/>
  <c r="AU60" i="136"/>
  <c r="AV60" i="136"/>
  <c r="AW60" i="136"/>
  <c r="AX60" i="136"/>
  <c r="AY60" i="136"/>
  <c r="AZ60" i="136"/>
  <c r="BA60" i="136"/>
  <c r="BB60" i="136"/>
  <c r="BC60" i="136"/>
  <c r="BD60" i="136"/>
  <c r="BE60" i="136"/>
  <c r="BF60" i="136"/>
  <c r="BG60" i="136"/>
  <c r="BH60" i="136"/>
  <c r="BI60" i="136"/>
  <c r="BJ60" i="136"/>
  <c r="BK60" i="136"/>
  <c r="BL60" i="136"/>
  <c r="BM60" i="136"/>
  <c r="BN60" i="136"/>
  <c r="BO60" i="136"/>
  <c r="BP60" i="136"/>
  <c r="BQ60" i="136"/>
  <c r="BR60" i="136"/>
  <c r="BS60" i="136"/>
  <c r="BT60" i="136"/>
  <c r="BU60" i="136"/>
  <c r="BV60" i="136"/>
  <c r="BW60" i="136"/>
  <c r="BX60" i="136"/>
  <c r="BY60" i="136"/>
  <c r="E61" i="136"/>
  <c r="F61" i="136"/>
  <c r="G61" i="136"/>
  <c r="H61" i="136"/>
  <c r="I61" i="136"/>
  <c r="J61" i="136"/>
  <c r="K61" i="136"/>
  <c r="L61" i="136"/>
  <c r="M61" i="136"/>
  <c r="N61" i="136"/>
  <c r="O61" i="136"/>
  <c r="P61" i="136"/>
  <c r="Q61" i="136"/>
  <c r="R61" i="136"/>
  <c r="S61" i="136"/>
  <c r="T61" i="136"/>
  <c r="U61" i="136"/>
  <c r="V61" i="136"/>
  <c r="W61" i="136"/>
  <c r="X61" i="136"/>
  <c r="Y61" i="136"/>
  <c r="Z61" i="136"/>
  <c r="AA61" i="136"/>
  <c r="AB61" i="136"/>
  <c r="AC61" i="136"/>
  <c r="AD61" i="136"/>
  <c r="AE61" i="136"/>
  <c r="AF61" i="136"/>
  <c r="AG61" i="136"/>
  <c r="AH61" i="136"/>
  <c r="AI61" i="136"/>
  <c r="AJ61" i="136"/>
  <c r="AK61" i="136"/>
  <c r="AL61" i="136"/>
  <c r="AM61" i="136"/>
  <c r="AN61" i="136"/>
  <c r="AO61" i="136"/>
  <c r="AP61" i="136"/>
  <c r="AQ61" i="136"/>
  <c r="AR61" i="136"/>
  <c r="AS61" i="136"/>
  <c r="AT61" i="136"/>
  <c r="AU61" i="136"/>
  <c r="AV61" i="136"/>
  <c r="AW61" i="136"/>
  <c r="AX61" i="136"/>
  <c r="AY61" i="136"/>
  <c r="AZ61" i="136"/>
  <c r="BA61" i="136"/>
  <c r="BB61" i="136"/>
  <c r="BC61" i="136"/>
  <c r="BD61" i="136"/>
  <c r="BE61" i="136"/>
  <c r="BF61" i="136"/>
  <c r="BG61" i="136"/>
  <c r="BH61" i="136"/>
  <c r="BI61" i="136"/>
  <c r="BJ61" i="136"/>
  <c r="BK61" i="136"/>
  <c r="BL61" i="136"/>
  <c r="BM61" i="136"/>
  <c r="BN61" i="136"/>
  <c r="BO61" i="136"/>
  <c r="BP61" i="136"/>
  <c r="BQ61" i="136"/>
  <c r="BR61" i="136"/>
  <c r="BS61" i="136"/>
  <c r="BT61" i="136"/>
  <c r="BU61" i="136"/>
  <c r="BV61" i="136"/>
  <c r="BW61" i="136"/>
  <c r="BX61" i="136"/>
  <c r="BY61" i="136"/>
  <c r="E62" i="136"/>
  <c r="F62" i="136"/>
  <c r="G62" i="136"/>
  <c r="H62" i="136"/>
  <c r="I62" i="136"/>
  <c r="J62" i="136"/>
  <c r="K62" i="136"/>
  <c r="L62" i="136"/>
  <c r="M62" i="136"/>
  <c r="N62" i="136"/>
  <c r="O62" i="136"/>
  <c r="P62" i="136"/>
  <c r="Q62" i="136"/>
  <c r="R62" i="136"/>
  <c r="S62" i="136"/>
  <c r="T62" i="136"/>
  <c r="U62" i="136"/>
  <c r="V62" i="136"/>
  <c r="W62" i="136"/>
  <c r="X62" i="136"/>
  <c r="Y62" i="136"/>
  <c r="Z62" i="136"/>
  <c r="AA62" i="136"/>
  <c r="AB62" i="136"/>
  <c r="AC62" i="136"/>
  <c r="AD62" i="136"/>
  <c r="AE62" i="136"/>
  <c r="AF62" i="136"/>
  <c r="AG62" i="136"/>
  <c r="AH62" i="136"/>
  <c r="AI62" i="136"/>
  <c r="AJ62" i="136"/>
  <c r="AK62" i="136"/>
  <c r="AL62" i="136"/>
  <c r="AM62" i="136"/>
  <c r="AN62" i="136"/>
  <c r="AO62" i="136"/>
  <c r="AP62" i="136"/>
  <c r="AQ62" i="136"/>
  <c r="AR62" i="136"/>
  <c r="AS62" i="136"/>
  <c r="AT62" i="136"/>
  <c r="AU62" i="136"/>
  <c r="AV62" i="136"/>
  <c r="AW62" i="136"/>
  <c r="AX62" i="136"/>
  <c r="AY62" i="136"/>
  <c r="AZ62" i="136"/>
  <c r="BA62" i="136"/>
  <c r="BB62" i="136"/>
  <c r="BC62" i="136"/>
  <c r="BD62" i="136"/>
  <c r="BE62" i="136"/>
  <c r="BF62" i="136"/>
  <c r="BG62" i="136"/>
  <c r="BH62" i="136"/>
  <c r="BI62" i="136"/>
  <c r="BJ62" i="136"/>
  <c r="BK62" i="136"/>
  <c r="BL62" i="136"/>
  <c r="BM62" i="136"/>
  <c r="BN62" i="136"/>
  <c r="BO62" i="136"/>
  <c r="BP62" i="136"/>
  <c r="BQ62" i="136"/>
  <c r="BR62" i="136"/>
  <c r="BS62" i="136"/>
  <c r="BT62" i="136"/>
  <c r="BU62" i="136"/>
  <c r="BV62" i="136"/>
  <c r="BW62" i="136"/>
  <c r="BX62" i="136"/>
  <c r="BY62" i="136"/>
  <c r="E63" i="136"/>
  <c r="F63" i="136"/>
  <c r="G63" i="136"/>
  <c r="H63" i="136"/>
  <c r="I63" i="136"/>
  <c r="J63" i="136"/>
  <c r="K63" i="136"/>
  <c r="L63" i="136"/>
  <c r="M63" i="136"/>
  <c r="N63" i="136"/>
  <c r="O63" i="136"/>
  <c r="P63" i="136"/>
  <c r="Q63" i="136"/>
  <c r="R63" i="136"/>
  <c r="S63" i="136"/>
  <c r="T63" i="136"/>
  <c r="U63" i="136"/>
  <c r="V63" i="136"/>
  <c r="W63" i="136"/>
  <c r="X63" i="136"/>
  <c r="Y63" i="136"/>
  <c r="Z63" i="136"/>
  <c r="AA63" i="136"/>
  <c r="AB63" i="136"/>
  <c r="AC63" i="136"/>
  <c r="AD63" i="136"/>
  <c r="AE63" i="136"/>
  <c r="AF63" i="136"/>
  <c r="AG63" i="136"/>
  <c r="AH63" i="136"/>
  <c r="AI63" i="136"/>
  <c r="AJ63" i="136"/>
  <c r="AK63" i="136"/>
  <c r="AL63" i="136"/>
  <c r="AM63" i="136"/>
  <c r="AN63" i="136"/>
  <c r="AO63" i="136"/>
  <c r="AP63" i="136"/>
  <c r="AQ63" i="136"/>
  <c r="AR63" i="136"/>
  <c r="AS63" i="136"/>
  <c r="AT63" i="136"/>
  <c r="AU63" i="136"/>
  <c r="AV63" i="136"/>
  <c r="AW63" i="136"/>
  <c r="AX63" i="136"/>
  <c r="AY63" i="136"/>
  <c r="AZ63" i="136"/>
  <c r="BA63" i="136"/>
  <c r="BB63" i="136"/>
  <c r="BC63" i="136"/>
  <c r="BD63" i="136"/>
  <c r="BE63" i="136"/>
  <c r="BF63" i="136"/>
  <c r="BG63" i="136"/>
  <c r="BH63" i="136"/>
  <c r="BI63" i="136"/>
  <c r="BJ63" i="136"/>
  <c r="BK63" i="136"/>
  <c r="BL63" i="136"/>
  <c r="BM63" i="136"/>
  <c r="BN63" i="136"/>
  <c r="BO63" i="136"/>
  <c r="BP63" i="136"/>
  <c r="BQ63" i="136"/>
  <c r="BR63" i="136"/>
  <c r="BS63" i="136"/>
  <c r="BT63" i="136"/>
  <c r="BU63" i="136"/>
  <c r="BV63" i="136"/>
  <c r="BW63" i="136"/>
  <c r="BX63" i="136"/>
  <c r="BY63" i="136"/>
  <c r="E64" i="136"/>
  <c r="F64" i="136"/>
  <c r="G64" i="136"/>
  <c r="H64" i="136"/>
  <c r="I64" i="136"/>
  <c r="J64" i="136"/>
  <c r="K64" i="136"/>
  <c r="L64" i="136"/>
  <c r="M64" i="136"/>
  <c r="N64" i="136"/>
  <c r="O64" i="136"/>
  <c r="P64" i="136"/>
  <c r="Q64" i="136"/>
  <c r="R64" i="136"/>
  <c r="S64" i="136"/>
  <c r="T64" i="136"/>
  <c r="U64" i="136"/>
  <c r="V64" i="136"/>
  <c r="W64" i="136"/>
  <c r="X64" i="136"/>
  <c r="Y64" i="136"/>
  <c r="Z64" i="136"/>
  <c r="AA64" i="136"/>
  <c r="AB64" i="136"/>
  <c r="AC64" i="136"/>
  <c r="AD64" i="136"/>
  <c r="AE64" i="136"/>
  <c r="AF64" i="136"/>
  <c r="AG64" i="136"/>
  <c r="AH64" i="136"/>
  <c r="AI64" i="136"/>
  <c r="AJ64" i="136"/>
  <c r="AK64" i="136"/>
  <c r="AL64" i="136"/>
  <c r="AM64" i="136"/>
  <c r="AN64" i="136"/>
  <c r="AO64" i="136"/>
  <c r="AP64" i="136"/>
  <c r="AQ64" i="136"/>
  <c r="AR64" i="136"/>
  <c r="AS64" i="136"/>
  <c r="AT64" i="136"/>
  <c r="AU64" i="136"/>
  <c r="AV64" i="136"/>
  <c r="AW64" i="136"/>
  <c r="AX64" i="136"/>
  <c r="AY64" i="136"/>
  <c r="AZ64" i="136"/>
  <c r="BA64" i="136"/>
  <c r="BB64" i="136"/>
  <c r="BC64" i="136"/>
  <c r="BD64" i="136"/>
  <c r="BE64" i="136"/>
  <c r="BF64" i="136"/>
  <c r="BG64" i="136"/>
  <c r="BH64" i="136"/>
  <c r="BI64" i="136"/>
  <c r="BJ64" i="136"/>
  <c r="BK64" i="136"/>
  <c r="BL64" i="136"/>
  <c r="BM64" i="136"/>
  <c r="BN64" i="136"/>
  <c r="BO64" i="136"/>
  <c r="BP64" i="136"/>
  <c r="BQ64" i="136"/>
  <c r="BR64" i="136"/>
  <c r="BS64" i="136"/>
  <c r="BT64" i="136"/>
  <c r="BU64" i="136"/>
  <c r="BV64" i="136"/>
  <c r="BW64" i="136"/>
  <c r="BX64" i="136"/>
  <c r="BY64" i="136"/>
  <c r="E65" i="136"/>
  <c r="F65" i="136"/>
  <c r="G65" i="136"/>
  <c r="H65" i="136"/>
  <c r="I65" i="136"/>
  <c r="J65" i="136"/>
  <c r="K65" i="136"/>
  <c r="L65" i="136"/>
  <c r="M65" i="136"/>
  <c r="N65" i="136"/>
  <c r="O65" i="136"/>
  <c r="P65" i="136"/>
  <c r="Q65" i="136"/>
  <c r="R65" i="136"/>
  <c r="S65" i="136"/>
  <c r="T65" i="136"/>
  <c r="U65" i="136"/>
  <c r="V65" i="136"/>
  <c r="W65" i="136"/>
  <c r="X65" i="136"/>
  <c r="Y65" i="136"/>
  <c r="Z65" i="136"/>
  <c r="AA65" i="136"/>
  <c r="AB65" i="136"/>
  <c r="AC65" i="136"/>
  <c r="AD65" i="136"/>
  <c r="AE65" i="136"/>
  <c r="AF65" i="136"/>
  <c r="AG65" i="136"/>
  <c r="AH65" i="136"/>
  <c r="AI65" i="136"/>
  <c r="AJ65" i="136"/>
  <c r="AK65" i="136"/>
  <c r="AL65" i="136"/>
  <c r="AM65" i="136"/>
  <c r="AN65" i="136"/>
  <c r="AO65" i="136"/>
  <c r="AP65" i="136"/>
  <c r="AQ65" i="136"/>
  <c r="AR65" i="136"/>
  <c r="AS65" i="136"/>
  <c r="AT65" i="136"/>
  <c r="AU65" i="136"/>
  <c r="AV65" i="136"/>
  <c r="AW65" i="136"/>
  <c r="AX65" i="136"/>
  <c r="AY65" i="136"/>
  <c r="AZ65" i="136"/>
  <c r="BA65" i="136"/>
  <c r="BB65" i="136"/>
  <c r="BC65" i="136"/>
  <c r="BD65" i="136"/>
  <c r="BE65" i="136"/>
  <c r="BF65" i="136"/>
  <c r="BG65" i="136"/>
  <c r="BH65" i="136"/>
  <c r="BI65" i="136"/>
  <c r="BJ65" i="136"/>
  <c r="BK65" i="136"/>
  <c r="BL65" i="136"/>
  <c r="BM65" i="136"/>
  <c r="BN65" i="136"/>
  <c r="BO65" i="136"/>
  <c r="BP65" i="136"/>
  <c r="BQ65" i="136"/>
  <c r="BR65" i="136"/>
  <c r="BS65" i="136"/>
  <c r="BT65" i="136"/>
  <c r="BU65" i="136"/>
  <c r="BV65" i="136"/>
  <c r="BW65" i="136"/>
  <c r="BX65" i="136"/>
  <c r="BY65" i="136"/>
  <c r="E66" i="136"/>
  <c r="F66" i="136"/>
  <c r="G66" i="136"/>
  <c r="H66" i="136"/>
  <c r="I66" i="136"/>
  <c r="J66" i="136"/>
  <c r="K66" i="136"/>
  <c r="L66" i="136"/>
  <c r="M66" i="136"/>
  <c r="N66" i="136"/>
  <c r="O66" i="136"/>
  <c r="P66" i="136"/>
  <c r="Q66" i="136"/>
  <c r="R66" i="136"/>
  <c r="S66" i="136"/>
  <c r="T66" i="136"/>
  <c r="U66" i="136"/>
  <c r="V66" i="136"/>
  <c r="W66" i="136"/>
  <c r="X66" i="136"/>
  <c r="Y66" i="136"/>
  <c r="Z66" i="136"/>
  <c r="AA66" i="136"/>
  <c r="AB66" i="136"/>
  <c r="AC66" i="136"/>
  <c r="AD66" i="136"/>
  <c r="AE66" i="136"/>
  <c r="AF66" i="136"/>
  <c r="AG66" i="136"/>
  <c r="AH66" i="136"/>
  <c r="AI66" i="136"/>
  <c r="AJ66" i="136"/>
  <c r="AK66" i="136"/>
  <c r="AL66" i="136"/>
  <c r="AM66" i="136"/>
  <c r="AN66" i="136"/>
  <c r="AO66" i="136"/>
  <c r="AP66" i="136"/>
  <c r="AQ66" i="136"/>
  <c r="AR66" i="136"/>
  <c r="AS66" i="136"/>
  <c r="AT66" i="136"/>
  <c r="AU66" i="136"/>
  <c r="AV66" i="136"/>
  <c r="AW66" i="136"/>
  <c r="AX66" i="136"/>
  <c r="AY66" i="136"/>
  <c r="AZ66" i="136"/>
  <c r="BA66" i="136"/>
  <c r="BB66" i="136"/>
  <c r="BC66" i="136"/>
  <c r="BD66" i="136"/>
  <c r="BE66" i="136"/>
  <c r="BF66" i="136"/>
  <c r="BG66" i="136"/>
  <c r="BH66" i="136"/>
  <c r="BI66" i="136"/>
  <c r="BJ66" i="136"/>
  <c r="BK66" i="136"/>
  <c r="BL66" i="136"/>
  <c r="BM66" i="136"/>
  <c r="BN66" i="136"/>
  <c r="BO66" i="136"/>
  <c r="BP66" i="136"/>
  <c r="BQ66" i="136"/>
  <c r="BR66" i="136"/>
  <c r="BS66" i="136"/>
  <c r="BT66" i="136"/>
  <c r="BU66" i="136"/>
  <c r="BV66" i="136"/>
  <c r="BW66" i="136"/>
  <c r="BX66" i="136"/>
  <c r="BY66" i="136"/>
  <c r="E67" i="136"/>
  <c r="F67" i="136"/>
  <c r="G67" i="136"/>
  <c r="H67" i="136"/>
  <c r="I67" i="136"/>
  <c r="J67" i="136"/>
  <c r="K67" i="136"/>
  <c r="L67" i="136"/>
  <c r="M67" i="136"/>
  <c r="N67" i="136"/>
  <c r="O67" i="136"/>
  <c r="P67" i="136"/>
  <c r="Q67" i="136"/>
  <c r="R67" i="136"/>
  <c r="S67" i="136"/>
  <c r="T67" i="136"/>
  <c r="U67" i="136"/>
  <c r="V67" i="136"/>
  <c r="W67" i="136"/>
  <c r="X67" i="136"/>
  <c r="Y67" i="136"/>
  <c r="Z67" i="136"/>
  <c r="AA67" i="136"/>
  <c r="AB67" i="136"/>
  <c r="AC67" i="136"/>
  <c r="AD67" i="136"/>
  <c r="AE67" i="136"/>
  <c r="AF67" i="136"/>
  <c r="AG67" i="136"/>
  <c r="AH67" i="136"/>
  <c r="AI67" i="136"/>
  <c r="AJ67" i="136"/>
  <c r="AK67" i="136"/>
  <c r="AL67" i="136"/>
  <c r="AM67" i="136"/>
  <c r="AN67" i="136"/>
  <c r="AO67" i="136"/>
  <c r="AP67" i="136"/>
  <c r="AQ67" i="136"/>
  <c r="AR67" i="136"/>
  <c r="AS67" i="136"/>
  <c r="AT67" i="136"/>
  <c r="AU67" i="136"/>
  <c r="AV67" i="136"/>
  <c r="AW67" i="136"/>
  <c r="AX67" i="136"/>
  <c r="AY67" i="136"/>
  <c r="AZ67" i="136"/>
  <c r="BA67" i="136"/>
  <c r="BB67" i="136"/>
  <c r="BC67" i="136"/>
  <c r="BD67" i="136"/>
  <c r="BE67" i="136"/>
  <c r="BF67" i="136"/>
  <c r="BG67" i="136"/>
  <c r="BH67" i="136"/>
  <c r="BI67" i="136"/>
  <c r="BJ67" i="136"/>
  <c r="BK67" i="136"/>
  <c r="BL67" i="136"/>
  <c r="BM67" i="136"/>
  <c r="BN67" i="136"/>
  <c r="BO67" i="136"/>
  <c r="BP67" i="136"/>
  <c r="BQ67" i="136"/>
  <c r="BR67" i="136"/>
  <c r="BS67" i="136"/>
  <c r="BT67" i="136"/>
  <c r="BU67" i="136"/>
  <c r="BV67" i="136"/>
  <c r="BW67" i="136"/>
  <c r="BX67" i="136"/>
  <c r="BY67" i="136"/>
  <c r="E68" i="136"/>
  <c r="F68" i="136"/>
  <c r="G68" i="136"/>
  <c r="H68" i="136"/>
  <c r="I68" i="136"/>
  <c r="J68" i="136"/>
  <c r="K68" i="136"/>
  <c r="L68" i="136"/>
  <c r="M68" i="136"/>
  <c r="N68" i="136"/>
  <c r="O68" i="136"/>
  <c r="P68" i="136"/>
  <c r="Q68" i="136"/>
  <c r="R68" i="136"/>
  <c r="S68" i="136"/>
  <c r="T68" i="136"/>
  <c r="U68" i="136"/>
  <c r="V68" i="136"/>
  <c r="W68" i="136"/>
  <c r="X68" i="136"/>
  <c r="Y68" i="136"/>
  <c r="Z68" i="136"/>
  <c r="AA68" i="136"/>
  <c r="AB68" i="136"/>
  <c r="AC68" i="136"/>
  <c r="AD68" i="136"/>
  <c r="AE68" i="136"/>
  <c r="AF68" i="136"/>
  <c r="AG68" i="136"/>
  <c r="AH68" i="136"/>
  <c r="AI68" i="136"/>
  <c r="AJ68" i="136"/>
  <c r="AK68" i="136"/>
  <c r="AL68" i="136"/>
  <c r="AM68" i="136"/>
  <c r="AN68" i="136"/>
  <c r="AO68" i="136"/>
  <c r="AP68" i="136"/>
  <c r="AQ68" i="136"/>
  <c r="AR68" i="136"/>
  <c r="AS68" i="136"/>
  <c r="AT68" i="136"/>
  <c r="AU68" i="136"/>
  <c r="AV68" i="136"/>
  <c r="AW68" i="136"/>
  <c r="AX68" i="136"/>
  <c r="AY68" i="136"/>
  <c r="AZ68" i="136"/>
  <c r="BA68" i="136"/>
  <c r="BB68" i="136"/>
  <c r="BC68" i="136"/>
  <c r="BD68" i="136"/>
  <c r="BE68" i="136"/>
  <c r="BF68" i="136"/>
  <c r="BG68" i="136"/>
  <c r="BH68" i="136"/>
  <c r="BI68" i="136"/>
  <c r="BJ68" i="136"/>
  <c r="BK68" i="136"/>
  <c r="BL68" i="136"/>
  <c r="BM68" i="136"/>
  <c r="BN68" i="136"/>
  <c r="BO68" i="136"/>
  <c r="BP68" i="136"/>
  <c r="BQ68" i="136"/>
  <c r="BR68" i="136"/>
  <c r="BS68" i="136"/>
  <c r="BT68" i="136"/>
  <c r="BU68" i="136"/>
  <c r="BV68" i="136"/>
  <c r="BW68" i="136"/>
  <c r="BX68" i="136"/>
  <c r="BY68" i="136"/>
  <c r="E69" i="136"/>
  <c r="F69" i="136"/>
  <c r="G69" i="136"/>
  <c r="H69" i="136"/>
  <c r="I69" i="136"/>
  <c r="J69" i="136"/>
  <c r="K69" i="136"/>
  <c r="L69" i="136"/>
  <c r="M69" i="136"/>
  <c r="N69" i="136"/>
  <c r="O69" i="136"/>
  <c r="P69" i="136"/>
  <c r="Q69" i="136"/>
  <c r="R69" i="136"/>
  <c r="S69" i="136"/>
  <c r="T69" i="136"/>
  <c r="U69" i="136"/>
  <c r="V69" i="136"/>
  <c r="W69" i="136"/>
  <c r="X69" i="136"/>
  <c r="Y69" i="136"/>
  <c r="Z69" i="136"/>
  <c r="AA69" i="136"/>
  <c r="AB69" i="136"/>
  <c r="AC69" i="136"/>
  <c r="AD69" i="136"/>
  <c r="AE69" i="136"/>
  <c r="AF69" i="136"/>
  <c r="AG69" i="136"/>
  <c r="AH69" i="136"/>
  <c r="AI69" i="136"/>
  <c r="AJ69" i="136"/>
  <c r="AK69" i="136"/>
  <c r="AL69" i="136"/>
  <c r="AM69" i="136"/>
  <c r="AN69" i="136"/>
  <c r="AO69" i="136"/>
  <c r="AP69" i="136"/>
  <c r="AQ69" i="136"/>
  <c r="AR69" i="136"/>
  <c r="AS69" i="136"/>
  <c r="AT69" i="136"/>
  <c r="AU69" i="136"/>
  <c r="AV69" i="136"/>
  <c r="AW69" i="136"/>
  <c r="AX69" i="136"/>
  <c r="AY69" i="136"/>
  <c r="AZ69" i="136"/>
  <c r="BA69" i="136"/>
  <c r="BB69" i="136"/>
  <c r="BC69" i="136"/>
  <c r="BD69" i="136"/>
  <c r="BE69" i="136"/>
  <c r="BF69" i="136"/>
  <c r="BG69" i="136"/>
  <c r="BH69" i="136"/>
  <c r="BI69" i="136"/>
  <c r="BJ69" i="136"/>
  <c r="BK69" i="136"/>
  <c r="BL69" i="136"/>
  <c r="BM69" i="136"/>
  <c r="BN69" i="136"/>
  <c r="BO69" i="136"/>
  <c r="BP69" i="136"/>
  <c r="BQ69" i="136"/>
  <c r="BR69" i="136"/>
  <c r="BS69" i="136"/>
  <c r="BT69" i="136"/>
  <c r="BU69" i="136"/>
  <c r="BV69" i="136"/>
  <c r="BW69" i="136"/>
  <c r="BX69" i="136"/>
  <c r="BY69" i="136"/>
  <c r="E70" i="136"/>
  <c r="F70" i="136"/>
  <c r="G70" i="136"/>
  <c r="H70" i="136"/>
  <c r="I70" i="136"/>
  <c r="J70" i="136"/>
  <c r="K70" i="136"/>
  <c r="L70" i="136"/>
  <c r="M70" i="136"/>
  <c r="N70" i="136"/>
  <c r="O70" i="136"/>
  <c r="P70" i="136"/>
  <c r="Q70" i="136"/>
  <c r="R70" i="136"/>
  <c r="S70" i="136"/>
  <c r="T70" i="136"/>
  <c r="U70" i="136"/>
  <c r="V70" i="136"/>
  <c r="W70" i="136"/>
  <c r="X70" i="136"/>
  <c r="Y70" i="136"/>
  <c r="Z70" i="136"/>
  <c r="AA70" i="136"/>
  <c r="AB70" i="136"/>
  <c r="AC70" i="136"/>
  <c r="AD70" i="136"/>
  <c r="AE70" i="136"/>
  <c r="AF70" i="136"/>
  <c r="AG70" i="136"/>
  <c r="AH70" i="136"/>
  <c r="AI70" i="136"/>
  <c r="AJ70" i="136"/>
  <c r="AK70" i="136"/>
  <c r="AL70" i="136"/>
  <c r="AM70" i="136"/>
  <c r="AN70" i="136"/>
  <c r="AO70" i="136"/>
  <c r="AP70" i="136"/>
  <c r="AQ70" i="136"/>
  <c r="AR70" i="136"/>
  <c r="AS70" i="136"/>
  <c r="AT70" i="136"/>
  <c r="AU70" i="136"/>
  <c r="AV70" i="136"/>
  <c r="AW70" i="136"/>
  <c r="AX70" i="136"/>
  <c r="AY70" i="136"/>
  <c r="AZ70" i="136"/>
  <c r="BA70" i="136"/>
  <c r="BB70" i="136"/>
  <c r="BC70" i="136"/>
  <c r="BD70" i="136"/>
  <c r="BE70" i="136"/>
  <c r="BF70" i="136"/>
  <c r="BG70" i="136"/>
  <c r="BH70" i="136"/>
  <c r="BI70" i="136"/>
  <c r="BJ70" i="136"/>
  <c r="BK70" i="136"/>
  <c r="BL70" i="136"/>
  <c r="BM70" i="136"/>
  <c r="BN70" i="136"/>
  <c r="BO70" i="136"/>
  <c r="BP70" i="136"/>
  <c r="BQ70" i="136"/>
  <c r="BR70" i="136"/>
  <c r="BS70" i="136"/>
  <c r="BT70" i="136"/>
  <c r="BU70" i="136"/>
  <c r="BV70" i="136"/>
  <c r="BW70" i="136"/>
  <c r="BX70" i="136"/>
  <c r="BY70" i="136"/>
  <c r="E71" i="136"/>
  <c r="F71" i="136"/>
  <c r="G71" i="136"/>
  <c r="H71" i="136"/>
  <c r="I71" i="136"/>
  <c r="J71" i="136"/>
  <c r="K71" i="136"/>
  <c r="L71" i="136"/>
  <c r="M71" i="136"/>
  <c r="N71" i="136"/>
  <c r="O71" i="136"/>
  <c r="P71" i="136"/>
  <c r="Q71" i="136"/>
  <c r="R71" i="136"/>
  <c r="S71" i="136"/>
  <c r="T71" i="136"/>
  <c r="U71" i="136"/>
  <c r="V71" i="136"/>
  <c r="W71" i="136"/>
  <c r="X71" i="136"/>
  <c r="Y71" i="136"/>
  <c r="Z71" i="136"/>
  <c r="AA71" i="136"/>
  <c r="AB71" i="136"/>
  <c r="AC71" i="136"/>
  <c r="AD71" i="136"/>
  <c r="AE71" i="136"/>
  <c r="AF71" i="136"/>
  <c r="AG71" i="136"/>
  <c r="AH71" i="136"/>
  <c r="AI71" i="136"/>
  <c r="AJ71" i="136"/>
  <c r="AK71" i="136"/>
  <c r="AL71" i="136"/>
  <c r="AM71" i="136"/>
  <c r="AN71" i="136"/>
  <c r="AO71" i="136"/>
  <c r="AP71" i="136"/>
  <c r="AQ71" i="136"/>
  <c r="AR71" i="136"/>
  <c r="AS71" i="136"/>
  <c r="AT71" i="136"/>
  <c r="AU71" i="136"/>
  <c r="AV71" i="136"/>
  <c r="AW71" i="136"/>
  <c r="AX71" i="136"/>
  <c r="AY71" i="136"/>
  <c r="AZ71" i="136"/>
  <c r="BA71" i="136"/>
  <c r="BB71" i="136"/>
  <c r="BC71" i="136"/>
  <c r="BD71" i="136"/>
  <c r="BE71" i="136"/>
  <c r="BF71" i="136"/>
  <c r="BG71" i="136"/>
  <c r="BH71" i="136"/>
  <c r="BI71" i="136"/>
  <c r="BJ71" i="136"/>
  <c r="BK71" i="136"/>
  <c r="BL71" i="136"/>
  <c r="BM71" i="136"/>
  <c r="BN71" i="136"/>
  <c r="BO71" i="136"/>
  <c r="BP71" i="136"/>
  <c r="BQ71" i="136"/>
  <c r="BR71" i="136"/>
  <c r="BS71" i="136"/>
  <c r="BT71" i="136"/>
  <c r="BU71" i="136"/>
  <c r="BV71" i="136"/>
  <c r="BW71" i="136"/>
  <c r="BX71" i="136"/>
  <c r="BY71" i="136"/>
  <c r="E72" i="136"/>
  <c r="F72" i="136"/>
  <c r="G72" i="136"/>
  <c r="H72" i="136"/>
  <c r="I72" i="136"/>
  <c r="J72" i="136"/>
  <c r="K72" i="136"/>
  <c r="L72" i="136"/>
  <c r="M72" i="136"/>
  <c r="N72" i="136"/>
  <c r="O72" i="136"/>
  <c r="P72" i="136"/>
  <c r="Q72" i="136"/>
  <c r="R72" i="136"/>
  <c r="S72" i="136"/>
  <c r="T72" i="136"/>
  <c r="U72" i="136"/>
  <c r="V72" i="136"/>
  <c r="W72" i="136"/>
  <c r="X72" i="136"/>
  <c r="Y72" i="136"/>
  <c r="Z72" i="136"/>
  <c r="AA72" i="136"/>
  <c r="AB72" i="136"/>
  <c r="AC72" i="136"/>
  <c r="AD72" i="136"/>
  <c r="AE72" i="136"/>
  <c r="AF72" i="136"/>
  <c r="AG72" i="136"/>
  <c r="AH72" i="136"/>
  <c r="AI72" i="136"/>
  <c r="AJ72" i="136"/>
  <c r="AK72" i="136"/>
  <c r="AL72" i="136"/>
  <c r="AM72" i="136"/>
  <c r="AN72" i="136"/>
  <c r="AO72" i="136"/>
  <c r="AP72" i="136"/>
  <c r="AQ72" i="136"/>
  <c r="AR72" i="136"/>
  <c r="AS72" i="136"/>
  <c r="AT72" i="136"/>
  <c r="AU72" i="136"/>
  <c r="AV72" i="136"/>
  <c r="AW72" i="136"/>
  <c r="AX72" i="136"/>
  <c r="AY72" i="136"/>
  <c r="AZ72" i="136"/>
  <c r="BA72" i="136"/>
  <c r="BB72" i="136"/>
  <c r="BC72" i="136"/>
  <c r="BD72" i="136"/>
  <c r="BE72" i="136"/>
  <c r="BF72" i="136"/>
  <c r="BG72" i="136"/>
  <c r="BH72" i="136"/>
  <c r="BI72" i="136"/>
  <c r="BJ72" i="136"/>
  <c r="BK72" i="136"/>
  <c r="BL72" i="136"/>
  <c r="BM72" i="136"/>
  <c r="BN72" i="136"/>
  <c r="BO72" i="136"/>
  <c r="BP72" i="136"/>
  <c r="BQ72" i="136"/>
  <c r="BR72" i="136"/>
  <c r="BS72" i="136"/>
  <c r="BT72" i="136"/>
  <c r="BU72" i="136"/>
  <c r="BV72" i="136"/>
  <c r="BW72" i="136"/>
  <c r="BX72" i="136"/>
  <c r="BY72" i="136"/>
  <c r="E73" i="136"/>
  <c r="F73" i="136"/>
  <c r="G73" i="136"/>
  <c r="H73" i="136"/>
  <c r="I73" i="136"/>
  <c r="J73" i="136"/>
  <c r="K73" i="136"/>
  <c r="L73" i="136"/>
  <c r="M73" i="136"/>
  <c r="N73" i="136"/>
  <c r="O73" i="136"/>
  <c r="P73" i="136"/>
  <c r="Q73" i="136"/>
  <c r="R73" i="136"/>
  <c r="S73" i="136"/>
  <c r="T73" i="136"/>
  <c r="U73" i="136"/>
  <c r="V73" i="136"/>
  <c r="W73" i="136"/>
  <c r="X73" i="136"/>
  <c r="Y73" i="136"/>
  <c r="Z73" i="136"/>
  <c r="AA73" i="136"/>
  <c r="AB73" i="136"/>
  <c r="AC73" i="136"/>
  <c r="AD73" i="136"/>
  <c r="AE73" i="136"/>
  <c r="AF73" i="136"/>
  <c r="AG73" i="136"/>
  <c r="AH73" i="136"/>
  <c r="AI73" i="136"/>
  <c r="AJ73" i="136"/>
  <c r="AK73" i="136"/>
  <c r="AL73" i="136"/>
  <c r="AM73" i="136"/>
  <c r="AN73" i="136"/>
  <c r="AO73" i="136"/>
  <c r="AP73" i="136"/>
  <c r="AQ73" i="136"/>
  <c r="AR73" i="136"/>
  <c r="AS73" i="136"/>
  <c r="AT73" i="136"/>
  <c r="AU73" i="136"/>
  <c r="AV73" i="136"/>
  <c r="AW73" i="136"/>
  <c r="AX73" i="136"/>
  <c r="AY73" i="136"/>
  <c r="AZ73" i="136"/>
  <c r="BA73" i="136"/>
  <c r="BB73" i="136"/>
  <c r="BC73" i="136"/>
  <c r="BD73" i="136"/>
  <c r="BE73" i="136"/>
  <c r="BF73" i="136"/>
  <c r="BG73" i="136"/>
  <c r="BH73" i="136"/>
  <c r="BI73" i="136"/>
  <c r="BJ73" i="136"/>
  <c r="BK73" i="136"/>
  <c r="BL73" i="136"/>
  <c r="BM73" i="136"/>
  <c r="BN73" i="136"/>
  <c r="BO73" i="136"/>
  <c r="BP73" i="136"/>
  <c r="BQ73" i="136"/>
  <c r="BR73" i="136"/>
  <c r="BS73" i="136"/>
  <c r="BT73" i="136"/>
  <c r="BU73" i="136"/>
  <c r="BV73" i="136"/>
  <c r="BW73" i="136"/>
  <c r="BX73" i="136"/>
  <c r="BY73" i="136"/>
  <c r="E74" i="136"/>
  <c r="F74" i="136"/>
  <c r="G74" i="136"/>
  <c r="H74" i="136"/>
  <c r="I74" i="136"/>
  <c r="J74" i="136"/>
  <c r="K74" i="136"/>
  <c r="L74" i="136"/>
  <c r="M74" i="136"/>
  <c r="N74" i="136"/>
  <c r="O74" i="136"/>
  <c r="P74" i="136"/>
  <c r="Q74" i="136"/>
  <c r="R74" i="136"/>
  <c r="S74" i="136"/>
  <c r="T74" i="136"/>
  <c r="U74" i="136"/>
  <c r="V74" i="136"/>
  <c r="W74" i="136"/>
  <c r="X74" i="136"/>
  <c r="Y74" i="136"/>
  <c r="Z74" i="136"/>
  <c r="AA74" i="136"/>
  <c r="AB74" i="136"/>
  <c r="AC74" i="136"/>
  <c r="AD74" i="136"/>
  <c r="AE74" i="136"/>
  <c r="AF74" i="136"/>
  <c r="AG74" i="136"/>
  <c r="AH74" i="136"/>
  <c r="AI74" i="136"/>
  <c r="AJ74" i="136"/>
  <c r="AK74" i="136"/>
  <c r="AL74" i="136"/>
  <c r="AM74" i="136"/>
  <c r="AN74" i="136"/>
  <c r="AO74" i="136"/>
  <c r="AP74" i="136"/>
  <c r="AQ74" i="136"/>
  <c r="AR74" i="136"/>
  <c r="AS74" i="136"/>
  <c r="AT74" i="136"/>
  <c r="AU74" i="136"/>
  <c r="AV74" i="136"/>
  <c r="AW74" i="136"/>
  <c r="AX74" i="136"/>
  <c r="AY74" i="136"/>
  <c r="AZ74" i="136"/>
  <c r="BA74" i="136"/>
  <c r="BB74" i="136"/>
  <c r="BC74" i="136"/>
  <c r="BD74" i="136"/>
  <c r="BE74" i="136"/>
  <c r="BF74" i="136"/>
  <c r="BG74" i="136"/>
  <c r="BH74" i="136"/>
  <c r="BI74" i="136"/>
  <c r="BJ74" i="136"/>
  <c r="BK74" i="136"/>
  <c r="BL74" i="136"/>
  <c r="BM74" i="136"/>
  <c r="BN74" i="136"/>
  <c r="BO74" i="136"/>
  <c r="BP74" i="136"/>
  <c r="BQ74" i="136"/>
  <c r="BR74" i="136"/>
  <c r="BS74" i="136"/>
  <c r="BT74" i="136"/>
  <c r="BU74" i="136"/>
  <c r="BV74" i="136"/>
  <c r="BW74" i="136"/>
  <c r="BX74" i="136"/>
  <c r="BY74" i="136"/>
  <c r="E75" i="136"/>
  <c r="F75" i="136"/>
  <c r="G75" i="136"/>
  <c r="H75" i="136"/>
  <c r="I75" i="136"/>
  <c r="J75" i="136"/>
  <c r="K75" i="136"/>
  <c r="L75" i="136"/>
  <c r="M75" i="136"/>
  <c r="N75" i="136"/>
  <c r="O75" i="136"/>
  <c r="P75" i="136"/>
  <c r="Q75" i="136"/>
  <c r="R75" i="136"/>
  <c r="S75" i="136"/>
  <c r="T75" i="136"/>
  <c r="U75" i="136"/>
  <c r="V75" i="136"/>
  <c r="W75" i="136"/>
  <c r="X75" i="136"/>
  <c r="Y75" i="136"/>
  <c r="Z75" i="136"/>
  <c r="AA75" i="136"/>
  <c r="AB75" i="136"/>
  <c r="AC75" i="136"/>
  <c r="AD75" i="136"/>
  <c r="AE75" i="136"/>
  <c r="AF75" i="136"/>
  <c r="AG75" i="136"/>
  <c r="AH75" i="136"/>
  <c r="AI75" i="136"/>
  <c r="AJ75" i="136"/>
  <c r="AK75" i="136"/>
  <c r="AL75" i="136"/>
  <c r="AM75" i="136"/>
  <c r="AN75" i="136"/>
  <c r="AO75" i="136"/>
  <c r="AP75" i="136"/>
  <c r="AQ75" i="136"/>
  <c r="AR75" i="136"/>
  <c r="AS75" i="136"/>
  <c r="AT75" i="136"/>
  <c r="AU75" i="136"/>
  <c r="AV75" i="136"/>
  <c r="AW75" i="136"/>
  <c r="AX75" i="136"/>
  <c r="AY75" i="136"/>
  <c r="AZ75" i="136"/>
  <c r="BA75" i="136"/>
  <c r="BB75" i="136"/>
  <c r="BC75" i="136"/>
  <c r="BD75" i="136"/>
  <c r="BE75" i="136"/>
  <c r="BF75" i="136"/>
  <c r="BG75" i="136"/>
  <c r="BH75" i="136"/>
  <c r="BI75" i="136"/>
  <c r="BJ75" i="136"/>
  <c r="BK75" i="136"/>
  <c r="BL75" i="136"/>
  <c r="BM75" i="136"/>
  <c r="BN75" i="136"/>
  <c r="BO75" i="136"/>
  <c r="BP75" i="136"/>
  <c r="BQ75" i="136"/>
  <c r="BR75" i="136"/>
  <c r="BS75" i="136"/>
  <c r="BT75" i="136"/>
  <c r="BU75" i="136"/>
  <c r="BV75" i="136"/>
  <c r="BW75" i="136"/>
  <c r="BX75" i="136"/>
  <c r="BY75" i="136"/>
  <c r="E76" i="136"/>
  <c r="F76" i="136"/>
  <c r="G76" i="136"/>
  <c r="H76" i="136"/>
  <c r="I76" i="136"/>
  <c r="J76" i="136"/>
  <c r="K76" i="136"/>
  <c r="L76" i="136"/>
  <c r="M76" i="136"/>
  <c r="N76" i="136"/>
  <c r="O76" i="136"/>
  <c r="P76" i="136"/>
  <c r="Q76" i="136"/>
  <c r="R76" i="136"/>
  <c r="S76" i="136"/>
  <c r="T76" i="136"/>
  <c r="U76" i="136"/>
  <c r="V76" i="136"/>
  <c r="W76" i="136"/>
  <c r="X76" i="136"/>
  <c r="Y76" i="136"/>
  <c r="Z76" i="136"/>
  <c r="AA76" i="136"/>
  <c r="AB76" i="136"/>
  <c r="AC76" i="136"/>
  <c r="AD76" i="136"/>
  <c r="AE76" i="136"/>
  <c r="AF76" i="136"/>
  <c r="AG76" i="136"/>
  <c r="AH76" i="136"/>
  <c r="AI76" i="136"/>
  <c r="AJ76" i="136"/>
  <c r="AK76" i="136"/>
  <c r="AL76" i="136"/>
  <c r="AM76" i="136"/>
  <c r="AN76" i="136"/>
  <c r="AO76" i="136"/>
  <c r="AP76" i="136"/>
  <c r="AQ76" i="136"/>
  <c r="AR76" i="136"/>
  <c r="AS76" i="136"/>
  <c r="AT76" i="136"/>
  <c r="AU76" i="136"/>
  <c r="AV76" i="136"/>
  <c r="AW76" i="136"/>
  <c r="AX76" i="136"/>
  <c r="AY76" i="136"/>
  <c r="AZ76" i="136"/>
  <c r="BA76" i="136"/>
  <c r="BB76" i="136"/>
  <c r="BC76" i="136"/>
  <c r="BD76" i="136"/>
  <c r="BE76" i="136"/>
  <c r="BF76" i="136"/>
  <c r="BG76" i="136"/>
  <c r="BH76" i="136"/>
  <c r="BI76" i="136"/>
  <c r="BJ76" i="136"/>
  <c r="BK76" i="136"/>
  <c r="BL76" i="136"/>
  <c r="BM76" i="136"/>
  <c r="BN76" i="136"/>
  <c r="BO76" i="136"/>
  <c r="BP76" i="136"/>
  <c r="BQ76" i="136"/>
  <c r="BR76" i="136"/>
  <c r="BS76" i="136"/>
  <c r="BT76" i="136"/>
  <c r="BU76" i="136"/>
  <c r="BV76" i="136"/>
  <c r="BW76" i="136"/>
  <c r="BX76" i="136"/>
  <c r="BY76" i="136"/>
  <c r="E77" i="136"/>
  <c r="F77" i="136"/>
  <c r="G77" i="136"/>
  <c r="H77" i="136"/>
  <c r="I77" i="136"/>
  <c r="J77" i="136"/>
  <c r="K77" i="136"/>
  <c r="L77" i="136"/>
  <c r="M77" i="136"/>
  <c r="N77" i="136"/>
  <c r="O77" i="136"/>
  <c r="P77" i="136"/>
  <c r="Q77" i="136"/>
  <c r="R77" i="136"/>
  <c r="S77" i="136"/>
  <c r="T77" i="136"/>
  <c r="U77" i="136"/>
  <c r="V77" i="136"/>
  <c r="W77" i="136"/>
  <c r="X77" i="136"/>
  <c r="Y77" i="136"/>
  <c r="Z77" i="136"/>
  <c r="AA77" i="136"/>
  <c r="AB77" i="136"/>
  <c r="AC77" i="136"/>
  <c r="AD77" i="136"/>
  <c r="AE77" i="136"/>
  <c r="AF77" i="136"/>
  <c r="AG77" i="136"/>
  <c r="AH77" i="136"/>
  <c r="AI77" i="136"/>
  <c r="AJ77" i="136"/>
  <c r="AK77" i="136"/>
  <c r="AL77" i="136"/>
  <c r="AM77" i="136"/>
  <c r="AN77" i="136"/>
  <c r="AO77" i="136"/>
  <c r="AP77" i="136"/>
  <c r="AQ77" i="136"/>
  <c r="AR77" i="136"/>
  <c r="AS77" i="136"/>
  <c r="AT77" i="136"/>
  <c r="AU77" i="136"/>
  <c r="AV77" i="136"/>
  <c r="AW77" i="136"/>
  <c r="AX77" i="136"/>
  <c r="AY77" i="136"/>
  <c r="AZ77" i="136"/>
  <c r="BA77" i="136"/>
  <c r="BB77" i="136"/>
  <c r="BC77" i="136"/>
  <c r="BD77" i="136"/>
  <c r="BE77" i="136"/>
  <c r="BF77" i="136"/>
  <c r="BG77" i="136"/>
  <c r="BH77" i="136"/>
  <c r="BI77" i="136"/>
  <c r="BJ77" i="136"/>
  <c r="BK77" i="136"/>
  <c r="BL77" i="136"/>
  <c r="BM77" i="136"/>
  <c r="BN77" i="136"/>
  <c r="BO77" i="136"/>
  <c r="BP77" i="136"/>
  <c r="BQ77" i="136"/>
  <c r="BR77" i="136"/>
  <c r="BS77" i="136"/>
  <c r="BT77" i="136"/>
  <c r="BU77" i="136"/>
  <c r="BV77" i="136"/>
  <c r="BW77" i="136"/>
  <c r="BX77" i="136"/>
  <c r="BY77" i="136"/>
  <c r="D57" i="136"/>
  <c r="D58" i="136"/>
  <c r="D59" i="136"/>
  <c r="D60" i="136"/>
  <c r="D61" i="136"/>
  <c r="D62" i="136"/>
  <c r="D63" i="136"/>
  <c r="D64" i="136"/>
  <c r="D65" i="136"/>
  <c r="D66" i="136"/>
  <c r="D67" i="136"/>
  <c r="D68" i="136"/>
  <c r="D69" i="136"/>
  <c r="D70" i="136"/>
  <c r="D71" i="136"/>
  <c r="D72" i="136"/>
  <c r="D73" i="136"/>
  <c r="D74" i="136"/>
  <c r="D75" i="136"/>
  <c r="D76" i="136"/>
  <c r="D77" i="136"/>
  <c r="D56" i="136"/>
  <c r="B25" i="92" l="1"/>
  <c r="G6" i="92"/>
  <c r="J6" i="92" s="1"/>
  <c r="H6" i="92"/>
  <c r="O66" i="36"/>
  <c r="M56" i="64"/>
  <c r="M53" i="64"/>
  <c r="M54" i="64"/>
  <c r="N9" i="56" l="1"/>
  <c r="L9" i="56"/>
  <c r="Q9" i="56"/>
  <c r="A1" i="161" l="1"/>
  <c r="Q26" i="76" l="1"/>
  <c r="Q25" i="76"/>
  <c r="Q24" i="76"/>
  <c r="Q14" i="76"/>
  <c r="Q15" i="76"/>
  <c r="Q13" i="76"/>
  <c r="D7" i="28"/>
  <c r="E7" i="28"/>
  <c r="F7" i="28"/>
  <c r="C7" i="28"/>
  <c r="Q10" i="56"/>
  <c r="R10" i="56" s="1"/>
  <c r="R9" i="56"/>
  <c r="K6" i="92" l="1"/>
  <c r="H13" i="92"/>
  <c r="G12" i="92"/>
  <c r="G11" i="92"/>
  <c r="T7" i="31" l="1"/>
  <c r="U7" i="31"/>
  <c r="I7" i="133"/>
  <c r="G17" i="92"/>
  <c r="H17" i="92"/>
  <c r="C3" i="76" l="1"/>
  <c r="C3" i="78" s="1"/>
  <c r="D3" i="76"/>
  <c r="D3" i="78" s="1"/>
  <c r="C4" i="76"/>
  <c r="C4" i="78" s="1"/>
  <c r="D4" i="76"/>
  <c r="D4" i="78" s="1"/>
  <c r="E54" i="136" l="1"/>
  <c r="F54" i="136"/>
  <c r="G54" i="136"/>
  <c r="H54" i="136"/>
  <c r="I54" i="136"/>
  <c r="J54" i="136"/>
  <c r="K54" i="136"/>
  <c r="L54" i="136"/>
  <c r="M54" i="136"/>
  <c r="N54" i="136"/>
  <c r="O54" i="136"/>
  <c r="P54" i="136"/>
  <c r="Q54" i="136"/>
  <c r="R54" i="136"/>
  <c r="S54" i="136"/>
  <c r="T54" i="136"/>
  <c r="U54" i="136"/>
  <c r="V54" i="136"/>
  <c r="W54" i="136"/>
  <c r="X54" i="136"/>
  <c r="Y54" i="136"/>
  <c r="Z54" i="136"/>
  <c r="AA54" i="136"/>
  <c r="AB54" i="136"/>
  <c r="AC54" i="136"/>
  <c r="AD54" i="136"/>
  <c r="AE54" i="136"/>
  <c r="AF54" i="136"/>
  <c r="AG54" i="136"/>
  <c r="AH54" i="136"/>
  <c r="AI54" i="136"/>
  <c r="AJ54" i="136"/>
  <c r="AK54" i="136"/>
  <c r="AL54" i="136"/>
  <c r="AM54" i="136"/>
  <c r="AN54" i="136"/>
  <c r="AO54" i="136"/>
  <c r="AP54" i="136"/>
  <c r="AQ54" i="136"/>
  <c r="AR54" i="136"/>
  <c r="AS54" i="136"/>
  <c r="AT54" i="136"/>
  <c r="AU54" i="136"/>
  <c r="AV54" i="136"/>
  <c r="AW54" i="136"/>
  <c r="AX54" i="136"/>
  <c r="AY54" i="136"/>
  <c r="AZ54" i="136"/>
  <c r="BA54" i="136"/>
  <c r="BB54" i="136"/>
  <c r="BC54" i="136"/>
  <c r="BD54" i="136"/>
  <c r="BE54" i="136"/>
  <c r="BF54" i="136"/>
  <c r="BG54" i="136"/>
  <c r="BH54" i="136"/>
  <c r="BI54" i="136"/>
  <c r="BJ54" i="136"/>
  <c r="BK54" i="136"/>
  <c r="BL54" i="136"/>
  <c r="BM54" i="136"/>
  <c r="BN54" i="136"/>
  <c r="BO54" i="136"/>
  <c r="BP54" i="136"/>
  <c r="BQ54" i="136"/>
  <c r="BR54" i="136"/>
  <c r="BS54" i="136"/>
  <c r="BT54" i="136"/>
  <c r="BU54" i="136"/>
  <c r="BV54" i="136"/>
  <c r="BW54" i="136"/>
  <c r="BX54" i="136"/>
  <c r="BY54" i="136"/>
  <c r="F45" i="136"/>
  <c r="G45" i="136"/>
  <c r="H45" i="136"/>
  <c r="I45" i="136"/>
  <c r="J45" i="136"/>
  <c r="K45" i="136"/>
  <c r="L45" i="136"/>
  <c r="M45" i="136"/>
  <c r="N45" i="136"/>
  <c r="O45" i="136"/>
  <c r="P45" i="136"/>
  <c r="Q45" i="136"/>
  <c r="R45" i="136"/>
  <c r="S45" i="136"/>
  <c r="T45" i="136"/>
  <c r="U45" i="136"/>
  <c r="V45" i="136"/>
  <c r="W45" i="136"/>
  <c r="X45" i="136"/>
  <c r="Y45" i="136"/>
  <c r="Z45" i="136"/>
  <c r="AA45" i="136"/>
  <c r="AB45" i="136"/>
  <c r="AC45" i="136"/>
  <c r="AD45" i="136"/>
  <c r="AE45" i="136"/>
  <c r="AF45" i="136"/>
  <c r="AG45" i="136"/>
  <c r="AH45" i="136"/>
  <c r="AI45" i="136"/>
  <c r="AJ45" i="136"/>
  <c r="AK45" i="136"/>
  <c r="AL45" i="136"/>
  <c r="AM45" i="136"/>
  <c r="AN45" i="136"/>
  <c r="AO45" i="136"/>
  <c r="AP45" i="136"/>
  <c r="AQ45" i="136"/>
  <c r="AR45" i="136"/>
  <c r="AS45" i="136"/>
  <c r="AT45" i="136"/>
  <c r="AU45" i="136"/>
  <c r="AV45" i="136"/>
  <c r="AW45" i="136"/>
  <c r="AX45" i="136"/>
  <c r="AY45" i="136"/>
  <c r="AZ45" i="136"/>
  <c r="BA45" i="136"/>
  <c r="BB45" i="136"/>
  <c r="BC45" i="136"/>
  <c r="BD45" i="136"/>
  <c r="BE45" i="136"/>
  <c r="BF45" i="136"/>
  <c r="BG45" i="136"/>
  <c r="BH45" i="136"/>
  <c r="BI45" i="136"/>
  <c r="BJ45" i="136"/>
  <c r="BK45" i="136"/>
  <c r="BL45" i="136"/>
  <c r="BM45" i="136"/>
  <c r="BN45" i="136"/>
  <c r="BO45" i="136"/>
  <c r="BP45" i="136"/>
  <c r="BQ45" i="136"/>
  <c r="BR45" i="136"/>
  <c r="BS45" i="136"/>
  <c r="BT45" i="136"/>
  <c r="BU45" i="136"/>
  <c r="BV45" i="136"/>
  <c r="BW45" i="136"/>
  <c r="BX45" i="136"/>
  <c r="BY45" i="136"/>
  <c r="E45" i="136"/>
  <c r="D45" i="136"/>
  <c r="D54" i="136"/>
  <c r="O67" i="36" l="1"/>
  <c r="A1" i="76" l="1"/>
  <c r="A1" i="136" l="1"/>
  <c r="F18" i="98" l="1"/>
  <c r="E18" i="98"/>
  <c r="D18" i="98"/>
  <c r="C18" i="98"/>
  <c r="B18" i="98"/>
  <c r="O18" i="98"/>
  <c r="P18" i="98"/>
  <c r="Q18" i="98"/>
  <c r="R18" i="98"/>
  <c r="N18" i="98"/>
  <c r="J17" i="98"/>
  <c r="I17" i="98"/>
  <c r="J16" i="98"/>
  <c r="I16" i="98"/>
  <c r="J15" i="98"/>
  <c r="I15" i="98"/>
  <c r="J14" i="98"/>
  <c r="I14" i="98"/>
  <c r="J13" i="98"/>
  <c r="I13" i="98"/>
  <c r="J12" i="98"/>
  <c r="I12" i="98"/>
  <c r="J11" i="98"/>
  <c r="I11" i="98"/>
  <c r="J10" i="98"/>
  <c r="I10" i="98"/>
  <c r="J9" i="98"/>
  <c r="I9" i="98"/>
  <c r="U9" i="98"/>
  <c r="U17" i="98"/>
  <c r="V17" i="98"/>
  <c r="U16" i="98"/>
  <c r="V16" i="98"/>
  <c r="V15" i="98"/>
  <c r="U15" i="98"/>
  <c r="V14" i="98"/>
  <c r="U14" i="98"/>
  <c r="V13" i="98"/>
  <c r="U13" i="98"/>
  <c r="V12" i="98"/>
  <c r="U12" i="98"/>
  <c r="V11" i="98"/>
  <c r="U11" i="98"/>
  <c r="V10" i="98"/>
  <c r="U10" i="98"/>
  <c r="V9" i="98"/>
  <c r="S18" i="98" l="1"/>
  <c r="J18" i="98"/>
  <c r="H18" i="98"/>
  <c r="G18" i="98"/>
  <c r="I18" i="98"/>
  <c r="V18" i="98"/>
  <c r="U18" i="98"/>
  <c r="T18" i="98"/>
  <c r="H24" i="92" l="1"/>
  <c r="K6" i="133" l="1"/>
  <c r="O6" i="133" s="1"/>
  <c r="A1" i="133"/>
  <c r="H18" i="133"/>
  <c r="I18" i="133"/>
  <c r="H17" i="133"/>
  <c r="I17" i="133"/>
  <c r="I16" i="133"/>
  <c r="H16" i="133"/>
  <c r="I15" i="133"/>
  <c r="H14" i="133"/>
  <c r="I14" i="133"/>
  <c r="H13" i="133"/>
  <c r="I13" i="133"/>
  <c r="I12" i="133"/>
  <c r="H12" i="133"/>
  <c r="H11" i="133"/>
  <c r="I10" i="133"/>
  <c r="H9" i="133"/>
  <c r="I9" i="133"/>
  <c r="I8" i="133"/>
  <c r="H8" i="133"/>
  <c r="A8" i="133"/>
  <c r="A9" i="133" s="1"/>
  <c r="A10" i="133" s="1"/>
  <c r="A11" i="133" s="1"/>
  <c r="A12" i="133" s="1"/>
  <c r="A13" i="133" s="1"/>
  <c r="A14" i="133" s="1"/>
  <c r="A15" i="133" s="1"/>
  <c r="A16" i="133" s="1"/>
  <c r="A17" i="133" s="1"/>
  <c r="A18" i="133" s="1"/>
  <c r="M6" i="133"/>
  <c r="Q6" i="133" s="1"/>
  <c r="L6" i="133"/>
  <c r="P6" i="133" s="1"/>
  <c r="H15" i="133" l="1"/>
  <c r="I11" i="133"/>
  <c r="H10" i="133"/>
  <c r="G7" i="92" l="1"/>
  <c r="G8" i="92"/>
  <c r="G10" i="92"/>
  <c r="G13" i="92"/>
  <c r="T7" i="98" l="1"/>
  <c r="V7" i="98" s="1"/>
  <c r="S7" i="98"/>
  <c r="U7" i="98" s="1"/>
  <c r="H22" i="98"/>
  <c r="G22" i="98"/>
  <c r="G9" i="98"/>
  <c r="S22" i="98" l="1"/>
  <c r="T22" i="98"/>
  <c r="C4" i="85"/>
  <c r="D4" i="85"/>
  <c r="E4" i="85"/>
  <c r="F4" i="85"/>
  <c r="B4" i="85"/>
  <c r="M51" i="64"/>
  <c r="K57" i="64" l="1"/>
  <c r="J57" i="64"/>
  <c r="I57" i="64"/>
  <c r="H57" i="64"/>
  <c r="K54" i="64"/>
  <c r="J54" i="64"/>
  <c r="I54" i="64"/>
  <c r="H54" i="64"/>
  <c r="M67" i="36"/>
  <c r="L67" i="36"/>
  <c r="K67" i="36"/>
  <c r="J67" i="36"/>
  <c r="K64" i="36"/>
  <c r="L64" i="36"/>
  <c r="M64" i="36"/>
  <c r="J64" i="36"/>
  <c r="N10" i="56" l="1"/>
  <c r="O10" i="56" s="1"/>
  <c r="O9" i="56"/>
  <c r="K10" i="56"/>
  <c r="L10" i="56" s="1"/>
  <c r="H21" i="5" l="1"/>
  <c r="A1" i="106" l="1"/>
  <c r="A1" i="105"/>
  <c r="A1" i="77" l="1"/>
  <c r="I4" i="85" l="1"/>
  <c r="H4" i="85"/>
  <c r="J4" i="92" l="1"/>
  <c r="K4" i="92"/>
  <c r="M57" i="64" l="1"/>
  <c r="S30" i="98" l="1"/>
  <c r="T30" i="98"/>
  <c r="S32" i="98"/>
  <c r="T32" i="98"/>
  <c r="S31" i="98"/>
  <c r="T31" i="98"/>
  <c r="S15" i="98"/>
  <c r="T15" i="98"/>
  <c r="S17" i="98"/>
  <c r="T17" i="98"/>
  <c r="S16" i="98"/>
  <c r="T16" i="98"/>
  <c r="H9" i="98"/>
  <c r="G30" i="98"/>
  <c r="H30" i="98"/>
  <c r="G31" i="98"/>
  <c r="H31" i="98"/>
  <c r="G32" i="98"/>
  <c r="H32" i="98"/>
  <c r="G15" i="98"/>
  <c r="H15" i="98"/>
  <c r="G16" i="98"/>
  <c r="H16" i="98"/>
  <c r="G17" i="98"/>
  <c r="H17" i="98"/>
  <c r="A1" i="98" l="1"/>
  <c r="T29" i="98"/>
  <c r="S29" i="98"/>
  <c r="H29" i="98"/>
  <c r="G29" i="98"/>
  <c r="T28" i="98"/>
  <c r="S28" i="98"/>
  <c r="H28" i="98"/>
  <c r="G28" i="98"/>
  <c r="T27" i="98"/>
  <c r="S27" i="98"/>
  <c r="H27" i="98"/>
  <c r="G27" i="98"/>
  <c r="T26" i="98"/>
  <c r="S26" i="98"/>
  <c r="H26" i="98"/>
  <c r="G26" i="98"/>
  <c r="T25" i="98"/>
  <c r="S25" i="98"/>
  <c r="H25" i="98"/>
  <c r="G25" i="98"/>
  <c r="S24" i="98"/>
  <c r="H24" i="98"/>
  <c r="G24" i="98"/>
  <c r="T14" i="98"/>
  <c r="S14" i="98"/>
  <c r="H14" i="98"/>
  <c r="G14" i="98"/>
  <c r="T13" i="98"/>
  <c r="S13" i="98"/>
  <c r="H13" i="98"/>
  <c r="G13" i="98"/>
  <c r="T12" i="98"/>
  <c r="S12" i="98"/>
  <c r="H12" i="98"/>
  <c r="G12" i="98"/>
  <c r="T11" i="98"/>
  <c r="S11" i="98"/>
  <c r="H11" i="98"/>
  <c r="G11" i="98"/>
  <c r="T10" i="98"/>
  <c r="S10" i="98"/>
  <c r="H10" i="98"/>
  <c r="G10" i="98"/>
  <c r="T9" i="98"/>
  <c r="S9" i="98"/>
  <c r="F7" i="98"/>
  <c r="R7" i="98" s="1"/>
  <c r="E7" i="98"/>
  <c r="Q7" i="98" s="1"/>
  <c r="D7" i="98"/>
  <c r="P7" i="98" s="1"/>
  <c r="C7" i="98"/>
  <c r="O7" i="98" s="1"/>
  <c r="B7" i="98"/>
  <c r="N7" i="98" s="1"/>
  <c r="G24" i="92" l="1"/>
  <c r="J24" i="92" s="1"/>
  <c r="K24" i="92"/>
  <c r="G23" i="92"/>
  <c r="J23" i="92" s="1"/>
  <c r="H23" i="92"/>
  <c r="K23" i="92" s="1"/>
  <c r="G21" i="92"/>
  <c r="J21" i="92" s="1"/>
  <c r="H21" i="92"/>
  <c r="K21" i="92" s="1"/>
  <c r="G22" i="92"/>
  <c r="J22" i="92" s="1"/>
  <c r="H22" i="92"/>
  <c r="K22" i="92" s="1"/>
  <c r="G20" i="92"/>
  <c r="J20" i="92" s="1"/>
  <c r="H20" i="92"/>
  <c r="K20" i="92" s="1"/>
  <c r="G19" i="92"/>
  <c r="J19" i="92" s="1"/>
  <c r="H19" i="92"/>
  <c r="K19" i="92" s="1"/>
  <c r="G18" i="92"/>
  <c r="J18" i="92" s="1"/>
  <c r="H18" i="92"/>
  <c r="K18" i="92" s="1"/>
  <c r="J17" i="92"/>
  <c r="K17" i="92"/>
  <c r="H7" i="92"/>
  <c r="K7" i="92" s="1"/>
  <c r="J7" i="92"/>
  <c r="H8" i="92"/>
  <c r="K8" i="92" s="1"/>
  <c r="J8" i="92"/>
  <c r="H9" i="92"/>
  <c r="K9" i="92" s="1"/>
  <c r="J9" i="92"/>
  <c r="H11" i="92"/>
  <c r="K11" i="92" s="1"/>
  <c r="J11" i="92"/>
  <c r="H10" i="92"/>
  <c r="K10" i="92" s="1"/>
  <c r="J10" i="92"/>
  <c r="H12" i="92"/>
  <c r="K12" i="92" s="1"/>
  <c r="J12" i="92"/>
  <c r="K13" i="92"/>
  <c r="J13" i="92"/>
  <c r="Q3" i="61" l="1"/>
  <c r="E3" i="61" s="1"/>
  <c r="K5" i="61"/>
  <c r="Q5" i="61" s="1"/>
  <c r="E5" i="61" s="1"/>
  <c r="H5" i="61"/>
  <c r="N5" i="61" s="1"/>
  <c r="B5" i="61" s="1"/>
  <c r="C4" i="92" l="1"/>
  <c r="D4" i="92"/>
  <c r="E4" i="92"/>
  <c r="F4" i="92"/>
  <c r="B4" i="92"/>
  <c r="H51" i="64"/>
  <c r="I51" i="64"/>
  <c r="J51" i="64"/>
  <c r="K51" i="64"/>
  <c r="G51" i="64"/>
  <c r="C25" i="86" l="1"/>
  <c r="D25" i="86"/>
  <c r="E25" i="86"/>
  <c r="F25" i="86"/>
  <c r="B25" i="86"/>
  <c r="C14" i="86"/>
  <c r="D14" i="86"/>
  <c r="E14" i="86"/>
  <c r="F14" i="86"/>
  <c r="Q3" i="30" l="1"/>
  <c r="Q4" i="30"/>
  <c r="Q3" i="17"/>
  <c r="Q4" i="17"/>
  <c r="A1" i="61" l="1"/>
  <c r="I18" i="86" l="1"/>
  <c r="H18" i="86"/>
  <c r="I20" i="86"/>
  <c r="H20" i="86"/>
  <c r="I19" i="86"/>
  <c r="H19" i="86"/>
  <c r="I22" i="86"/>
  <c r="H22" i="86"/>
  <c r="I23" i="86"/>
  <c r="H23" i="86"/>
  <c r="I7" i="86"/>
  <c r="H7" i="86"/>
  <c r="I9" i="86"/>
  <c r="H9" i="86"/>
  <c r="I8" i="86"/>
  <c r="H8" i="86"/>
  <c r="I11" i="86"/>
  <c r="H11" i="86"/>
  <c r="I12" i="86"/>
  <c r="H12" i="86"/>
  <c r="H4" i="86"/>
  <c r="I4" i="86"/>
  <c r="F25" i="92" l="1"/>
  <c r="E25" i="92"/>
  <c r="D25" i="92"/>
  <c r="C25" i="92"/>
  <c r="C14" i="92"/>
  <c r="D14" i="92"/>
  <c r="E14" i="92"/>
  <c r="F14" i="92"/>
  <c r="B14" i="92"/>
  <c r="G25" i="92" l="1"/>
  <c r="H14" i="92"/>
  <c r="K14" i="92" s="1"/>
  <c r="G14" i="92"/>
  <c r="J14" i="92" s="1"/>
  <c r="J25" i="92"/>
  <c r="H25" i="92"/>
  <c r="K25" i="92" s="1"/>
  <c r="T7" i="17"/>
  <c r="C4" i="86"/>
  <c r="D4" i="86"/>
  <c r="E4" i="86"/>
  <c r="F4" i="86"/>
  <c r="B4" i="86"/>
  <c r="B4" i="77"/>
  <c r="B3" i="77"/>
  <c r="H25" i="86" l="1"/>
  <c r="H14" i="86"/>
  <c r="I25" i="86"/>
  <c r="I14" i="86"/>
  <c r="B4" i="87" l="1"/>
  <c r="H17" i="86"/>
  <c r="I17" i="86"/>
  <c r="I6" i="86"/>
  <c r="I12" i="85"/>
  <c r="I11" i="85"/>
  <c r="H11" i="85"/>
  <c r="H8" i="85"/>
  <c r="I8" i="85"/>
  <c r="H9" i="85"/>
  <c r="I9" i="85"/>
  <c r="L3" i="5" l="1"/>
  <c r="L13" i="5"/>
  <c r="A1" i="87" l="1"/>
  <c r="A1" i="86"/>
  <c r="A1" i="85"/>
  <c r="B4" i="76" l="1"/>
  <c r="B4" i="78" s="1"/>
  <c r="B3" i="76"/>
  <c r="B3" i="78" s="1"/>
  <c r="A1" i="75" l="1"/>
  <c r="T16" i="31" l="1"/>
  <c r="D27" i="56"/>
  <c r="G27" i="56"/>
  <c r="U7" i="30"/>
  <c r="T7" i="30"/>
  <c r="T10" i="31"/>
  <c r="U8" i="31"/>
  <c r="T8" i="17"/>
  <c r="U12" i="17"/>
  <c r="T12" i="17"/>
  <c r="U8" i="17"/>
  <c r="K15" i="61"/>
  <c r="E15" i="61"/>
  <c r="Q15" i="61"/>
  <c r="Q14" i="11"/>
  <c r="O13" i="5"/>
  <c r="U15" i="30"/>
  <c r="T15" i="30"/>
  <c r="U14" i="30"/>
  <c r="T14" i="30"/>
  <c r="U13" i="30"/>
  <c r="T13"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3" i="10"/>
  <c r="C13" i="10"/>
  <c r="F4" i="9"/>
  <c r="F3" i="9"/>
  <c r="C3" i="9"/>
  <c r="C3" i="10" s="1"/>
  <c r="D3" i="9"/>
  <c r="E3" i="9"/>
  <c r="C4" i="9"/>
  <c r="D4" i="9"/>
  <c r="E4" i="9"/>
  <c r="B4" i="9"/>
  <c r="B3" i="9"/>
  <c r="G16" i="56"/>
  <c r="F13" i="9" s="1"/>
  <c r="D16" i="56"/>
  <c r="C13" i="9" s="1"/>
  <c r="C4" i="56"/>
  <c r="D4" i="56"/>
  <c r="E4" i="56"/>
  <c r="F4" i="56"/>
  <c r="G4" i="56"/>
  <c r="H4" i="56"/>
  <c r="I4" i="56"/>
  <c r="C5" i="56"/>
  <c r="D5" i="56"/>
  <c r="E5" i="56"/>
  <c r="F5" i="56"/>
  <c r="G5" i="56"/>
  <c r="H5" i="56"/>
  <c r="I5" i="56"/>
  <c r="B5" i="56"/>
  <c r="B4" i="56"/>
  <c r="H15" i="61"/>
  <c r="B15" i="61"/>
  <c r="N15" i="61"/>
  <c r="O3" i="5"/>
  <c r="I3" i="5"/>
  <c r="I4" i="5"/>
  <c r="C3" i="5"/>
  <c r="D3" i="5"/>
  <c r="E3" i="5"/>
  <c r="F3" i="5"/>
  <c r="G3" i="5"/>
  <c r="H3" i="5"/>
  <c r="C4" i="5"/>
  <c r="D4" i="5"/>
  <c r="E4" i="5"/>
  <c r="F4" i="5"/>
  <c r="G4" i="5"/>
  <c r="H4" i="5"/>
  <c r="B4" i="5"/>
  <c r="B3" i="5"/>
  <c r="N14" i="11"/>
  <c r="F6" i="9"/>
  <c r="E6" i="9"/>
  <c r="E6" i="10" s="1"/>
  <c r="D6" i="9"/>
  <c r="D6" i="10" s="1"/>
  <c r="C6" i="9"/>
  <c r="C6" i="10" s="1"/>
  <c r="B6" i="9"/>
  <c r="B6" i="10" s="1"/>
  <c r="G38" i="56"/>
  <c r="D38" i="56"/>
  <c r="I8" i="56"/>
  <c r="Q8" i="56" s="1"/>
  <c r="H8" i="56"/>
  <c r="G8" i="56"/>
  <c r="F8" i="56"/>
  <c r="E8" i="56"/>
  <c r="D8" i="56"/>
  <c r="C8" i="56"/>
  <c r="B8" i="56"/>
  <c r="A1" i="56"/>
  <c r="P3" i="17"/>
  <c r="P4" i="17"/>
  <c r="B3" i="17"/>
  <c r="C3" i="17"/>
  <c r="D3" i="17"/>
  <c r="E3" i="17"/>
  <c r="F3" i="17"/>
  <c r="G3" i="17"/>
  <c r="H3" i="17"/>
  <c r="I3" i="17"/>
  <c r="J3" i="17"/>
  <c r="K3" i="17"/>
  <c r="L3" i="17"/>
  <c r="M3" i="17"/>
  <c r="N3" i="17"/>
  <c r="O3" i="17"/>
  <c r="B4" i="17"/>
  <c r="C4" i="17"/>
  <c r="D4" i="17"/>
  <c r="E4" i="17"/>
  <c r="F4" i="17"/>
  <c r="G4" i="17"/>
  <c r="H4" i="17"/>
  <c r="I4" i="17"/>
  <c r="J4" i="17"/>
  <c r="K4" i="17"/>
  <c r="L4" i="17"/>
  <c r="M4" i="17"/>
  <c r="N4" i="17"/>
  <c r="O4" i="17"/>
  <c r="F30" i="10"/>
  <c r="C30" i="10"/>
  <c r="A1" i="19"/>
  <c r="A1" i="30"/>
  <c r="B3" i="30"/>
  <c r="C3" i="30"/>
  <c r="D3" i="30"/>
  <c r="E3" i="30"/>
  <c r="F3" i="30"/>
  <c r="G3" i="30"/>
  <c r="H3" i="30"/>
  <c r="I3" i="30"/>
  <c r="J3" i="30"/>
  <c r="K3" i="30"/>
  <c r="L3" i="30"/>
  <c r="M3" i="30"/>
  <c r="N3" i="30"/>
  <c r="O3" i="30"/>
  <c r="P3" i="30"/>
  <c r="B4" i="30"/>
  <c r="C4" i="30"/>
  <c r="D4" i="30"/>
  <c r="E4" i="30"/>
  <c r="F4" i="30"/>
  <c r="G4" i="30"/>
  <c r="H4" i="30"/>
  <c r="I4" i="30"/>
  <c r="J4" i="30"/>
  <c r="K4" i="30"/>
  <c r="L4" i="30"/>
  <c r="M4" i="30"/>
  <c r="N4" i="30"/>
  <c r="O4" i="30"/>
  <c r="P4" i="30"/>
  <c r="A1" i="17"/>
  <c r="A1" i="31"/>
  <c r="A1" i="36"/>
  <c r="A1" i="28"/>
  <c r="B19" i="28"/>
  <c r="B27" i="28"/>
  <c r="A1" i="10"/>
  <c r="B11" i="10"/>
  <c r="C11" i="10"/>
  <c r="D11" i="10"/>
  <c r="E11" i="10"/>
  <c r="F11" i="10"/>
  <c r="C23" i="10"/>
  <c r="F23" i="10"/>
  <c r="A1" i="9"/>
  <c r="B11" i="9"/>
  <c r="C11" i="9"/>
  <c r="D11" i="9"/>
  <c r="E11" i="9"/>
  <c r="F11" i="9"/>
  <c r="C23" i="9"/>
  <c r="F23" i="9"/>
  <c r="A1" i="5"/>
  <c r="B9" i="5"/>
  <c r="C9" i="5"/>
  <c r="D9" i="5"/>
  <c r="E9" i="5"/>
  <c r="F9" i="5"/>
  <c r="G9" i="5"/>
  <c r="H9" i="5"/>
  <c r="I9" i="5"/>
  <c r="A1" i="11"/>
  <c r="G19" i="5" l="1"/>
  <c r="H19" i="5" s="1"/>
  <c r="H17" i="5"/>
  <c r="R8" i="56"/>
  <c r="F6" i="10"/>
  <c r="K8" i="56"/>
  <c r="L8" i="56" s="1"/>
  <c r="N8" i="56"/>
  <c r="O8" i="56" s="1"/>
  <c r="F3" i="10"/>
  <c r="D4" i="10"/>
  <c r="E3" i="28"/>
  <c r="D3" i="28"/>
  <c r="C3" i="28"/>
  <c r="C4" i="28"/>
  <c r="B3" i="10"/>
  <c r="B4" i="10"/>
  <c r="F4" i="10"/>
  <c r="D4" i="28"/>
  <c r="E3" i="10"/>
  <c r="F3" i="28"/>
  <c r="B11" i="28" s="1"/>
  <c r="B3" i="28"/>
  <c r="F4" i="28"/>
  <c r="B12" i="28" s="1"/>
  <c r="E4" i="28"/>
  <c r="C4" i="10"/>
  <c r="E4" i="10"/>
  <c r="D3" i="10"/>
  <c r="B4" i="28"/>
  <c r="C15" i="161" l="1"/>
  <c r="C21" i="161" l="1"/>
  <c r="C20" i="1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O19" authorId="0" shapeId="0" xr:uid="{30152EC7-2F7E-4437-BDC4-6D4828F625A3}">
      <text>
        <r>
          <rPr>
            <sz val="9"/>
            <color indexed="81"/>
            <rFont val="Tahoma"/>
            <family val="2"/>
          </rPr>
          <t>Incluso "Il Fatto quotidiano" (4,30%)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B56" authorId="0" shapeId="0" xr:uid="{B81F1AA8-6A80-43E8-A809-04C324B75414}">
      <text>
        <r>
          <rPr>
            <b/>
            <sz val="9"/>
            <color indexed="81"/>
            <rFont val="Tahoma"/>
            <family val="2"/>
          </rPr>
          <t>Nevio Capodaglio:</t>
        </r>
        <r>
          <rPr>
            <sz val="9"/>
            <color indexed="81"/>
            <rFont val="Tahoma"/>
            <family val="2"/>
          </rPr>
          <t xml:space="preserve">
rigo 115 dataset
</t>
        </r>
      </text>
    </comment>
    <comment ref="B67" authorId="0" shapeId="0" xr:uid="{4F906E49-086A-4F6C-A1FD-4F264F6D9171}">
      <text>
        <r>
          <rPr>
            <b/>
            <sz val="9"/>
            <color indexed="81"/>
            <rFont val="Tahoma"/>
            <family val="2"/>
          </rPr>
          <t>Nevio Capodaglio:</t>
        </r>
        <r>
          <rPr>
            <sz val="9"/>
            <color indexed="81"/>
            <rFont val="Tahoma"/>
            <family val="2"/>
          </rPr>
          <t xml:space="preserve">
rigo 126 dataset</t>
        </r>
      </text>
    </comment>
  </commentList>
</comments>
</file>

<file path=xl/sharedStrings.xml><?xml version="1.0" encoding="utf-8"?>
<sst xmlns="http://schemas.openxmlformats.org/spreadsheetml/2006/main" count="2646" uniqueCount="1147">
  <si>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</si>
  <si>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</si>
  <si>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</si>
  <si>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</si>
  <si>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</si>
  <si>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</si>
  <si>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</si>
  <si>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</si>
  <si>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</si>
  <si>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</si>
  <si>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</si>
  <si>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</si>
  <si>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</si>
  <si>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</si>
  <si>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</si>
  <si>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</si>
  <si>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</si>
  <si>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</si>
  <si>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</si>
  <si>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</si>
  <si>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</si>
  <si>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</si>
  <si>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</si>
  <si>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</si>
  <si>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</si>
  <si>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</si>
  <si>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</si>
  <si>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</si>
  <si>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</si>
  <si>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</si>
  <si>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</si>
  <si>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</si>
  <si>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</si>
  <si>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</si>
  <si>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</si>
  <si>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</si>
  <si>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</si>
  <si>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</si>
  <si>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</si>
  <si>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</si>
  <si>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</si>
  <si>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</si>
  <si>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</si>
  <si>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</si>
  <si>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</si>
  <si>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</si>
  <si>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</si>
  <si>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</si>
  <si>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</si>
  <si>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</si>
  <si>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</si>
  <si>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</si>
  <si>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</si>
  <si>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</si>
  <si>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</si>
  <si>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</si>
  <si>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</si>
  <si>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</si>
  <si>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</si>
  <si>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</si>
  <si>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</si>
  <si>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</si>
  <si>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</si>
  <si>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</si>
  <si>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</si>
  <si>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</si>
  <si>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</si>
  <si>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</si>
  <si>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</si>
  <si>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</si>
  <si>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</si>
  <si>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</si>
  <si>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</si>
  <si>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</si>
  <si>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</si>
  <si>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</si>
  <si>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</si>
  <si>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</si>
  <si>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</si>
  <si>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</si>
  <si>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</si>
  <si>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</si>
  <si>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</si>
  <si>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</si>
  <si>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</si>
  <si>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</si>
  <si>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</si>
  <si>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</si>
  <si>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</si>
  <si>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</si>
  <si>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</si>
  <si>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</si>
  <si>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</si>
  <si>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</si>
  <si>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</si>
  <si>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</si>
  <si>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</si>
  <si>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</si>
  <si>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</si>
  <si>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</si>
  <si>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</si>
  <si>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</si>
  <si>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</si>
  <si>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</si>
  <si>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</si>
  <si>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</si>
  <si>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</si>
  <si>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</si>
  <si>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</si>
  <si>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</si>
  <si>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</si>
  <si>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</si>
  <si>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</si>
  <si>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</si>
  <si>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</si>
  <si>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</si>
  <si>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</si>
  <si>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</si>
  <si>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r>
      <t>Totale (</t>
    </r>
    <r>
      <rPr>
        <i/>
        <sz val="12"/>
        <color indexed="8"/>
        <rFont val="Calibri"/>
        <family val="2"/>
      </rPr>
      <t>Total</t>
    </r>
    <r>
      <rPr>
        <sz val="12"/>
        <color indexed="8"/>
        <rFont val="Calibri"/>
        <family val="2"/>
      </rPr>
      <t>)</t>
    </r>
  </si>
  <si>
    <t>GEDI Gruppo Editoriale</t>
  </si>
  <si>
    <t>(Coicop 082-083)</t>
  </si>
  <si>
    <t>(Coicop 0952)</t>
  </si>
  <si>
    <t>(Coicop 081)</t>
  </si>
  <si>
    <t>Amazon IT</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</si>
  <si>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</si>
  <si>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</si>
  <si>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</si>
  <si>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</si>
  <si>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</si>
  <si>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</si>
  <si>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</si>
  <si>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</si>
  <si>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</si>
  <si>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</si>
  <si>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</si>
  <si>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</si>
  <si>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</si>
  <si>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</si>
  <si>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</si>
  <si>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</si>
  <si>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</si>
  <si>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</si>
  <si>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</si>
  <si>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</si>
  <si>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</si>
  <si>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</si>
  <si>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</si>
  <si>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</si>
  <si>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</si>
  <si>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</si>
  <si>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</si>
  <si>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</si>
  <si>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</si>
  <si>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</si>
  <si>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</si>
  <si>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</si>
  <si>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</si>
  <si>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</si>
  <si>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</si>
  <si>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</si>
  <si>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</si>
  <si>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Dec 20</t>
  </si>
  <si>
    <t>4T20</t>
  </si>
  <si>
    <t>Ita</t>
  </si>
  <si>
    <t>Spa</t>
  </si>
  <si>
    <t>Ger</t>
  </si>
  <si>
    <t>EU27</t>
  </si>
  <si>
    <t>Fra</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</si>
  <si>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</si>
  <si>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</si>
  <si>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</si>
  <si>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</si>
  <si>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</si>
  <si>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</si>
  <si>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</si>
  <si>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</si>
  <si>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</si>
  <si>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</si>
  <si>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</si>
  <si>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</si>
  <si>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</si>
  <si>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</si>
  <si>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</si>
  <si>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</si>
  <si>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</si>
  <si>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</si>
  <si>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</si>
  <si>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</si>
  <si>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</si>
  <si>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</si>
  <si>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</si>
  <si>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</si>
  <si>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</si>
  <si>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</si>
  <si>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</si>
  <si>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</si>
  <si>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</si>
  <si>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</si>
  <si>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</si>
  <si>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</si>
  <si>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</si>
  <si>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</si>
  <si>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</si>
  <si>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</si>
  <si>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</si>
  <si>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</si>
  <si>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</si>
  <si>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</si>
  <si>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</si>
  <si>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</si>
  <si>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</si>
  <si>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</si>
  <si>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</si>
  <si>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</si>
  <si>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</si>
  <si>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</si>
  <si>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</si>
  <si>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</si>
  <si>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</si>
  <si>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</si>
  <si>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</si>
  <si>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</si>
  <si>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</si>
  <si>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</si>
  <si>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</si>
  <si>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</si>
  <si>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</si>
  <si>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</si>
  <si>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</si>
  <si>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</si>
  <si>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</si>
  <si>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</si>
  <si>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</si>
  <si>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</si>
  <si>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</si>
  <si>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</si>
  <si>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</si>
  <si>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</si>
  <si>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</si>
  <si>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</si>
  <si>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</si>
  <si>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</si>
  <si>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</si>
  <si>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</si>
  <si>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</si>
  <si>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</si>
  <si>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</si>
  <si>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</si>
  <si>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</si>
  <si>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</si>
  <si>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</si>
  <si>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</si>
  <si>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</si>
  <si>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</si>
  <si>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</si>
  <si>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</si>
  <si>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</si>
  <si>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</si>
  <si>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</si>
  <si>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</si>
  <si>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</si>
  <si>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</si>
  <si>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</si>
  <si>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</si>
  <si>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Amazon</t>
  </si>
  <si>
    <t>eBay</t>
  </si>
  <si>
    <t>Stocard</t>
  </si>
  <si>
    <t>Edizioni comprese tra le 18:30  e le 20:30</t>
  </si>
  <si>
    <t>milioni</t>
  </si>
  <si>
    <t>Edizioni comprese</t>
  </si>
  <si>
    <t>18:30 - 20:30</t>
  </si>
  <si>
    <t>Utenti unici/unique users (mln)</t>
  </si>
  <si>
    <t>Utenti unici / Active universe (mln)</t>
  </si>
  <si>
    <t>Edizioni comprese tra le 12:00 e le 14:30</t>
  </si>
  <si>
    <t>Nazionali-economici</t>
  </si>
  <si>
    <t>Dazn</t>
  </si>
  <si>
    <t>Utenti unici complessivi
Total unique audience (mln)</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</si>
  <si>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</si>
  <si>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</si>
  <si>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</si>
  <si>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</si>
  <si>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</si>
  <si>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</si>
  <si>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</si>
  <si>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</si>
  <si>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</si>
  <si>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</si>
  <si>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</si>
  <si>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</si>
  <si>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</si>
  <si>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</si>
  <si>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</si>
  <si>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</si>
  <si>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</si>
  <si>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</si>
  <si>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</si>
  <si>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</si>
  <si>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</si>
  <si>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</si>
  <si>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</si>
  <si>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</si>
  <si>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</si>
  <si>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</si>
  <si>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</si>
  <si>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</si>
  <si>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</si>
  <si>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</si>
  <si>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</si>
  <si>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</si>
  <si>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</si>
  <si>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</si>
  <si>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</si>
  <si>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</si>
  <si>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</si>
  <si>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</si>
  <si>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Share (%)</t>
  </si>
  <si>
    <t>Prime time (20.30-22.30)</t>
  </si>
  <si>
    <t>Traffico dati per sim "voce &amp; dati" (Gigabyte-GB)</t>
  </si>
  <si>
    <t>Variazione/chg (%)</t>
  </si>
  <si>
    <t xml:space="preserve"> (media -avg/mln)</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</si>
  <si>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</si>
  <si>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</si>
  <si>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</si>
  <si>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</si>
  <si>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</si>
  <si>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</si>
  <si>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</si>
  <si>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</si>
  <si>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</si>
  <si>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</si>
  <si>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</si>
  <si>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</si>
  <si>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</si>
  <si>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</si>
  <si>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</si>
  <si>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</si>
  <si>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</si>
  <si>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</si>
  <si>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</si>
  <si>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</si>
  <si>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</si>
  <si>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</si>
  <si>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</si>
  <si>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</si>
  <si>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</si>
  <si>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Traffico dati per linea broadband  - data traffic by broadband line (Gigabyte-GB)</t>
  </si>
  <si>
    <t>2T22</t>
  </si>
  <si>
    <t>Giu 22</t>
  </si>
  <si>
    <t>Jun 22</t>
  </si>
  <si>
    <t>PostePay</t>
  </si>
  <si>
    <t>BBBell</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</si>
  <si>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</si>
  <si>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</si>
  <si>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</si>
  <si>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</si>
  <si>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</si>
  <si>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</si>
  <si>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</si>
  <si>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</si>
  <si>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</si>
  <si>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</si>
  <si>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</si>
  <si>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Fonte: elaborazioni Autorità su dati ComScore</t>
  </si>
  <si>
    <t>Mediaset**</t>
  </si>
  <si>
    <t>SKY</t>
  </si>
  <si>
    <t>- di cui SKY TG24</t>
  </si>
  <si>
    <t>RAI</t>
  </si>
  <si>
    <t>- di cui RaiPlay</t>
  </si>
  <si>
    <t>- di cui News Mediaset Sites</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</si>
  <si>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</si>
  <si>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</si>
  <si>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</si>
  <si>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</si>
  <si>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</si>
  <si>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</si>
  <si>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</si>
  <si>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3T22</t>
  </si>
  <si>
    <t>Set 22</t>
  </si>
  <si>
    <t>Sept 22</t>
  </si>
  <si>
    <r>
      <t>Totale (</t>
    </r>
    <r>
      <rPr>
        <b/>
        <i/>
        <sz val="12"/>
        <color theme="1"/>
        <rFont val="Calibri"/>
        <family val="2"/>
        <scheme val="minor"/>
      </rPr>
      <t>Total</t>
    </r>
    <r>
      <rPr>
        <b/>
        <sz val="12"/>
        <color theme="1"/>
        <rFont val="Calibri"/>
        <family val="2"/>
        <scheme val="minor"/>
      </rPr>
      <t>)</t>
    </r>
  </si>
  <si>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</si>
  <si>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</si>
  <si>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</si>
  <si>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</si>
  <si>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</si>
  <si>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</si>
  <si>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</si>
  <si>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</si>
  <si>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</si>
  <si>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</si>
  <si>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</si>
  <si>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r>
      <t>Totale (</t>
    </r>
    <r>
      <rPr>
        <b/>
        <i/>
        <sz val="12"/>
        <color rgb="FFFF0000"/>
        <rFont val="Calibri"/>
        <family val="2"/>
      </rPr>
      <t>Total)</t>
    </r>
  </si>
  <si>
    <t>2021 vs 2020</t>
  </si>
  <si>
    <t>4T22</t>
  </si>
  <si>
    <t>Dic 22</t>
  </si>
  <si>
    <t>Dec 22</t>
  </si>
  <si>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</si>
  <si>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</si>
  <si>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</si>
  <si>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</si>
  <si>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</si>
  <si>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</si>
  <si>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</si>
  <si>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</si>
  <si>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</si>
  <si>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</si>
  <si>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</si>
  <si>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</si>
  <si>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</si>
  <si>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</si>
  <si>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</si>
  <si>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</si>
  <si>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</si>
  <si>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</si>
  <si>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</si>
  <si>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</si>
  <si>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</si>
  <si>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</si>
  <si>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</si>
  <si>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</si>
  <si>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</si>
  <si>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</si>
  <si>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</si>
  <si>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</si>
  <si>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</si>
  <si>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</si>
  <si>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</si>
  <si>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</si>
  <si>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</si>
  <si>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</si>
  <si>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</si>
  <si>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</si>
  <si>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</si>
  <si>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</si>
  <si>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</si>
  <si>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</si>
  <si>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</si>
  <si>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</si>
  <si>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</si>
  <si>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</si>
  <si>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</si>
  <si>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</si>
  <si>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</si>
  <si>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</si>
  <si>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</si>
  <si>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</si>
  <si>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</si>
  <si>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</si>
  <si>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</si>
  <si>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</si>
  <si>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</si>
  <si>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</si>
  <si>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</si>
  <si>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</si>
  <si>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</si>
  <si>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</si>
  <si>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</si>
  <si>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</si>
  <si>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</si>
  <si>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</si>
  <si>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</si>
  <si>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</si>
  <si>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</si>
  <si>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</si>
  <si>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</si>
  <si>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</si>
  <si>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</si>
  <si>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</si>
  <si>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</si>
  <si>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</si>
  <si>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</si>
  <si>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</si>
  <si>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</si>
  <si>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</si>
  <si>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</si>
  <si>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</si>
  <si>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</si>
  <si>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</si>
  <si>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</si>
  <si>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</si>
  <si>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</si>
  <si>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</si>
  <si>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</si>
  <si>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</si>
  <si>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</si>
  <si>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</si>
  <si>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</si>
  <si>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</si>
  <si>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</si>
  <si>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</si>
  <si>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</si>
  <si>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</si>
  <si>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</si>
  <si>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</si>
  <si>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</si>
  <si>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</si>
  <si>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</si>
  <si>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</si>
  <si>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</si>
  <si>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</si>
  <si>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</si>
  <si>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</si>
  <si>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</si>
  <si>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</si>
  <si>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</si>
  <si>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</si>
  <si>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</si>
  <si>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</si>
  <si>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</si>
  <si>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</si>
  <si>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</si>
  <si>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</si>
  <si>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</si>
  <si>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</si>
  <si>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</si>
  <si>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</si>
  <si>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</si>
  <si>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</si>
  <si>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</si>
  <si>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</si>
  <si>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</si>
  <si>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</si>
  <si>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</si>
  <si>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</si>
  <si>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</si>
  <si>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</si>
  <si>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</si>
  <si>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</si>
  <si>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</si>
  <si>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</si>
  <si>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</si>
  <si>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</si>
  <si>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</si>
  <si>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</si>
  <si>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</si>
  <si>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</si>
  <si>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</si>
  <si>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</si>
  <si>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</si>
  <si>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</si>
  <si>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</si>
  <si>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</si>
  <si>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</si>
  <si>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</si>
  <si>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</si>
  <si>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</si>
  <si>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</si>
  <si>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</si>
  <si>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</si>
  <si>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</si>
  <si>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</si>
  <si>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</si>
  <si>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</si>
  <si>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</si>
  <si>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</si>
  <si>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</si>
  <si>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</si>
  <si>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</si>
  <si>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</si>
  <si>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</si>
  <si>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</si>
  <si>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</si>
  <si>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</si>
  <si>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</si>
  <si>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</si>
  <si>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</si>
  <si>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</si>
  <si>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</si>
  <si>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</si>
  <si>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</si>
  <si>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</si>
  <si>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</si>
  <si>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</si>
  <si>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</si>
  <si>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</si>
  <si>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</si>
  <si>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</si>
  <si>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</si>
  <si>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</si>
  <si>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</si>
  <si>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</si>
  <si>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</si>
  <si>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</si>
  <si>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</si>
  <si>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</si>
  <si>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</si>
  <si>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</si>
  <si>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</si>
  <si>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</si>
  <si>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</si>
  <si>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</si>
  <si>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</si>
  <si>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</si>
  <si>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</si>
  <si>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</si>
  <si>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</si>
  <si>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</si>
  <si>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</si>
  <si>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</si>
  <si>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</si>
  <si>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</si>
  <si>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</si>
  <si>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</si>
  <si>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</si>
  <si>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</si>
  <si>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</si>
  <si>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</si>
  <si>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</si>
  <si>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</si>
  <si>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</si>
  <si>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</si>
  <si>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</si>
  <si>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</si>
  <si>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</si>
  <si>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</si>
  <si>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</si>
  <si>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</si>
  <si>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t>* A partire da aprile 2022 il gruppo Monrif è entrato nel sistema di rilevazione Audiweb comportando una modifica del perimetro di rilevazione tale da rendere i valori del 2022 non direttamente confrontabili con quelli degli anni precedenti.</t>
  </si>
  <si>
    <t>Principali piattaforme /Main platforms (*)</t>
  </si>
  <si>
    <t>Sito/Site (mln) (*)</t>
  </si>
  <si>
    <t>Intero giorno</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</si>
  <si>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</si>
  <si>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</si>
  <si>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</si>
  <si>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</si>
  <si>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</si>
  <si>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</si>
  <si>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</si>
  <si>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</si>
  <si>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</si>
  <si>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</si>
  <si>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Var %</t>
  </si>
  <si>
    <t>Corrispondenza (SU + non SU)</t>
  </si>
  <si>
    <t>Mail (US + non US)</t>
  </si>
  <si>
    <t>2023 vs 2022</t>
  </si>
  <si>
    <t>1T23</t>
  </si>
  <si>
    <t>FedEx-TNT</t>
  </si>
  <si>
    <t xml:space="preserve"> Mar 23</t>
  </si>
  <si>
    <t>Spettatori medi giornalieri da inizio anno</t>
  </si>
  <si>
    <t>Share medio da inizio anno</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</si>
  <si>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</si>
  <si>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</si>
  <si>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</si>
  <si>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</si>
  <si>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</si>
  <si>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</si>
  <si>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</si>
  <si>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</si>
  <si>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</si>
  <si>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</si>
  <si>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</si>
  <si>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</si>
  <si>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</si>
  <si>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</si>
  <si>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</si>
  <si>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</si>
  <si>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Giornale (Il)</t>
  </si>
  <si>
    <t>% Top 5</t>
  </si>
  <si>
    <t>(*) - Incl. Edizione lunedì</t>
  </si>
  <si>
    <t>Exabyte -EB</t>
  </si>
  <si>
    <t>2/1 - 8/1</t>
  </si>
  <si>
    <t>9/1 - 15/1</t>
  </si>
  <si>
    <t>16/1 - 22/1</t>
  </si>
  <si>
    <t>23/1 - 29/1</t>
  </si>
  <si>
    <t>30/1 - 5/2</t>
  </si>
  <si>
    <t>6/2 - 12/2</t>
  </si>
  <si>
    <t>13/2 - 19/2</t>
  </si>
  <si>
    <t>20/2 - 26/2</t>
  </si>
  <si>
    <t>27/2 - 5/3</t>
  </si>
  <si>
    <t>6/3 - 12/3</t>
  </si>
  <si>
    <t>13/3 - 19/3</t>
  </si>
  <si>
    <t>20/3 - 26/3</t>
  </si>
  <si>
    <t>27/3 - 2/4</t>
  </si>
  <si>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</si>
  <si>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</si>
  <si>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</si>
  <si>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</si>
  <si>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</si>
  <si>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</si>
  <si>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</si>
  <si>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</si>
  <si>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</si>
  <si>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</si>
  <si>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</si>
  <si>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</si>
  <si>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</si>
  <si>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</si>
  <si>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</si>
  <si>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</si>
  <si>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</si>
  <si>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</si>
  <si>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</si>
  <si>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</si>
  <si>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</si>
  <si>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</si>
  <si>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t>Warner Bros/Discovery</t>
  </si>
  <si>
    <t>Var./chg (mln)</t>
  </si>
  <si>
    <t>Totale 9 canali</t>
  </si>
  <si>
    <t>Now (Sky)</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</si>
  <si>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</si>
  <si>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</si>
  <si>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</si>
  <si>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</si>
  <si>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</si>
  <si>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Principali indicatori/Serie storica - Main indicators/Time series</t>
  </si>
  <si>
    <t>2T23</t>
  </si>
  <si>
    <t>Gazzettino (Il)</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</si>
  <si>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</si>
  <si>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</si>
  <si>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</si>
  <si>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</si>
  <si>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</si>
  <si>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</si>
  <si>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</si>
  <si>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</si>
  <si>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</si>
  <si>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</si>
  <si>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</si>
  <si>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</si>
  <si>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</si>
  <si>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</si>
  <si>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</si>
  <si>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</si>
  <si>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</si>
  <si>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</si>
  <si>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</si>
  <si>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</si>
  <si>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</si>
  <si>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</si>
  <si>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</si>
  <si>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</si>
  <si>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</si>
  <si>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</si>
  <si>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</si>
  <si>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</si>
  <si>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</si>
  <si>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</si>
  <si>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</si>
  <si>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</si>
  <si>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</si>
  <si>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</si>
  <si>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</si>
  <si>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</si>
  <si>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</si>
  <si>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</si>
  <si>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</si>
  <si>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</si>
  <si>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</si>
  <si>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</si>
  <si>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</si>
  <si>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</si>
  <si>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</si>
  <si>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</si>
  <si>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</si>
  <si>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</si>
  <si>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</si>
  <si>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</si>
  <si>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</si>
  <si>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</si>
  <si>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</si>
  <si>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</si>
  <si>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</si>
  <si>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</si>
  <si>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</si>
  <si>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</si>
  <si>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</si>
  <si>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</si>
  <si>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</si>
  <si>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</si>
  <si>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</si>
  <si>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</si>
  <si>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</si>
  <si>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</si>
  <si>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</si>
  <si>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</si>
  <si>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</si>
  <si>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</si>
  <si>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</si>
  <si>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</si>
  <si>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</si>
  <si>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</si>
  <si>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</si>
  <si>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</si>
  <si>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</si>
  <si>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</si>
  <si>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r>
      <t>MNP - n.ro operazioni-valori cumulati 
(</t>
    </r>
    <r>
      <rPr>
        <b/>
        <i/>
        <sz val="12"/>
        <rFont val="Calibri"/>
        <family val="2"/>
        <scheme val="minor"/>
      </rPr>
      <t>number of operations - cumulative values</t>
    </r>
    <r>
      <rPr>
        <b/>
        <sz val="12"/>
        <rFont val="Calibri"/>
        <family val="2"/>
        <scheme val="minor"/>
      </rPr>
      <t>) (mln)</t>
    </r>
  </si>
  <si>
    <r>
      <t xml:space="preserve">Principali indicatori/Serie storica 
</t>
    </r>
    <r>
      <rPr>
        <b/>
        <i/>
        <sz val="16"/>
        <color theme="0"/>
        <rFont val="Calibri"/>
        <family val="2"/>
        <scheme val="minor"/>
      </rPr>
      <t>Main indicators/Time series</t>
    </r>
  </si>
  <si>
    <r>
      <t>Internazionali no SU (</t>
    </r>
    <r>
      <rPr>
        <i/>
        <sz val="12"/>
        <color indexed="8"/>
        <rFont val="Calibri"/>
        <family val="2"/>
      </rPr>
      <t>Non US crossborder)</t>
    </r>
  </si>
  <si>
    <t>Giu 23</t>
  </si>
  <si>
    <t>Jun 23</t>
  </si>
  <si>
    <t>3/4 - 9/4</t>
  </si>
  <si>
    <t>10/4 - 16/4</t>
  </si>
  <si>
    <t>17/4 - 23/4</t>
  </si>
  <si>
    <t>24/4 - 30/4</t>
  </si>
  <si>
    <t>1/5 - 7/5</t>
  </si>
  <si>
    <t>8/5 - 14/5</t>
  </si>
  <si>
    <t>15/5 - 21/5</t>
  </si>
  <si>
    <t>22/5 - 28/5</t>
  </si>
  <si>
    <t>29/5 - 4/6</t>
  </si>
  <si>
    <t>12/5 - 18/6</t>
  </si>
  <si>
    <t>19/6 - 25/6</t>
  </si>
  <si>
    <t>5/6 - 11/6</t>
  </si>
  <si>
    <t>26/6 - 2/7</t>
  </si>
  <si>
    <r>
      <t xml:space="preserve">Vol. </t>
    </r>
    <r>
      <rPr>
        <b/>
        <sz val="10"/>
        <color theme="1"/>
        <rFont val="Calibri"/>
        <family val="2"/>
        <scheme val="minor"/>
      </rPr>
      <t>(1.000)</t>
    </r>
  </si>
  <si>
    <t>Variaz. Periodo</t>
  </si>
  <si>
    <t>Period chg</t>
  </si>
  <si>
    <t>Var anno/Yearly chg (mln)</t>
  </si>
  <si>
    <t>3T23</t>
  </si>
  <si>
    <t>Reddit</t>
  </si>
  <si>
    <t>Snapchat</t>
  </si>
  <si>
    <t>02.00</t>
  </si>
  <si>
    <t>07.00</t>
  </si>
  <si>
    <t>12.00</t>
  </si>
  <si>
    <t>18.00</t>
  </si>
  <si>
    <t>25.59</t>
  </si>
  <si>
    <t>09.00</t>
  </si>
  <si>
    <t>15.00</t>
  </si>
  <si>
    <t>20.30</t>
  </si>
  <si>
    <t>migliaia</t>
  </si>
  <si>
    <t>Fonte: elaborazioni Autorità su dati Audicom – sistema Audiweb</t>
  </si>
  <si>
    <t>a2023m7</t>
  </si>
  <si>
    <t>a2023m8</t>
  </si>
  <si>
    <t>a2023m9</t>
  </si>
  <si>
    <t>Set 23</t>
  </si>
  <si>
    <t>Sept 23</t>
  </si>
  <si>
    <t>sept-23</t>
  </si>
  <si>
    <t>3/7 - 9/7</t>
  </si>
  <si>
    <t>10/7 - 16/7</t>
  </si>
  <si>
    <t>24/7 - 30/7</t>
  </si>
  <si>
    <t>17/7 - 24/7</t>
  </si>
  <si>
    <t>31/7 - 6/8</t>
  </si>
  <si>
    <t>7/8 - 13/8</t>
  </si>
  <si>
    <t>14/8 - 20/8</t>
  </si>
  <si>
    <t>21/8 - 27/8</t>
  </si>
  <si>
    <t>28/8 - 3/9</t>
  </si>
  <si>
    <t>4/9 - 10/9</t>
  </si>
  <si>
    <t>11/9 - 17/9</t>
  </si>
  <si>
    <t>18/9 - 24/9</t>
  </si>
  <si>
    <t>25/9 - 1/10</t>
  </si>
  <si>
    <t>Ago.</t>
  </si>
  <si>
    <t xml:space="preserve">Aruba </t>
  </si>
  <si>
    <t xml:space="preserve">BBBell  </t>
  </si>
  <si>
    <t xml:space="preserve">Brennercomm </t>
  </si>
  <si>
    <t>BT Italia</t>
  </si>
  <si>
    <t xml:space="preserve">Colt Technology Services </t>
  </si>
  <si>
    <t>Compagnia Italia Mobile</t>
  </si>
  <si>
    <t>Coop Italia (CoopVoce)</t>
  </si>
  <si>
    <t>Daily Telecom Mobile</t>
  </si>
  <si>
    <t>DIGI Italy</t>
  </si>
  <si>
    <t>Enel Energia (Enel Fibra)</t>
  </si>
  <si>
    <t xml:space="preserve">FastAlp </t>
  </si>
  <si>
    <t>Convergenze</t>
  </si>
  <si>
    <t>Go Internet</t>
  </si>
  <si>
    <t xml:space="preserve">Green TLC </t>
  </si>
  <si>
    <t>Hal Services</t>
  </si>
  <si>
    <t>Iccom</t>
  </si>
  <si>
    <t>Intred</t>
  </si>
  <si>
    <t>Irideos</t>
  </si>
  <si>
    <t>Lycamobile</t>
  </si>
  <si>
    <t>Mavianmax</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</si>
  <si>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</si>
  <si>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</si>
  <si>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</si>
  <si>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</si>
  <si>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</si>
  <si>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</si>
  <si>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</si>
  <si>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</si>
  <si>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</si>
  <si>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</si>
  <si>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</si>
  <si>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</si>
  <si>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</si>
  <si>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</si>
  <si>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r>
      <rPr>
        <b/>
        <sz val="14"/>
        <color indexed="9"/>
        <rFont val="Calibri"/>
        <family val="2"/>
      </rPr>
      <t xml:space="preserve">1.1   Accessi diretti complessivi  - </t>
    </r>
    <r>
      <rPr>
        <b/>
        <i/>
        <sz val="12"/>
        <color rgb="FFFFFFFF"/>
        <rFont val="Calibri"/>
        <family val="2"/>
      </rPr>
      <t>Total access lines</t>
    </r>
  </si>
  <si>
    <r>
      <t xml:space="preserve">Canali all News 
</t>
    </r>
    <r>
      <rPr>
        <b/>
        <i/>
        <sz val="14"/>
        <color rgb="FFFF0000"/>
        <rFont val="Calibri"/>
        <family val="2"/>
        <scheme val="minor"/>
      </rPr>
      <t>(Rai News 24 + TGCom 24 + Sky TG24)</t>
    </r>
  </si>
  <si>
    <r>
      <rPr>
        <b/>
        <sz val="14"/>
        <color rgb="FFFFFFFF"/>
        <rFont val="Calibri"/>
        <family val="2"/>
      </rPr>
      <t xml:space="preserve">1.2  </t>
    </r>
    <r>
      <rPr>
        <b/>
        <i/>
        <sz val="14"/>
        <color indexed="9"/>
        <rFont val="Calibri"/>
        <family val="2"/>
      </rPr>
      <t xml:space="preserve"> </t>
    </r>
    <r>
      <rPr>
        <b/>
        <sz val="14"/>
        <color rgb="FFFFFFFF"/>
        <rFont val="Calibri"/>
        <family val="2"/>
      </rPr>
      <t>Accessi broadband e ultrabroadband</t>
    </r>
    <r>
      <rPr>
        <b/>
        <i/>
        <sz val="14"/>
        <color indexed="9"/>
        <rFont val="Calibri"/>
        <family val="2"/>
      </rPr>
      <t xml:space="preserve"> - Broadband and ultrabroadband lines</t>
    </r>
  </si>
  <si>
    <t>a2023m10</t>
  </si>
  <si>
    <t>a2023m11</t>
  </si>
  <si>
    <t>a2023m12</t>
  </si>
  <si>
    <t>2/10 - 8/10</t>
  </si>
  <si>
    <t>9/10 - 15/10</t>
  </si>
  <si>
    <t>16/10 - 21/10</t>
  </si>
  <si>
    <t>23/10 - 29/10</t>
  </si>
  <si>
    <t>6/11 - 12/11</t>
  </si>
  <si>
    <t>13/11 - 19/11</t>
  </si>
  <si>
    <t>20/11 - 26/11</t>
  </si>
  <si>
    <t>27/11 - 3/12</t>
  </si>
  <si>
    <t>4/12 - 10/12</t>
  </si>
  <si>
    <t>11/12 - 17/12</t>
  </si>
  <si>
    <t>18/12 - 24/12</t>
  </si>
  <si>
    <t>25/12 - 31/12</t>
  </si>
  <si>
    <t>Ott.</t>
  </si>
  <si>
    <t>Nov.</t>
  </si>
  <si>
    <t>Dic.</t>
  </si>
  <si>
    <t>30/10 - 5/11</t>
  </si>
  <si>
    <t>4T23</t>
  </si>
  <si>
    <r>
      <t xml:space="preserve">Altre tipologie - </t>
    </r>
    <r>
      <rPr>
        <i/>
        <sz val="12"/>
        <color theme="1"/>
        <rFont val="Calibri"/>
        <family val="2"/>
        <scheme val="minor"/>
      </rPr>
      <t>others</t>
    </r>
  </si>
  <si>
    <t>Mordacchini</t>
  </si>
  <si>
    <t>dec-23</t>
  </si>
  <si>
    <t>02/10 - 8/10</t>
  </si>
  <si>
    <t>09/10 - 15/10</t>
  </si>
  <si>
    <t>16/10 - 22/10</t>
  </si>
  <si>
    <t>04/12 - 10/12</t>
  </si>
  <si>
    <t>CoopVoce</t>
  </si>
  <si>
    <r>
      <t>Altri -</t>
    </r>
    <r>
      <rPr>
        <i/>
        <sz val="12"/>
        <color theme="1"/>
        <rFont val="Calibri"/>
        <family val="2"/>
        <scheme val="minor"/>
      </rPr>
      <t xml:space="preserve"> others</t>
    </r>
  </si>
  <si>
    <t xml:space="preserve"> - other lines</t>
  </si>
  <si>
    <t>Dic 20</t>
  </si>
  <si>
    <t>Mar 21</t>
  </si>
  <si>
    <t>Mar 22</t>
  </si>
  <si>
    <t>Mar 23</t>
  </si>
  <si>
    <t>Dic 23</t>
  </si>
  <si>
    <t>Dec 23</t>
  </si>
  <si>
    <t>WB/Discovery</t>
  </si>
  <si>
    <t>Cairo Comm./La7</t>
  </si>
  <si>
    <t>Meta Platforms*</t>
  </si>
  <si>
    <t>Microsoft*</t>
  </si>
  <si>
    <t>Poste Italiane*</t>
  </si>
  <si>
    <t>* Nota: Google, Meta Platforms, Amazon, Microsoft e Poste Italiane sono rilevati solo attraverso Audiweb Panel. / Google. Facebook. Amazon and Microsoft are detected only through the Audiweb Panel.</t>
  </si>
  <si>
    <t>Starting from April 2022 the Monrif group entered in the Audiweb survey system. This has led to a change in the classification perimeter and the detection method such that the 2022 values are not directly comparable with those of previous years</t>
  </si>
  <si>
    <t>* Google News e Citynews sono rilevati solo attraverso Audiweb Panel. / ** Google News and
Citynews are detected only through the Audiweb Panel.</t>
  </si>
  <si>
    <t>VK</t>
  </si>
  <si>
    <t>* sono indicati gli utenti unici dei primi 10 Brand che appartengono alla sub-categoria "Member Communities" ed offrono servizi di Social Networking in Italia. / The top 10 Brands that belong to the sub category "Member Communities" and offer Social Networking services in Italy are shown</t>
  </si>
  <si>
    <t xml:space="preserve">** a partire dai dati di gennaio 2022, tenuto conto delle modifiche che hanno interessato il Brand tese a migliorare l’accuratezza della rilevazione, i dati non sono confrontabili (n.c.) con quelli degli anni precedenti. / As a result of activities to improve the accuracy of the survey, data from January 2022 onward are not comparable (n.c.) with those of previous years. </t>
  </si>
  <si>
    <t>* Sono rappresentati i primi operatori per utenti unici e la loro componente - fra quelle considerate che comprendono news , sport e intrattenimento  - più rilevante in termini di utenti unici</t>
  </si>
  <si>
    <t>* For each publishers it is displayed separately the component, of those considered (News, Sport and Entertainment) that is most relevant in terms of unique audience.</t>
  </si>
  <si>
    <t>* Sono rappresentate le ore complessive degli operatori e della componente fra quelle considerate - che comprendono news, sport e intrattenimento – più rilevante in termini di utenti unici.</t>
  </si>
  <si>
    <t>Infranet</t>
  </si>
  <si>
    <t>Tiscali</t>
  </si>
  <si>
    <t>Tg Com24</t>
  </si>
  <si>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 xml:space="preserve">European prices changing </t>
    </r>
  </si>
  <si>
    <t>2024 vs 2023</t>
  </si>
  <si>
    <t>2024 vs 2019</t>
  </si>
  <si>
    <t>2024 vs 2020</t>
  </si>
  <si>
    <t>2/1 - 7/1</t>
  </si>
  <si>
    <t>8/1 - 14/1</t>
  </si>
  <si>
    <t>15/1 - 21/1</t>
  </si>
  <si>
    <t>22/1 - 28/1</t>
  </si>
  <si>
    <t>29/1 - 4/2</t>
  </si>
  <si>
    <t>5/2 - 11/2</t>
  </si>
  <si>
    <t>12/2 - 11/2</t>
  </si>
  <si>
    <t>19/2 - 25/2</t>
  </si>
  <si>
    <t>26/2 - 3/3</t>
  </si>
  <si>
    <t>4/3 - 10/3</t>
  </si>
  <si>
    <t>11/3 - 17/3</t>
  </si>
  <si>
    <t>18/3 - 24/3</t>
  </si>
  <si>
    <t>25/3 - 31/3</t>
  </si>
  <si>
    <t>1T24</t>
  </si>
  <si>
    <t xml:space="preserve">Tiscali </t>
  </si>
  <si>
    <r>
      <rPr>
        <b/>
        <sz val="14"/>
        <rFont val="Calibri"/>
        <family val="2"/>
      </rPr>
      <t>3.1   Andamento dei ricavi (da inizio anno) - R</t>
    </r>
    <r>
      <rPr>
        <b/>
        <i/>
        <sz val="14"/>
        <rFont val="Calibri"/>
        <family val="2"/>
      </rPr>
      <t>evenues trend (b.y.)</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</si>
  <si>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</si>
  <si>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</si>
  <si>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</si>
  <si>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</si>
  <si>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</si>
  <si>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t>Notifiche atti giudiziari (Judiciary Acts' notifications)</t>
  </si>
  <si>
    <t>2019/20</t>
  </si>
  <si>
    <t>2020/21</t>
  </si>
  <si>
    <t>2021/22</t>
  </si>
  <si>
    <t>2022/23</t>
  </si>
  <si>
    <t>2023/24</t>
  </si>
  <si>
    <t>Corrispondenza non SU (Non US mail)</t>
  </si>
  <si>
    <t xml:space="preserve"> - Servizio Universale (US)</t>
  </si>
  <si>
    <t xml:space="preserve"> - Non Servizio Universale (non US)</t>
  </si>
  <si>
    <t xml:space="preserve"> - Notifiche atti giudiziari (Judiciary Acts' notifications)</t>
  </si>
  <si>
    <t xml:space="preserve"> - Corrispondenza non SU (Non US mail)</t>
  </si>
  <si>
    <t>Mar 24</t>
  </si>
  <si>
    <t xml:space="preserve"> Mar 24</t>
  </si>
  <si>
    <t>La 7</t>
  </si>
  <si>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</si>
  <si>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 xml:space="preserve">2.6   Ascolti dei canali "All news" nel giorno medio da inizio anno -  Average monthly audience of main national </t>
    </r>
    <r>
      <rPr>
        <b/>
        <i/>
        <sz val="12"/>
        <color rgb="FFFFFFFF"/>
        <rFont val="Calibri"/>
        <family val="2"/>
      </rPr>
      <t xml:space="preserve"> "All news" channels (b.y.)</t>
    </r>
  </si>
  <si>
    <t>2.5   Ascolti giornalieri medi dei principali TG nazionali nel giorno medio da inizio anno - Avg monthly audience of main national news programs since b.y.</t>
  </si>
  <si>
    <r>
      <t>2.7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</si>
  <si>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2.8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</si>
  <si>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2.9   Vendite complessive e distribuzione per principali gruppi editoriali  - </t>
    </r>
    <r>
      <rPr>
        <b/>
        <i/>
        <sz val="12"/>
        <color rgb="FFFFFFFF"/>
        <rFont val="Calibri"/>
        <family val="2"/>
      </rPr>
      <t xml:space="preserve">Volume sales and shares by main publishing groups </t>
    </r>
  </si>
  <si>
    <r>
      <t xml:space="preserve">2.10   Distribuzione delle vendite per principali testate -  </t>
    </r>
    <r>
      <rPr>
        <b/>
        <i/>
        <sz val="14"/>
        <color rgb="FFFFFFFF"/>
        <rFont val="Calibri"/>
        <family val="2"/>
      </rPr>
      <t>Distribution of copies sold  by major newspapers</t>
    </r>
    <r>
      <rPr>
        <b/>
        <sz val="14"/>
        <color rgb="FFFFFFFF"/>
        <rFont val="Calibri"/>
        <family val="2"/>
      </rPr>
      <t xml:space="preserve"> (%)</t>
    </r>
  </si>
  <si>
    <r>
      <t xml:space="preserve">2.11   Utenti unici dei siti/app dei principali operatori - </t>
    </r>
    <r>
      <rPr>
        <b/>
        <i/>
        <sz val="12"/>
        <color rgb="FFFFFFFF"/>
        <rFont val="Calibri"/>
        <family val="2"/>
      </rPr>
      <t xml:space="preserve">Main websites/app unique users </t>
    </r>
  </si>
  <si>
    <r>
      <t xml:space="preserve">2.12   Utenti unici dei siti/app di informazione generalista - </t>
    </r>
    <r>
      <rPr>
        <b/>
        <i/>
        <sz val="12"/>
        <color rgb="FFFFFFFF"/>
        <rFont val="Calibri"/>
        <family val="2"/>
      </rPr>
      <t>General press websites/app unique users</t>
    </r>
  </si>
  <si>
    <r>
      <t xml:space="preserve">2.13  Utenti unici dei siti/app di e-commerce - </t>
    </r>
    <r>
      <rPr>
        <b/>
        <i/>
        <sz val="12"/>
        <color rgb="FFFFFFFF"/>
        <rFont val="Calibri"/>
        <family val="2"/>
      </rPr>
      <t>E-commerce websites/app unique users</t>
    </r>
  </si>
  <si>
    <t>2.14  Utenti unici dei siti/app di social network</t>
  </si>
  <si>
    <r>
      <t xml:space="preserve">2.15  Utenti unici dei siti/app di servizi VOD a pagamento - </t>
    </r>
    <r>
      <rPr>
        <b/>
        <i/>
        <sz val="12"/>
        <color rgb="FFFFFFFF"/>
        <rFont val="Calibri"/>
        <family val="2"/>
      </rPr>
      <t>Pay video on demand platforms unique users</t>
    </r>
  </si>
  <si>
    <r>
      <t xml:space="preserve">2.16  Tempo speso sui siti/app di servizi VOD a pagamento - </t>
    </r>
    <r>
      <rPr>
        <b/>
        <i/>
        <sz val="12"/>
        <color rgb="FFFFFFFF"/>
        <rFont val="Calibri"/>
        <family val="2"/>
      </rPr>
      <t>Time spent on pay video on demand  platforms</t>
    </r>
  </si>
  <si>
    <r>
      <t xml:space="preserve">2.17  Utenti unici dei siti/app di servizi VOD gratuiti - </t>
    </r>
    <r>
      <rPr>
        <b/>
        <i/>
        <sz val="12"/>
        <color rgb="FFFFFFFF"/>
        <rFont val="Calibri"/>
        <family val="2"/>
      </rPr>
      <t>Free video on demand platforms unique users</t>
    </r>
  </si>
  <si>
    <r>
      <t xml:space="preserve">2.18  Tempo speso sui siti/app di servizi VOD gratuiti - </t>
    </r>
    <r>
      <rPr>
        <b/>
        <i/>
        <sz val="12"/>
        <color rgb="FFFFFFFF"/>
        <rFont val="Calibri"/>
        <family val="2"/>
      </rPr>
      <t>Time spent on free video on demand  platforms</t>
    </r>
  </si>
  <si>
    <t xml:space="preserve"> '24/23</t>
  </si>
  <si>
    <t xml:space="preserve"> '24/20</t>
  </si>
  <si>
    <t xml:space="preserve"> '24/19</t>
  </si>
  <si>
    <t>19/20</t>
  </si>
  <si>
    <t>20/21</t>
  </si>
  <si>
    <t>21/22</t>
  </si>
  <si>
    <t>22/23</t>
  </si>
  <si>
    <t>23/24</t>
  </si>
  <si>
    <t>Var p.p. 
23/24
vs 
22/23</t>
  </si>
  <si>
    <t>Var p.p. 
23/24
vs 
19/20</t>
  </si>
  <si>
    <t>a2024m1</t>
  </si>
  <si>
    <t>a2024m2</t>
  </si>
  <si>
    <t>a2024m3</t>
  </si>
  <si>
    <r>
      <t xml:space="preserve">2.2   Ascolti dei principali gruppi televisivi (da inizio anno) - </t>
    </r>
    <r>
      <rPr>
        <b/>
        <sz val="12"/>
        <color rgb="FFFFFFFF"/>
        <rFont val="Calibri"/>
        <family val="2"/>
      </rPr>
      <t xml:space="preserve"> </t>
    </r>
    <r>
      <rPr>
        <b/>
        <i/>
        <sz val="12"/>
        <color rgb="FFFFFFFF"/>
        <rFont val="Calibri"/>
        <family val="2"/>
      </rPr>
      <t>Leading TV broadcaster by audience (b.y.)</t>
    </r>
  </si>
  <si>
    <r>
      <t>2.3   Ascolti dei principali canali televisivi (da inizio anno)-</t>
    </r>
    <r>
      <rPr>
        <b/>
        <sz val="12"/>
        <color rgb="FFFFFFFF"/>
        <rFont val="Calibri"/>
        <family val="2"/>
      </rPr>
      <t xml:space="preserve"> </t>
    </r>
    <r>
      <rPr>
        <b/>
        <i/>
        <sz val="12"/>
        <color rgb="FFFFFFFF"/>
        <rFont val="Calibri"/>
        <family val="2"/>
      </rPr>
      <t>Leading TV channels by audience (b.y.)</t>
    </r>
  </si>
  <si>
    <t>Megaweb</t>
  </si>
  <si>
    <t>Stadtwerke ASM</t>
  </si>
  <si>
    <r>
      <t xml:space="preserve">Totale - </t>
    </r>
    <r>
      <rPr>
        <b/>
        <i/>
        <sz val="12"/>
        <color indexed="8"/>
        <rFont val="Calibri"/>
        <family val="2"/>
      </rPr>
      <t>Total</t>
    </r>
  </si>
  <si>
    <r>
      <t>Totale -</t>
    </r>
    <r>
      <rPr>
        <b/>
        <i/>
        <sz val="12"/>
        <color theme="1"/>
        <rFont val="Calibri"/>
        <family val="2"/>
        <scheme val="minor"/>
      </rPr>
      <t xml:space="preserve"> T</t>
    </r>
    <r>
      <rPr>
        <b/>
        <i/>
        <sz val="12"/>
        <color indexed="8"/>
        <rFont val="Calibri"/>
        <family val="2"/>
      </rPr>
      <t>otal</t>
    </r>
  </si>
  <si>
    <r>
      <t xml:space="preserve">Altri - </t>
    </r>
    <r>
      <rPr>
        <i/>
        <sz val="12"/>
        <color theme="1"/>
        <rFont val="Calibri"/>
        <family val="2"/>
        <scheme val="minor"/>
      </rPr>
      <t>o</t>
    </r>
    <r>
      <rPr>
        <i/>
        <sz val="12"/>
        <color indexed="8"/>
        <rFont val="Calibri"/>
        <family val="2"/>
      </rPr>
      <t>thers</t>
    </r>
  </si>
  <si>
    <t>ilMeteo</t>
  </si>
  <si>
    <t>Etsy</t>
  </si>
  <si>
    <t>** Gli utenti unici per MFE/Mediaset sono quelli relativi ai siti/App della componente Mediaset.it Sites in ragione di scelte editoriali da parte dell’operatore che non consentono di scorporare il traffico dei servizi VOD a pagamento inclusa in Mediaset Infinity Sites. Questa componente da inizio anno ammonta in media a circa 16 milioni e 438 mila utenti unici.</t>
  </si>
  <si>
    <t>** Le ore complessive per MFE/Mediaset sono quelle relative ai siti/App della componente Mediaset.it Sites in ragione di scelte editoriali da parte dell’operatore che non consentono di scorporare il traffico dei servizi VOD a pagamento inclusa in Mediaset Infinity Sites. Questa componente da inizio anno ammonta in media a poco meno di 23 milioni di ore.</t>
  </si>
  <si>
    <t>** Mediaset total hours are those relating to the Mediaset.it Sites/App component due to editorial choices made by the operator that do not allow the traffic of paid VOD services included in Mediaset Infinity Sites to be unbundled. This component has averaged just under 23 million hours since the beginning of the year.</t>
  </si>
  <si>
    <t xml:space="preserve">Amodei </t>
  </si>
  <si>
    <t>Gruppo Tosinvest</t>
  </si>
  <si>
    <t>Aprile</t>
  </si>
  <si>
    <t>Maggio</t>
  </si>
  <si>
    <t>Giugno</t>
  </si>
  <si>
    <t>April</t>
  </si>
  <si>
    <t>May</t>
  </si>
  <si>
    <t>June</t>
  </si>
  <si>
    <t>2T24</t>
  </si>
  <si>
    <t>Giu 24</t>
  </si>
  <si>
    <t>Jun 24</t>
  </si>
  <si>
    <t>Informatica System</t>
  </si>
  <si>
    <t>IMPRESE PRESENTI NELLA RACCOLTA DELLE INFORMAZIONI DI DETTAGLIO (per ordine alfabetico)</t>
  </si>
  <si>
    <t xml:space="preserve">APS </t>
  </si>
  <si>
    <t>Newtech</t>
  </si>
  <si>
    <t>Iniz. anno</t>
  </si>
  <si>
    <t>Beg. Y.</t>
  </si>
  <si>
    <t>a2024m4</t>
  </si>
  <si>
    <t>a2024m5</t>
  </si>
  <si>
    <t>a2024m6</t>
  </si>
  <si>
    <t>Variazione intero periodo</t>
  </si>
  <si>
    <t>Variazione trimestrale</t>
  </si>
  <si>
    <t>Variazione annuale</t>
  </si>
  <si>
    <t>Var/chg p.p.</t>
  </si>
  <si>
    <t>1T</t>
  </si>
  <si>
    <t>Q1</t>
  </si>
  <si>
    <t>2T</t>
  </si>
  <si>
    <t>Q2</t>
  </si>
  <si>
    <t>Governo Italiano</t>
  </si>
  <si>
    <t>*sono rappresentati i principali operatori per utenti unici medi / main platforms with an average time spent by users are represented</t>
  </si>
  <si>
    <t>* sono rappresentate le ore complessive dei primi 5 operatori per utenti unici (slide 2.15) / the total hours of the first 5 operators for unique users (slide 2.15) are represented</t>
  </si>
  <si>
    <t xml:space="preserve">**MFE/Mediaset unique users are those relating to the Mediaset.it Sites/App component due to editorial choices by the operator that do not allow the traffic of paid VOD services included in Mediaset Infinity Sites to be unbundled. Since the beginning of the year, this component has amounted to an average of approximately 21 million 247 thousand unique users.  </t>
  </si>
  <si>
    <t>Distribuzione delle copie vendute negli ultimi 12 mesi (%)</t>
  </si>
  <si>
    <r>
      <t>Audience (mln) (</t>
    </r>
    <r>
      <rPr>
        <b/>
        <sz val="14"/>
        <color theme="1"/>
        <rFont val="Calibri"/>
        <family val="2"/>
        <scheme val="minor"/>
      </rPr>
      <t>avg</t>
    </r>
    <r>
      <rPr>
        <b/>
        <sz val="14"/>
        <color rgb="FFFF0000"/>
        <rFont val="Calibri"/>
        <family val="2"/>
        <scheme val="minor"/>
      </rPr>
      <t xml:space="preserve"> 9M</t>
    </r>
    <r>
      <rPr>
        <b/>
        <sz val="12"/>
        <color theme="1"/>
        <rFont val="Calibri"/>
        <family val="2"/>
        <scheme val="minor"/>
      </rPr>
      <t>)</t>
    </r>
  </si>
  <si>
    <t>9M20</t>
  </si>
  <si>
    <t>9M21</t>
  </si>
  <si>
    <t>9M22</t>
  </si>
  <si>
    <t>9M23</t>
  </si>
  <si>
    <t>9M24</t>
  </si>
  <si>
    <t>9M24 vs 9M20</t>
  </si>
  <si>
    <r>
      <t>Audience medio/</t>
    </r>
    <r>
      <rPr>
        <b/>
        <sz val="14"/>
        <color theme="1"/>
        <rFont val="Calibri"/>
        <family val="2"/>
        <scheme val="minor"/>
      </rPr>
      <t>avg</t>
    </r>
    <r>
      <rPr>
        <b/>
        <sz val="14"/>
        <color rgb="FFFF0000"/>
        <rFont val="Calibri"/>
        <family val="2"/>
        <scheme val="minor"/>
      </rPr>
      <t xml:space="preserve"> 9M</t>
    </r>
    <r>
      <rPr>
        <b/>
        <sz val="12"/>
        <color rgb="FFFF0000"/>
        <rFont val="Calibri"/>
        <family val="2"/>
        <scheme val="minor"/>
      </rPr>
      <t xml:space="preserve"> </t>
    </r>
    <r>
      <rPr>
        <b/>
        <sz val="12"/>
        <color theme="1"/>
        <rFont val="Calibri"/>
        <family val="2"/>
        <scheme val="minor"/>
      </rPr>
      <t>(mln)</t>
    </r>
  </si>
  <si>
    <t>9M24-9M20</t>
  </si>
  <si>
    <t xml:space="preserve"> 9M24-9M23</t>
  </si>
  <si>
    <t>3T2024
vs 
3T2020</t>
  </si>
  <si>
    <t>3T2024
vs 
3T2023</t>
  </si>
  <si>
    <t>avg gen-set</t>
  </si>
  <si>
    <t>Var/chg vs 9M23</t>
  </si>
  <si>
    <t>Copie vendute 
Var/chg % 
9M24/9M23</t>
  </si>
  <si>
    <t>Locali- Top 10 (rank 2023) (*)</t>
  </si>
  <si>
    <t>Nord Est Multimedia</t>
  </si>
  <si>
    <t>a2024m7</t>
  </si>
  <si>
    <t>a2024m8</t>
  </si>
  <si>
    <t>a2024m9</t>
  </si>
  <si>
    <t>Set 24</t>
  </si>
  <si>
    <t>Sept 24</t>
  </si>
  <si>
    <r>
      <rPr>
        <b/>
        <sz val="16"/>
        <color indexed="12"/>
        <rFont val="Calibri"/>
        <family val="2"/>
      </rPr>
      <t>09-2024 / 09-2023</t>
    </r>
    <r>
      <rPr>
        <b/>
        <sz val="14"/>
        <color indexed="17"/>
        <rFont val="Calibri"/>
        <family val="2"/>
      </rPr>
      <t xml:space="preserve">
</t>
    </r>
    <r>
      <rPr>
        <b/>
        <sz val="18"/>
        <color indexed="17"/>
        <rFont val="Calibri"/>
        <family val="2"/>
      </rPr>
      <t>(1Y)</t>
    </r>
  </si>
  <si>
    <r>
      <rPr>
        <b/>
        <sz val="16"/>
        <color indexed="12"/>
        <rFont val="Calibri"/>
        <family val="2"/>
      </rPr>
      <t>09-2024 / 09-2020</t>
    </r>
    <r>
      <rPr>
        <b/>
        <sz val="14"/>
        <color indexed="17"/>
        <rFont val="Calibri"/>
        <family val="2"/>
      </rPr>
      <t xml:space="preserve">
</t>
    </r>
    <r>
      <rPr>
        <b/>
        <sz val="18"/>
        <color indexed="17"/>
        <rFont val="Calibri"/>
        <family val="2"/>
      </rPr>
      <t xml:space="preserve">(5Y) </t>
    </r>
  </si>
  <si>
    <r>
      <rPr>
        <b/>
        <sz val="16"/>
        <color indexed="12"/>
        <rFont val="Calibri"/>
        <family val="2"/>
      </rPr>
      <t>09-2024 / 09-2015</t>
    </r>
    <r>
      <rPr>
        <b/>
        <sz val="14"/>
        <color indexed="8"/>
        <rFont val="Calibri"/>
        <family val="2"/>
      </rPr>
      <t xml:space="preserve">
</t>
    </r>
    <r>
      <rPr>
        <b/>
        <sz val="18"/>
        <color indexed="17"/>
        <rFont val="Calibri"/>
        <family val="2"/>
      </rPr>
      <t xml:space="preserve">(10Y) </t>
    </r>
  </si>
  <si>
    <t>Settembre/September  2024</t>
  </si>
  <si>
    <r>
      <t>Osservatorio sulle comunicazioni -</t>
    </r>
    <r>
      <rPr>
        <b/>
        <i/>
        <sz val="36"/>
        <color theme="0"/>
        <rFont val="Calibri"/>
        <family val="2"/>
      </rPr>
      <t xml:space="preserve"> Communications Monitoring markets system</t>
    </r>
    <r>
      <rPr>
        <b/>
        <sz val="36"/>
        <color theme="0"/>
        <rFont val="Calibri"/>
        <family val="2"/>
        <scheme val="minor"/>
      </rPr>
      <t xml:space="preserve"> - 4/2024</t>
    </r>
  </si>
  <si>
    <t>sept-20</t>
  </si>
  <si>
    <t>sept-21</t>
  </si>
  <si>
    <t>sept-22</t>
  </si>
  <si>
    <t>sept-24</t>
  </si>
  <si>
    <t>Var/Chg. vs 09/2023 (p.p.)</t>
  </si>
  <si>
    <t>09/2024 (%)</t>
  </si>
  <si>
    <t>Opiquad</t>
  </si>
  <si>
    <r>
      <rPr>
        <b/>
        <sz val="14"/>
        <color rgb="FFFFFFFF"/>
        <rFont val="Calibri"/>
        <family val="2"/>
      </rPr>
      <t>1.3   Accessi BB/UBB  per tecnologia e operatore</t>
    </r>
    <r>
      <rPr>
        <b/>
        <i/>
        <sz val="14"/>
        <color indexed="9"/>
        <rFont val="Calibri"/>
        <family val="2"/>
      </rPr>
      <t xml:space="preserve"> - BB/UBB lines by technology and operator</t>
    </r>
  </si>
  <si>
    <r>
      <rPr>
        <b/>
        <sz val="14"/>
        <color indexed="9"/>
        <rFont val="Calibri"/>
        <family val="2"/>
      </rPr>
      <t xml:space="preserve">1.4   Traffico dati - </t>
    </r>
    <r>
      <rPr>
        <b/>
        <i/>
        <sz val="14"/>
        <color rgb="FFFFFFFF"/>
        <rFont val="Calibri"/>
        <family val="2"/>
      </rPr>
      <t>Data traffic</t>
    </r>
    <r>
      <rPr>
        <b/>
        <sz val="14"/>
        <color indexed="9"/>
        <rFont val="Calibri"/>
        <family val="2"/>
      </rPr>
      <t xml:space="preserve"> (download/upload)</t>
    </r>
  </si>
  <si>
    <t>Var. vs 09/23 (%)</t>
  </si>
  <si>
    <t>Luglio</t>
  </si>
  <si>
    <t>Agosto</t>
  </si>
  <si>
    <t>Settembre</t>
  </si>
  <si>
    <t>July</t>
  </si>
  <si>
    <t>August</t>
  </si>
  <si>
    <t>September</t>
  </si>
  <si>
    <t>AVG 
9M</t>
  </si>
  <si>
    <t>3T</t>
  </si>
  <si>
    <t>Q3</t>
  </si>
  <si>
    <t>3T24</t>
  </si>
  <si>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</si>
  <si>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</si>
  <si>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</si>
  <si>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</si>
  <si>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H</t>
    </r>
    <r>
      <rPr>
        <b/>
        <i/>
        <sz val="12"/>
        <color rgb="FFFFFFFF"/>
        <rFont val="Calibri"/>
        <family val="2"/>
      </rPr>
      <t>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</si>
  <si>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xml:space="preserve"> (download/upload)</t>
    </r>
  </si>
  <si>
    <r>
      <t>1.11 Traffico dati medio giornaliero (download+upload) -</t>
    </r>
    <r>
      <rPr>
        <b/>
        <i/>
        <sz val="14"/>
        <color rgb="FFFFFFFF"/>
        <rFont val="Calibri"/>
        <family val="2"/>
      </rPr>
      <t xml:space="preserve"> </t>
    </r>
    <r>
      <rPr>
        <b/>
        <i/>
        <sz val="12"/>
        <color rgb="FFFFFFFF"/>
        <rFont val="Calibri"/>
        <family val="2"/>
      </rPr>
      <t>Data traffic daily avg</t>
    </r>
  </si>
  <si>
    <r>
      <t xml:space="preserve">1.12 Traffico dati, intensità dei flussi settimanali - </t>
    </r>
    <r>
      <rPr>
        <b/>
        <i/>
        <sz val="12"/>
        <color rgb="FFFFFFFF"/>
        <rFont val="Calibri"/>
        <family val="2"/>
      </rPr>
      <t>Weekly data traffic intensity</t>
    </r>
  </si>
  <si>
    <r>
      <t>1.13 Portabilità del numero -</t>
    </r>
    <r>
      <rPr>
        <b/>
        <i/>
        <sz val="14"/>
        <color theme="0"/>
        <rFont val="Calibri"/>
        <family val="2"/>
      </rPr>
      <t xml:space="preserve"> </t>
    </r>
    <r>
      <rPr>
        <b/>
        <i/>
        <sz val="12"/>
        <color rgb="FFFFFFFF"/>
        <rFont val="Calibri"/>
        <family val="2"/>
      </rPr>
      <t>Mobile number portability</t>
    </r>
  </si>
  <si>
    <t>Google (Aphabet)*</t>
  </si>
  <si>
    <t>La Repubblica (GEDI Gruppo Editoriale)</t>
  </si>
  <si>
    <t>Corriere della sera (RCS MediaGroup)</t>
  </si>
  <si>
    <t>Il Messaggero (Caltagirone Editore)</t>
  </si>
  <si>
    <t>Fanpage (Ciaopeople)</t>
  </si>
  <si>
    <t>TGCOM24 (Mediaset/Finivest)</t>
  </si>
  <si>
    <t>Google News (Alphabet)**</t>
  </si>
  <si>
    <t>Quotidiano nazionale (Monrif)*</t>
  </si>
  <si>
    <t>Citynews **</t>
  </si>
  <si>
    <t>Il Fatto quotidiano (SEIF)</t>
  </si>
  <si>
    <t>RaiNews (Rai)</t>
  </si>
  <si>
    <t>Temu (PDD Holdings)</t>
  </si>
  <si>
    <t>-</t>
  </si>
  <si>
    <t>Subito.it (Adevinta)</t>
  </si>
  <si>
    <t>AliExpress (Alibaba Group)</t>
  </si>
  <si>
    <t>Lidl (Schwarz Gruppe)</t>
  </si>
  <si>
    <t>Trova Prezzi (7Pixel)</t>
  </si>
  <si>
    <t>Media World (METRO Group)</t>
  </si>
  <si>
    <t>* I brand rappresentati sono rilevati solo attraverso Audiweb Panel / The brands represented are dectected only through the Audiweb Panel.</t>
  </si>
  <si>
    <t>Facebook (Meta)</t>
  </si>
  <si>
    <t>Instagram (Meta)</t>
  </si>
  <si>
    <t>TikTok (Bytedance)</t>
  </si>
  <si>
    <t>LinkedIn (Microsoft)</t>
  </si>
  <si>
    <t>Pinterest**</t>
  </si>
  <si>
    <t>Twitter X (X Corp)</t>
  </si>
  <si>
    <t>Tumblr (Automatic)</t>
  </si>
  <si>
    <t xml:space="preserve">Netflix </t>
  </si>
  <si>
    <t>Now/Sky</t>
  </si>
  <si>
    <t>-  di cui RaiPlay</t>
  </si>
  <si>
    <t>Sky</t>
  </si>
  <si>
    <t>9M2023</t>
  </si>
  <si>
    <t>9M2024</t>
  </si>
  <si>
    <t>9M24 vs 9M23</t>
  </si>
  <si>
    <t>Gennaio-Settembre</t>
  </si>
  <si>
    <t>January-September</t>
  </si>
  <si>
    <t>3Q20</t>
  </si>
  <si>
    <t>3Q21</t>
  </si>
  <si>
    <t>3Q22</t>
  </si>
  <si>
    <t>3Q23</t>
  </si>
  <si>
    <t>3Q24</t>
  </si>
  <si>
    <t>Diff/chg. vs 9M23 (p.p.)</t>
  </si>
  <si>
    <t>Pacchi nazionali (SU+non SU)</t>
  </si>
  <si>
    <t>Domestic parcels (US + non US)</t>
  </si>
  <si>
    <t>Totale (Total)</t>
  </si>
  <si>
    <t>Pacchi internazionali (SU+non SU)</t>
  </si>
  <si>
    <t>Crossborder parcels (US + non US)</t>
  </si>
  <si>
    <t>Servizi di consegna pacchi - Variazione annuale  - Parcel services - yearly changes (%)</t>
  </si>
  <si>
    <r>
      <t>Nazionali SU + no SU (Domestic</t>
    </r>
    <r>
      <rPr>
        <i/>
        <sz val="12"/>
        <color indexed="8"/>
        <rFont val="Calibri"/>
        <family val="2"/>
      </rPr>
      <t xml:space="preserve"> - US + non US </t>
    </r>
    <r>
      <rPr>
        <sz val="12"/>
        <color indexed="8"/>
        <rFont val="Calibri"/>
        <family val="2"/>
      </rPr>
      <t>)</t>
    </r>
  </si>
  <si>
    <r>
      <t>Internazionali SU + no SU (</t>
    </r>
    <r>
      <rPr>
        <i/>
        <sz val="12"/>
        <color indexed="8"/>
        <rFont val="Calibri"/>
        <family val="2"/>
      </rPr>
      <t>crossborder - US + non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</si>
</sst>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 numFmtId="171" formatCode="0.000"/>
    <numFmt numFmtId="172" formatCode="0.00000000"/>
    <numFmt numFmtId="173" formatCode="0.000000"/>
    <numFmt numFmtId="174" formatCode="0.000000000"/>
    <numFmt numFmtId="175" formatCode="0.0000000000"/>
    <numFmt numFmtId="176" formatCode="0.0000"/>
  </numFmts>
  <fonts count="157">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9"/>
      <color indexed="81"/>
      <name val="Tahoma"/>
      <family val="2"/>
    </font>
    <font>
      <b/>
      <sz val="9"/>
      <color indexed="81"/>
      <name val="Tahoma"/>
      <family val="2"/>
    </font>
    <font>
      <sz val="10"/>
      <name val="Calibri"/>
      <family val="2"/>
      <scheme val="minor"/>
    </font>
    <font>
      <b/>
      <sz val="11"/>
      <color rgb="FF0000FF"/>
      <name val="Calibri"/>
      <family val="2"/>
    </font>
    <font>
      <b/>
      <i/>
      <sz val="14"/>
      <color rgb="FFFF0000"/>
      <name val="Calibri"/>
      <family val="2"/>
      <scheme val="minor"/>
    </font>
    <font>
      <b/>
      <i/>
      <sz val="16"/>
      <color theme="0"/>
      <name val="Calibri"/>
      <family val="2"/>
    </font>
    <font>
      <sz val="13"/>
      <name val="Calibri"/>
      <family val="2"/>
      <scheme val="minor"/>
    </font>
    <font>
      <b/>
      <i/>
      <sz val="11"/>
      <color rgb="FF0000FF"/>
      <name val="Calibri"/>
      <family val="2"/>
      <scheme val="minor"/>
    </font>
    <font>
      <i/>
      <sz val="13"/>
      <color theme="0"/>
      <name val="Calibri"/>
      <family val="2"/>
      <scheme val="minor"/>
    </font>
    <font>
      <i/>
      <sz val="8"/>
      <color theme="1"/>
      <name val="Calibri"/>
      <family val="2"/>
      <scheme val="minor"/>
    </font>
    <font>
      <sz val="8"/>
      <color rgb="FF000000"/>
      <name val=" calibri"/>
    </font>
    <font>
      <sz val="8"/>
      <color rgb="FF000000"/>
      <name val="Calibri"/>
      <family val="2"/>
      <scheme val="minor"/>
    </font>
    <font>
      <b/>
      <sz val="16"/>
      <color rgb="FF7030A0"/>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s>
  <borders count="8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right/>
      <top style="medium">
        <color rgb="FF0000FF"/>
      </top>
      <bottom style="thin">
        <color auto="1"/>
      </bottom>
      <diagonal/>
    </border>
    <border>
      <left/>
      <right/>
      <top style="thin">
        <color auto="1"/>
      </top>
      <bottom style="medium">
        <color rgb="FF0000FF"/>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right style="medium">
        <color rgb="FFFF0000"/>
      </right>
      <top style="thin">
        <color indexed="64"/>
      </top>
      <bottom style="thin">
        <color indexed="64"/>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right style="medium">
        <color rgb="FFFF0000"/>
      </right>
      <top style="medium">
        <color rgb="FFFF0000"/>
      </top>
      <bottom/>
      <diagonal/>
    </border>
    <border>
      <left/>
      <right style="thin">
        <color auto="1"/>
      </right>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medium">
        <color rgb="FF0000FF"/>
      </left>
      <right/>
      <top style="medium">
        <color rgb="FF0000FF"/>
      </top>
      <bottom style="thin">
        <color auto="1"/>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style="medium">
        <color rgb="FF0000FF"/>
      </left>
      <right/>
      <top style="thin">
        <color indexed="64"/>
      </top>
      <bottom style="thin">
        <color indexed="64"/>
      </bottom>
      <diagonal/>
    </border>
    <border>
      <left style="medium">
        <color rgb="FF0000FF"/>
      </left>
      <right/>
      <top style="thin">
        <color indexed="64"/>
      </top>
      <bottom style="medium">
        <color rgb="FF0000FF"/>
      </bottom>
      <diagonal/>
    </border>
    <border>
      <left style="medium">
        <color rgb="FF0000FF"/>
      </left>
      <right/>
      <top style="thin">
        <color indexed="64"/>
      </top>
      <bottom/>
      <diagonal/>
    </border>
    <border>
      <left/>
      <right style="thin">
        <color auto="1"/>
      </right>
      <top/>
      <bottom style="thin">
        <color auto="1"/>
      </bottom>
      <diagonal/>
    </border>
    <border>
      <left style="medium">
        <color rgb="FF0000FF"/>
      </left>
      <right style="medium">
        <color rgb="FF0000FF"/>
      </right>
      <top/>
      <bottom style="thin">
        <color indexed="64"/>
      </bottom>
      <diagonal/>
    </border>
    <border>
      <left/>
      <right/>
      <top style="medium">
        <color auto="1"/>
      </top>
      <bottom/>
      <diagonal/>
    </border>
    <border>
      <left style="medium">
        <color rgb="FFFF0000"/>
      </left>
      <right/>
      <top style="thin">
        <color auto="1"/>
      </top>
      <bottom/>
      <diagonal/>
    </border>
    <border>
      <left style="medium">
        <color rgb="FFFF0000"/>
      </left>
      <right style="medium">
        <color rgb="FFFF0000"/>
      </right>
      <top style="medium">
        <color rgb="FFFF0000"/>
      </top>
      <bottom/>
      <diagonal/>
    </border>
    <border>
      <left/>
      <right style="thin">
        <color auto="1"/>
      </right>
      <top/>
      <bottom style="medium">
        <color rgb="FF0000FF"/>
      </bottom>
      <diagonal/>
    </border>
    <border>
      <left style="thin">
        <color auto="1"/>
      </left>
      <right/>
      <top style="thin">
        <color auto="1"/>
      </top>
      <bottom style="thin">
        <color indexed="64"/>
      </bottom>
      <diagonal/>
    </border>
    <border>
      <left style="medium">
        <color rgb="FF0000FF"/>
      </left>
      <right/>
      <top style="thin">
        <color theme="1"/>
      </top>
      <bottom style="thin">
        <color indexed="64"/>
      </bottom>
      <diagonal/>
    </border>
  </borders>
  <cellStyleXfs count="15">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26" fillId="0" borderId="0"/>
    <xf numFmtId="0" fontId="1" fillId="0" borderId="0"/>
    <xf numFmtId="43" fontId="25" fillId="0" borderId="0" applyFont="0" applyFill="0" applyBorder="0" applyAlignment="0" applyProtection="0"/>
  </cellStyleXfs>
  <cellXfs count="1075">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3"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48" fillId="0" borderId="0" xfId="0" applyFont="1" applyAlignment="1">
      <alignment horizontal="center"/>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4" fillId="0" borderId="0" xfId="0" applyFont="1" applyAlignment="1">
      <alignment vertical="center"/>
    </xf>
    <xf numFmtId="164" fontId="55"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6" fillId="0" borderId="0" xfId="0" applyNumberFormat="1" applyFont="1" applyAlignment="1">
      <alignment horizontal="right"/>
    </xf>
    <xf numFmtId="0" fontId="56" fillId="0" borderId="3" xfId="0" applyFont="1" applyBorder="1"/>
    <xf numFmtId="3" fontId="56"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4" fillId="0" borderId="0" xfId="0" applyFont="1"/>
    <xf numFmtId="0" fontId="57" fillId="0" borderId="0" xfId="0" applyFont="1" applyAlignment="1">
      <alignment vertical="center"/>
    </xf>
    <xf numFmtId="49" fontId="58" fillId="0" borderId="0" xfId="0" applyNumberFormat="1" applyFont="1" applyAlignment="1">
      <alignment horizontal="center"/>
    </xf>
    <xf numFmtId="0" fontId="57" fillId="0" borderId="0" xfId="0" applyFont="1"/>
    <xf numFmtId="17" fontId="58" fillId="0" borderId="0" xfId="0" applyNumberFormat="1" applyFont="1" applyAlignment="1">
      <alignment horizontal="center"/>
    </xf>
    <xf numFmtId="164" fontId="56" fillId="0" borderId="3" xfId="0" applyNumberFormat="1" applyFont="1" applyBorder="1" applyAlignment="1">
      <alignment horizontal="center"/>
    </xf>
    <xf numFmtId="0" fontId="59"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6"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1" fillId="0" borderId="0" xfId="0" applyFont="1"/>
    <xf numFmtId="0" fontId="0" fillId="4" borderId="0" xfId="0" applyFill="1" applyAlignment="1">
      <alignmen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0" fillId="4" borderId="0" xfId="0" applyFont="1" applyFill="1" applyAlignment="1">
      <alignment horizontal="right" vertical="center"/>
    </xf>
    <xf numFmtId="0" fontId="70"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1"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3" fillId="3" borderId="0" xfId="1" applyFont="1" applyFill="1" applyAlignment="1">
      <alignment vertical="center"/>
    </xf>
    <xf numFmtId="0" fontId="30" fillId="3" borderId="0" xfId="0" applyFont="1" applyFill="1" applyAlignment="1">
      <alignment vertical="center"/>
    </xf>
    <xf numFmtId="0" fontId="73"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5" fillId="9" borderId="0" xfId="0" applyFont="1" applyFill="1" applyAlignment="1">
      <alignment vertical="center"/>
    </xf>
    <xf numFmtId="0" fontId="75"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4" fillId="0" borderId="0" xfId="0" applyFont="1" applyAlignment="1">
      <alignment vertical="center"/>
    </xf>
    <xf numFmtId="0" fontId="76" fillId="6" borderId="0" xfId="1" applyFont="1" applyFill="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xf numFmtId="0" fontId="79" fillId="9" borderId="0" xfId="1" applyFont="1" applyFill="1" applyAlignment="1">
      <alignment vertical="center"/>
    </xf>
    <xf numFmtId="0" fontId="39" fillId="6" borderId="0" xfId="0" applyFont="1" applyFill="1" applyAlignment="1">
      <alignment vertical="center"/>
    </xf>
    <xf numFmtId="0" fontId="79" fillId="6" borderId="0" xfId="0" applyFont="1" applyFill="1"/>
    <xf numFmtId="0" fontId="32" fillId="0" borderId="11" xfId="0" applyFont="1" applyBorder="1" applyAlignment="1">
      <alignment horizontal="center" vertical="center"/>
    </xf>
    <xf numFmtId="0" fontId="80" fillId="0" borderId="6" xfId="0" applyFont="1" applyBorder="1" applyAlignment="1">
      <alignment horizontal="center" vertical="center"/>
    </xf>
    <xf numFmtId="0" fontId="67" fillId="9" borderId="0" xfId="0" applyFont="1" applyFill="1" applyAlignment="1">
      <alignment vertical="center"/>
    </xf>
    <xf numFmtId="0" fontId="61" fillId="0" borderId="0" xfId="0" applyFont="1" applyAlignment="1">
      <alignment vertical="center"/>
    </xf>
    <xf numFmtId="0" fontId="81" fillId="6" borderId="0" xfId="0" applyFont="1" applyFill="1" applyAlignment="1">
      <alignment vertical="center"/>
    </xf>
    <xf numFmtId="0" fontId="37" fillId="6" borderId="0" xfId="0" applyFont="1" applyFill="1" applyAlignment="1">
      <alignment vertical="center"/>
    </xf>
    <xf numFmtId="165" fontId="56" fillId="4" borderId="0" xfId="0" applyNumberFormat="1" applyFont="1" applyFill="1" applyAlignment="1">
      <alignment horizontal="center" vertical="center"/>
    </xf>
    <xf numFmtId="0" fontId="72" fillId="0" borderId="0" xfId="0" applyFont="1" applyAlignment="1">
      <alignment vertical="center"/>
    </xf>
    <xf numFmtId="0" fontId="53" fillId="0" borderId="0" xfId="0" applyFont="1" applyAlignment="1">
      <alignment horizontal="center" vertical="center"/>
    </xf>
    <xf numFmtId="0" fontId="60" fillId="0" borderId="0" xfId="0" applyFont="1" applyAlignment="1">
      <alignment horizontal="center" vertical="center"/>
    </xf>
    <xf numFmtId="0" fontId="80" fillId="0" borderId="0" xfId="0" applyFont="1" applyAlignment="1">
      <alignment horizontal="center" vertical="center"/>
    </xf>
    <xf numFmtId="0" fontId="83"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4" fillId="0" borderId="0" xfId="0" applyFont="1" applyAlignment="1">
      <alignment vertical="center"/>
    </xf>
    <xf numFmtId="0" fontId="44" fillId="0" borderId="0" xfId="0" applyFont="1" applyAlignment="1">
      <alignment vertical="center"/>
    </xf>
    <xf numFmtId="165" fontId="60" fillId="4" borderId="13" xfId="0" applyNumberFormat="1" applyFont="1" applyFill="1" applyBorder="1" applyAlignment="1">
      <alignment horizontal="center" vertical="center"/>
    </xf>
    <xf numFmtId="0" fontId="67"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0" fillId="0" borderId="0" xfId="0" applyFont="1"/>
    <xf numFmtId="164" fontId="60" fillId="0" borderId="0" xfId="0" applyNumberFormat="1" applyFont="1" applyAlignment="1">
      <alignment horizontal="center"/>
    </xf>
    <xf numFmtId="0" fontId="60" fillId="0" borderId="11" xfId="0" applyFont="1" applyBorder="1"/>
    <xf numFmtId="164" fontId="60" fillId="0" borderId="11" xfId="0" applyNumberFormat="1" applyFont="1" applyBorder="1" applyAlignment="1">
      <alignment horizontal="center"/>
    </xf>
    <xf numFmtId="3" fontId="60" fillId="0" borderId="0" xfId="0" applyNumberFormat="1" applyFont="1" applyAlignment="1">
      <alignment horizontal="center"/>
    </xf>
    <xf numFmtId="0" fontId="35" fillId="6" borderId="0" xfId="0" applyFont="1" applyFill="1"/>
    <xf numFmtId="0" fontId="70"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2"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0" fillId="6" borderId="0" xfId="1" applyFont="1" applyFill="1" applyAlignment="1">
      <alignment vertical="center"/>
    </xf>
    <xf numFmtId="0" fontId="88" fillId="7" borderId="0" xfId="0" applyFont="1" applyFill="1" applyAlignment="1">
      <alignment vertical="center"/>
    </xf>
    <xf numFmtId="0" fontId="93" fillId="3" borderId="0" xfId="1" applyFont="1" applyFill="1" applyAlignment="1">
      <alignment vertical="center"/>
    </xf>
    <xf numFmtId="0" fontId="96" fillId="3" borderId="0" xfId="1" applyFont="1" applyFill="1" applyAlignment="1">
      <alignment vertical="center"/>
    </xf>
    <xf numFmtId="0" fontId="92" fillId="2" borderId="0" xfId="1" applyFont="1" applyFill="1" applyAlignment="1">
      <alignment vertical="center" wrapText="1"/>
    </xf>
    <xf numFmtId="0" fontId="95" fillId="5" borderId="0" xfId="1" applyFont="1" applyFill="1" applyAlignment="1">
      <alignment vertical="center"/>
    </xf>
    <xf numFmtId="0" fontId="93"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2"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7"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4" fontId="32" fillId="4" borderId="14"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84" fillId="4" borderId="0" xfId="0" applyNumberFormat="1" applyFont="1" applyFill="1" applyAlignment="1">
      <alignment vertical="center"/>
    </xf>
    <xf numFmtId="165" fontId="98"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88" fillId="3" borderId="0" xfId="0" applyFont="1" applyFill="1" applyAlignment="1">
      <alignment vertical="center"/>
    </xf>
    <xf numFmtId="0" fontId="88"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79" fillId="6" borderId="0" xfId="1" applyFont="1" applyFill="1" applyAlignment="1">
      <alignment vertical="center"/>
    </xf>
    <xf numFmtId="4" fontId="30" fillId="0" borderId="0" xfId="0" applyNumberFormat="1" applyFont="1" applyAlignment="1">
      <alignment horizont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67" fillId="4" borderId="0" xfId="0" applyFont="1" applyFill="1" applyAlignment="1">
      <alignment vertical="center"/>
    </xf>
    <xf numFmtId="17" fontId="48" fillId="0" borderId="0" xfId="0" applyNumberFormat="1" applyFont="1" applyAlignment="1">
      <alignment horizontal="center" vertical="center"/>
    </xf>
    <xf numFmtId="0" fontId="57" fillId="0" borderId="0" xfId="0" applyFont="1" applyAlignment="1">
      <alignment horizontal="left"/>
    </xf>
    <xf numFmtId="0" fontId="92" fillId="3" borderId="0" xfId="1" applyFont="1" applyFill="1" applyAlignment="1">
      <alignment vertical="center"/>
    </xf>
    <xf numFmtId="165" fontId="50" fillId="4" borderId="0" xfId="0" applyNumberFormat="1" applyFont="1" applyFill="1" applyAlignment="1">
      <alignment horizontal="center" vertic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4" fontId="32" fillId="4" borderId="9" xfId="0" applyNumberFormat="1" applyFont="1" applyFill="1" applyBorder="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0"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3" fillId="10" borderId="5" xfId="0" applyNumberFormat="1" applyFont="1" applyFill="1" applyBorder="1" applyAlignment="1">
      <alignment horizontal="center" vertical="center"/>
    </xf>
    <xf numFmtId="2" fontId="103"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04" fillId="3" borderId="0" xfId="0" applyFont="1" applyFill="1" applyAlignment="1">
      <alignment vertical="center"/>
    </xf>
    <xf numFmtId="0" fontId="104" fillId="3" borderId="0" xfId="1" applyFont="1" applyFill="1" applyAlignment="1">
      <alignment vertical="center"/>
    </xf>
    <xf numFmtId="0" fontId="105" fillId="5" borderId="0" xfId="1" applyFont="1" applyFill="1" applyAlignment="1">
      <alignment vertical="center"/>
    </xf>
    <xf numFmtId="0" fontId="106"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164" fontId="32"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0" fontId="109" fillId="0" borderId="0" xfId="0" applyFont="1" applyAlignment="1">
      <alignment vertical="center"/>
    </xf>
    <xf numFmtId="165" fontId="108" fillId="0" borderId="0" xfId="0" applyNumberFormat="1" applyFont="1" applyAlignment="1">
      <alignment horizontal="center" vertical="center"/>
    </xf>
    <xf numFmtId="165" fontId="110" fillId="4" borderId="0" xfId="0" applyNumberFormat="1" applyFont="1" applyFill="1" applyAlignment="1">
      <alignment horizontal="center" vertical="center"/>
    </xf>
    <xf numFmtId="165" fontId="108"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0" fillId="0" borderId="11" xfId="0" applyNumberFormat="1" applyFont="1" applyBorder="1" applyAlignment="1">
      <alignment horizontal="right"/>
    </xf>
    <xf numFmtId="49" fontId="52" fillId="0" borderId="0" xfId="0" applyNumberFormat="1" applyFont="1" applyAlignment="1">
      <alignment horizontal="center" vertical="center"/>
    </xf>
    <xf numFmtId="0" fontId="44" fillId="0" borderId="0" xfId="0" applyFont="1" applyAlignment="1">
      <alignment horizontal="left"/>
    </xf>
    <xf numFmtId="0" fontId="112" fillId="8" borderId="0" xfId="0" applyFont="1" applyFill="1" applyAlignment="1">
      <alignment horizontal="left"/>
    </xf>
    <xf numFmtId="0" fontId="112" fillId="8" borderId="0" xfId="0" applyFont="1" applyFill="1"/>
    <xf numFmtId="1" fontId="31" fillId="8" borderId="0" xfId="0" quotePrefix="1" applyNumberFormat="1" applyFont="1" applyFill="1" applyAlignment="1">
      <alignment horizontal="left"/>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59" fillId="2" borderId="0" xfId="0" applyFont="1" applyFill="1" applyAlignment="1">
      <alignment vertical="center" wrapText="1"/>
    </xf>
    <xf numFmtId="0" fontId="39" fillId="0" borderId="16" xfId="0" applyFont="1" applyBorder="1" applyAlignment="1">
      <alignment vertical="center" wrapText="1"/>
    </xf>
    <xf numFmtId="4" fontId="67"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1" fillId="4" borderId="0" xfId="0" applyNumberFormat="1" applyFont="1" applyFill="1" applyAlignment="1">
      <alignment vertical="center"/>
    </xf>
    <xf numFmtId="4" fontId="74" fillId="4" borderId="0" xfId="0" applyNumberFormat="1" applyFont="1" applyFill="1" applyAlignment="1">
      <alignment vertical="center"/>
    </xf>
    <xf numFmtId="0" fontId="31" fillId="4" borderId="0" xfId="0" applyFont="1" applyFill="1" applyAlignment="1">
      <alignment horizontal="right" vertical="center"/>
    </xf>
    <xf numFmtId="0" fontId="67"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7"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65" fontId="69" fillId="8" borderId="23" xfId="0" applyNumberFormat="1" applyFont="1" applyFill="1" applyBorder="1" applyAlignment="1">
      <alignment vertical="center"/>
    </xf>
    <xf numFmtId="0" fontId="57"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19" fillId="4" borderId="17" xfId="0" applyNumberFormat="1" applyFont="1" applyFill="1" applyBorder="1" applyAlignment="1">
      <alignment vertical="center"/>
    </xf>
    <xf numFmtId="165" fontId="120" fillId="4" borderId="5" xfId="0" applyNumberFormat="1" applyFont="1" applyFill="1" applyBorder="1" applyAlignment="1">
      <alignment vertical="center"/>
    </xf>
    <xf numFmtId="165" fontId="120" fillId="4" borderId="18" xfId="0" applyNumberFormat="1" applyFont="1" applyFill="1" applyBorder="1" applyAlignment="1">
      <alignment vertical="center"/>
    </xf>
    <xf numFmtId="165" fontId="120" fillId="4" borderId="19" xfId="0" applyNumberFormat="1" applyFont="1" applyFill="1" applyBorder="1" applyAlignment="1">
      <alignment vertical="center"/>
    </xf>
    <xf numFmtId="165" fontId="124" fillId="4" borderId="5" xfId="0" applyNumberFormat="1" applyFont="1" applyFill="1" applyBorder="1" applyAlignment="1">
      <alignment horizontal="center" vertical="center"/>
    </xf>
    <xf numFmtId="0" fontId="30" fillId="0" borderId="23" xfId="0" applyFont="1" applyBorder="1" applyAlignment="1">
      <alignment vertical="center"/>
    </xf>
    <xf numFmtId="49" fontId="31" fillId="0" borderId="23" xfId="0" applyNumberFormat="1" applyFont="1" applyBorder="1"/>
    <xf numFmtId="0" fontId="125" fillId="3" borderId="0" xfId="12" applyFont="1" applyFill="1"/>
    <xf numFmtId="0" fontId="127" fillId="3" borderId="0" xfId="12" applyFont="1" applyFill="1"/>
    <xf numFmtId="0" fontId="127" fillId="3" borderId="0" xfId="12" applyFont="1" applyFill="1" applyAlignment="1">
      <alignment horizontal="left"/>
    </xf>
    <xf numFmtId="0" fontId="127" fillId="3" borderId="0" xfId="12" applyFont="1" applyFill="1" applyAlignment="1">
      <alignment horizontal="center"/>
    </xf>
    <xf numFmtId="0" fontId="127" fillId="3" borderId="0" xfId="12" applyFont="1" applyFill="1" applyAlignment="1">
      <alignment horizontal="right"/>
    </xf>
    <xf numFmtId="0" fontId="128" fillId="4" borderId="0" xfId="12" applyFont="1" applyFill="1"/>
    <xf numFmtId="0" fontId="129" fillId="0" borderId="0" xfId="12" applyFont="1"/>
    <xf numFmtId="0" fontId="130" fillId="0" borderId="0" xfId="12" applyFont="1"/>
    <xf numFmtId="0" fontId="86" fillId="0" borderId="29" xfId="12" applyFont="1" applyBorder="1" applyAlignment="1">
      <alignment horizontal="center"/>
    </xf>
    <xf numFmtId="0" fontId="86" fillId="0" borderId="29" xfId="12" applyFont="1" applyBorder="1" applyAlignment="1">
      <alignment horizontal="right"/>
    </xf>
    <xf numFmtId="0" fontId="86" fillId="0" borderId="30" xfId="12" applyFont="1" applyBorder="1" applyAlignment="1">
      <alignment horizontal="center"/>
    </xf>
    <xf numFmtId="0" fontId="86" fillId="0" borderId="30" xfId="12" applyFont="1" applyBorder="1" applyAlignment="1">
      <alignment horizontal="left"/>
    </xf>
    <xf numFmtId="2" fontId="131" fillId="0" borderId="30" xfId="12" applyNumberFormat="1" applyFont="1" applyBorder="1" applyAlignment="1">
      <alignment horizontal="right"/>
    </xf>
    <xf numFmtId="0" fontId="132" fillId="0" borderId="0" xfId="12" applyFont="1" applyAlignment="1">
      <alignment vertical="center"/>
    </xf>
    <xf numFmtId="0" fontId="130" fillId="0" borderId="0" xfId="12" applyFont="1" applyAlignment="1">
      <alignment horizontal="left"/>
    </xf>
    <xf numFmtId="0" fontId="130" fillId="0" borderId="0" xfId="12" applyFont="1" applyAlignment="1">
      <alignment horizontal="center"/>
    </xf>
    <xf numFmtId="2" fontId="46" fillId="0" borderId="0" xfId="12" applyNumberFormat="1" applyFont="1" applyAlignment="1">
      <alignment horizontal="right"/>
    </xf>
    <xf numFmtId="0" fontId="130" fillId="0" borderId="31" xfId="12" applyFont="1" applyBorder="1" applyAlignment="1">
      <alignment horizontal="left"/>
    </xf>
    <xf numFmtId="0" fontId="130" fillId="0" borderId="31" xfId="12" applyFont="1" applyBorder="1" applyAlignment="1">
      <alignment horizontal="center"/>
    </xf>
    <xf numFmtId="0" fontId="130" fillId="0" borderId="23" xfId="12" applyFont="1" applyBorder="1" applyAlignment="1">
      <alignment horizontal="left"/>
    </xf>
    <xf numFmtId="0" fontId="130" fillId="0" borderId="23" xfId="12" applyFont="1" applyBorder="1" applyAlignment="1">
      <alignment horizontal="center"/>
    </xf>
    <xf numFmtId="0" fontId="130" fillId="0" borderId="32" xfId="12" applyFont="1" applyBorder="1" applyAlignment="1">
      <alignment horizontal="left"/>
    </xf>
    <xf numFmtId="0" fontId="130" fillId="0" borderId="32" xfId="12" applyFont="1" applyBorder="1" applyAlignment="1">
      <alignment horizontal="center"/>
    </xf>
    <xf numFmtId="0" fontId="130" fillId="0" borderId="3" xfId="12" applyFont="1" applyBorder="1" applyAlignment="1">
      <alignment horizontal="left"/>
    </xf>
    <xf numFmtId="0" fontId="130" fillId="0" borderId="3" xfId="12" applyFont="1" applyBorder="1" applyAlignment="1">
      <alignment horizontal="center"/>
    </xf>
    <xf numFmtId="0" fontId="130" fillId="0" borderId="10" xfId="12" applyFont="1" applyBorder="1" applyAlignment="1">
      <alignment horizontal="left"/>
    </xf>
    <xf numFmtId="0" fontId="130" fillId="0" borderId="10" xfId="12" applyFont="1" applyBorder="1" applyAlignment="1">
      <alignment horizontal="center"/>
    </xf>
    <xf numFmtId="0" fontId="132" fillId="0" borderId="0" xfId="12" applyFont="1"/>
    <xf numFmtId="0" fontId="129" fillId="0" borderId="0" xfId="12" applyFont="1" applyAlignment="1">
      <alignment horizontal="left"/>
    </xf>
    <xf numFmtId="0" fontId="129" fillId="0" borderId="0" xfId="12" applyFont="1" applyAlignment="1">
      <alignment horizontal="center"/>
    </xf>
    <xf numFmtId="0" fontId="129" fillId="0" borderId="0" xfId="12" applyFont="1" applyAlignment="1">
      <alignment horizontal="right"/>
    </xf>
    <xf numFmtId="0" fontId="59"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33"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1" xfId="12" applyFont="1" applyBorder="1" applyAlignment="1">
      <alignment horizontal="left"/>
    </xf>
    <xf numFmtId="0" fontId="30" fillId="0" borderId="31"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32" xfId="12" applyFont="1" applyBorder="1" applyAlignment="1">
      <alignment horizontal="left"/>
    </xf>
    <xf numFmtId="0" fontId="30" fillId="0" borderId="32"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3" fontId="72" fillId="0" borderId="11" xfId="0" applyNumberFormat="1" applyFont="1" applyBorder="1" applyAlignment="1">
      <alignment horizontal="center" vertical="center"/>
    </xf>
    <xf numFmtId="3" fontId="135"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40" fillId="0" borderId="23" xfId="0" applyFont="1" applyBorder="1"/>
    <xf numFmtId="0" fontId="67"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08"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0" fontId="27" fillId="4" borderId="23" xfId="0" applyFont="1" applyFill="1" applyBorder="1" applyAlignment="1">
      <alignment horizontal="center" vertical="center"/>
    </xf>
    <xf numFmtId="0" fontId="67"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33" xfId="0" applyFont="1" applyBorder="1"/>
    <xf numFmtId="0" fontId="30" fillId="4" borderId="0" xfId="0" applyFont="1" applyFill="1" applyAlignment="1">
      <alignment horizontal="right"/>
    </xf>
    <xf numFmtId="0" fontId="31" fillId="4" borderId="1" xfId="0" applyFont="1" applyFill="1" applyBorder="1" applyAlignment="1">
      <alignment horizontal="left" vertical="center"/>
    </xf>
    <xf numFmtId="0" fontId="132" fillId="4" borderId="1" xfId="0" applyFont="1" applyFill="1" applyBorder="1" applyAlignment="1">
      <alignment horizontal="left" vertical="center"/>
    </xf>
    <xf numFmtId="0" fontId="86" fillId="4" borderId="1" xfId="0" applyFont="1" applyFill="1" applyBorder="1" applyAlignment="1">
      <alignment horizontal="left" vertical="center"/>
    </xf>
    <xf numFmtId="0" fontId="30" fillId="0" borderId="23" xfId="0" applyFont="1" applyBorder="1" applyAlignment="1">
      <alignment horizontal="left" vertical="center"/>
    </xf>
    <xf numFmtId="0" fontId="67" fillId="4" borderId="1" xfId="0" applyFont="1" applyFill="1" applyBorder="1" applyAlignment="1">
      <alignment horizontal="left" vertical="center"/>
    </xf>
    <xf numFmtId="0" fontId="39" fillId="4" borderId="1" xfId="0" applyFont="1" applyFill="1" applyBorder="1" applyAlignment="1">
      <alignment horizontal="left" vertical="center"/>
    </xf>
    <xf numFmtId="0" fontId="17" fillId="4" borderId="1" xfId="0" applyFont="1" applyFill="1" applyBorder="1" applyAlignment="1">
      <alignment horizontal="left" vertical="center"/>
    </xf>
    <xf numFmtId="3" fontId="69" fillId="0" borderId="11" xfId="0" applyNumberFormat="1" applyFont="1" applyBorder="1" applyAlignment="1">
      <alignment horizontal="center"/>
    </xf>
    <xf numFmtId="3" fontId="69" fillId="0" borderId="11" xfId="0" applyNumberFormat="1" applyFont="1" applyBorder="1" applyAlignment="1">
      <alignment horizontal="center" vertical="center"/>
    </xf>
    <xf numFmtId="0" fontId="69" fillId="0" borderId="11" xfId="0" applyFont="1" applyBorder="1" applyAlignment="1">
      <alignment horizontal="center" vertical="center"/>
    </xf>
    <xf numFmtId="0" fontId="135" fillId="0" borderId="6" xfId="0" applyFont="1" applyBorder="1" applyAlignment="1">
      <alignment horizontal="center" vertical="center"/>
    </xf>
    <xf numFmtId="0" fontId="31" fillId="0" borderId="34" xfId="0" applyFont="1" applyBorder="1" applyAlignment="1">
      <alignment horizontal="center" vertical="center"/>
    </xf>
    <xf numFmtId="0" fontId="27" fillId="0" borderId="34" xfId="0" applyFont="1" applyBorder="1" applyAlignment="1">
      <alignment horizontal="center" vertical="center"/>
    </xf>
    <xf numFmtId="0" fontId="0" fillId="0" borderId="34"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36"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38" xfId="0" applyBorder="1" applyAlignment="1">
      <alignment vertical="center"/>
    </xf>
    <xf numFmtId="0" fontId="0" fillId="0" borderId="35" xfId="0" applyBorder="1" applyAlignment="1">
      <alignment vertical="center"/>
    </xf>
    <xf numFmtId="3" fontId="0" fillId="0" borderId="10"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41" fillId="13" borderId="4" xfId="0" applyFont="1" applyFill="1" applyBorder="1" applyAlignment="1">
      <alignment vertical="center"/>
    </xf>
    <xf numFmtId="0" fontId="124" fillId="0" borderId="5" xfId="0" applyFont="1" applyBorder="1" applyAlignment="1">
      <alignment horizontal="left" vertical="center"/>
    </xf>
    <xf numFmtId="0" fontId="142" fillId="4" borderId="0" xfId="0" applyFont="1" applyFill="1" applyAlignment="1">
      <alignment horizontal="left" vertical="center"/>
    </xf>
    <xf numFmtId="0" fontId="98" fillId="4" borderId="0" xfId="0" applyFont="1" applyFill="1" applyAlignment="1">
      <alignment horizontal="left" vertical="center"/>
    </xf>
    <xf numFmtId="0" fontId="112"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2"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2" fillId="8" borderId="0" xfId="0" applyFont="1" applyFill="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3" xfId="0" applyNumberFormat="1" applyFont="1" applyBorder="1" applyAlignment="1">
      <alignment horizontal="center" vertical="center"/>
    </xf>
    <xf numFmtId="2" fontId="39" fillId="0" borderId="40"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41"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42" xfId="0" applyNumberFormat="1" applyFont="1" applyBorder="1" applyAlignment="1">
      <alignment horizontal="center" vertical="center"/>
    </xf>
    <xf numFmtId="2" fontId="39" fillId="0" borderId="43" xfId="0" applyNumberFormat="1" applyFont="1" applyBorder="1" applyAlignment="1">
      <alignment horizontal="center" vertical="center"/>
    </xf>
    <xf numFmtId="164" fontId="39" fillId="0" borderId="42"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41"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44" xfId="0" applyNumberFormat="1" applyFont="1" applyBorder="1" applyAlignment="1">
      <alignment horizontal="center" vertical="center"/>
    </xf>
    <xf numFmtId="2" fontId="39" fillId="0" borderId="45" xfId="0" applyNumberFormat="1" applyFont="1" applyBorder="1" applyAlignment="1">
      <alignment horizontal="center" vertical="center"/>
    </xf>
    <xf numFmtId="164" fontId="39" fillId="0" borderId="44"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42"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41" xfId="0" applyNumberFormat="1" applyFont="1" applyBorder="1" applyAlignment="1">
      <alignment horizontal="right" vertical="center"/>
    </xf>
    <xf numFmtId="164" fontId="39" fillId="0" borderId="44"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46" xfId="0" applyNumberFormat="1" applyFont="1" applyBorder="1" applyAlignment="1">
      <alignment horizontal="center" vertical="center"/>
    </xf>
    <xf numFmtId="2" fontId="39" fillId="0" borderId="47" xfId="0" applyNumberFormat="1" applyFont="1" applyBorder="1" applyAlignment="1">
      <alignment horizontal="center" vertical="center"/>
    </xf>
    <xf numFmtId="164" fontId="39" fillId="0" borderId="46"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46"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48" xfId="0" applyNumberFormat="1" applyFont="1" applyBorder="1" applyAlignment="1">
      <alignment horizontal="center" vertical="center"/>
    </xf>
    <xf numFmtId="2" fontId="39" fillId="0" borderId="49" xfId="0" applyNumberFormat="1" applyFont="1" applyBorder="1" applyAlignment="1">
      <alignment horizontal="center" vertical="center"/>
    </xf>
    <xf numFmtId="164" fontId="39" fillId="0" borderId="48"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48"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0" fontId="0" fillId="2" borderId="0" xfId="0" applyFill="1" applyAlignment="1">
      <alignment horizontal="center" vertical="center"/>
    </xf>
    <xf numFmtId="0" fontId="122" fillId="0" borderId="0" xfId="0" applyFont="1" applyAlignment="1">
      <alignment horizontal="left" vertical="center"/>
    </xf>
    <xf numFmtId="0" fontId="31" fillId="4" borderId="0" xfId="0" applyFont="1" applyFill="1" applyAlignment="1">
      <alignment horizontal="left" vertical="center"/>
    </xf>
    <xf numFmtId="0" fontId="143" fillId="5" borderId="0" xfId="1" applyFont="1" applyFill="1" applyAlignment="1">
      <alignment vertical="center"/>
    </xf>
    <xf numFmtId="0" fontId="136" fillId="2" borderId="0" xfId="0" applyFont="1" applyFill="1" applyAlignment="1">
      <alignment vertical="center"/>
    </xf>
    <xf numFmtId="0" fontId="59" fillId="4" borderId="0" xfId="0" applyFont="1" applyFill="1" applyAlignment="1">
      <alignment vertical="center"/>
    </xf>
    <xf numFmtId="0" fontId="136"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39" xfId="0" applyFont="1" applyBorder="1" applyAlignment="1">
      <alignment vertical="center"/>
    </xf>
    <xf numFmtId="2" fontId="27" fillId="0" borderId="11" xfId="0" applyNumberFormat="1" applyFont="1" applyBorder="1" applyAlignment="1">
      <alignment vertical="center"/>
    </xf>
    <xf numFmtId="1" fontId="31" fillId="0" borderId="23" xfId="0" applyNumberFormat="1" applyFont="1" applyBorder="1" applyAlignment="1">
      <alignment horizontal="right"/>
    </xf>
    <xf numFmtId="164" fontId="31" fillId="0" borderId="23" xfId="0" applyNumberFormat="1" applyFont="1" applyBorder="1" applyAlignment="1">
      <alignment horizontal="right"/>
    </xf>
    <xf numFmtId="3" fontId="31" fillId="0" borderId="23" xfId="0" applyNumberFormat="1" applyFont="1" applyBorder="1" applyAlignment="1">
      <alignment horizontal="right"/>
    </xf>
    <xf numFmtId="0" fontId="70" fillId="0" borderId="0" xfId="0" applyFont="1" applyAlignment="1">
      <alignment horizontal="right" vertical="center"/>
    </xf>
    <xf numFmtId="3" fontId="67" fillId="0" borderId="0" xfId="0" applyNumberFormat="1" applyFont="1" applyAlignment="1">
      <alignment horizontal="right" vertical="center"/>
    </xf>
    <xf numFmtId="165" fontId="69" fillId="0" borderId="23"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164" fontId="32" fillId="4" borderId="9" xfId="0" applyNumberFormat="1" applyFont="1" applyFill="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0" fontId="2" fillId="0" borderId="23" xfId="12" applyFont="1" applyBorder="1" applyAlignment="1">
      <alignment horizontal="center"/>
    </xf>
    <xf numFmtId="1" fontId="31" fillId="0" borderId="23" xfId="0" applyNumberFormat="1" applyFont="1" applyBorder="1" applyAlignment="1">
      <alignment horizontal="right" vertical="center"/>
    </xf>
    <xf numFmtId="164" fontId="31" fillId="0" borderId="23" xfId="0" applyNumberFormat="1" applyFont="1" applyBorder="1" applyAlignment="1">
      <alignment horizontal="right" vertical="center"/>
    </xf>
    <xf numFmtId="2" fontId="30" fillId="0" borderId="23"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46" fillId="0" borderId="0" xfId="2" applyNumberFormat="1" applyFont="1" applyBorder="1"/>
    <xf numFmtId="0" fontId="30" fillId="0" borderId="10" xfId="12" applyFont="1" applyBorder="1" applyAlignment="1">
      <alignment horizontal="left"/>
    </xf>
    <xf numFmtId="0" fontId="30" fillId="0" borderId="10" xfId="12" applyFont="1" applyBorder="1" applyAlignment="1">
      <alignment horizontal="center"/>
    </xf>
    <xf numFmtId="1" fontId="31" fillId="0" borderId="23" xfId="0" applyNumberFormat="1" applyFont="1" applyBorder="1" applyAlignment="1">
      <alignment horizontal="center" vertical="center"/>
    </xf>
    <xf numFmtId="0" fontId="31" fillId="0" borderId="23" xfId="0" applyFont="1" applyBorder="1" applyAlignment="1">
      <alignment horizontal="right"/>
    </xf>
    <xf numFmtId="1" fontId="32" fillId="0" borderId="23" xfId="0" applyNumberFormat="1" applyFont="1" applyBorder="1" applyAlignment="1">
      <alignment horizontal="right"/>
    </xf>
    <xf numFmtId="164" fontId="39" fillId="0" borderId="23" xfId="0" applyNumberFormat="1" applyFont="1" applyBorder="1" applyAlignment="1">
      <alignment horizontal="right"/>
    </xf>
    <xf numFmtId="170" fontId="46" fillId="0" borderId="31" xfId="12" applyNumberFormat="1" applyFont="1" applyBorder="1" applyAlignment="1">
      <alignment horizontal="right"/>
    </xf>
    <xf numFmtId="170" fontId="46" fillId="0" borderId="23" xfId="12" applyNumberFormat="1" applyFont="1" applyBorder="1" applyAlignment="1">
      <alignment horizontal="right"/>
    </xf>
    <xf numFmtId="170" fontId="46" fillId="0" borderId="32"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3" xfId="12" applyNumberFormat="1" applyFont="1" applyFill="1" applyBorder="1" applyAlignment="1">
      <alignment horizontal="right"/>
    </xf>
    <xf numFmtId="170" fontId="32" fillId="0" borderId="31" xfId="12" applyNumberFormat="1" applyFont="1" applyBorder="1" applyAlignment="1">
      <alignment horizontal="right"/>
    </xf>
    <xf numFmtId="170" fontId="32" fillId="0" borderId="23" xfId="12" applyNumberFormat="1" applyFont="1" applyBorder="1" applyAlignment="1">
      <alignment horizontal="right"/>
    </xf>
    <xf numFmtId="170" fontId="32" fillId="0" borderId="32" xfId="12" applyNumberFormat="1" applyFont="1" applyBorder="1" applyAlignment="1">
      <alignment horizontal="right"/>
    </xf>
    <xf numFmtId="170" fontId="32" fillId="0" borderId="10" xfId="12" applyNumberFormat="1" applyFont="1" applyBorder="1" applyAlignment="1">
      <alignment horizontal="right"/>
    </xf>
    <xf numFmtId="165" fontId="32" fillId="4" borderId="23" xfId="0" applyNumberFormat="1" applyFont="1" applyFill="1" applyBorder="1" applyAlignment="1">
      <alignment horizontal="center" vertical="center"/>
    </xf>
    <xf numFmtId="165" fontId="108" fillId="0" borderId="23" xfId="0" applyNumberFormat="1" applyFont="1" applyBorder="1" applyAlignment="1">
      <alignment horizontal="center" vertical="center"/>
    </xf>
    <xf numFmtId="164" fontId="40" fillId="0" borderId="23" xfId="0" applyNumberFormat="1" applyFont="1" applyBorder="1" applyAlignment="1">
      <alignment horizontal="center"/>
    </xf>
    <xf numFmtId="165" fontId="39" fillId="4" borderId="23"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3"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3" xfId="0" applyNumberFormat="1" applyFont="1" applyBorder="1" applyAlignment="1">
      <alignment horizontal="center" vertical="center"/>
    </xf>
    <xf numFmtId="3" fontId="67" fillId="8" borderId="0" xfId="0" applyNumberFormat="1" applyFont="1" applyFill="1" applyAlignment="1">
      <alignment horizontal="right" vertical="center"/>
    </xf>
    <xf numFmtId="165" fontId="68" fillId="0" borderId="0" xfId="0" applyNumberFormat="1" applyFont="1" applyAlignment="1">
      <alignment vertical="center"/>
    </xf>
    <xf numFmtId="165" fontId="68" fillId="8" borderId="0" xfId="0" applyNumberFormat="1" applyFont="1" applyFill="1" applyAlignment="1">
      <alignment vertical="center"/>
    </xf>
    <xf numFmtId="0" fontId="67"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0" fontId="31" fillId="4" borderId="0" xfId="0" applyFont="1" applyFill="1" applyAlignment="1">
      <alignment horizontal="left"/>
    </xf>
    <xf numFmtId="4" fontId="31" fillId="4" borderId="0" xfId="0" applyNumberFormat="1" applyFont="1" applyFill="1" applyAlignment="1">
      <alignment horizontal="center"/>
    </xf>
    <xf numFmtId="3" fontId="39" fillId="4" borderId="0" xfId="0" applyNumberFormat="1" applyFont="1" applyFill="1" applyAlignment="1">
      <alignment horizontal="center"/>
    </xf>
    <xf numFmtId="0" fontId="57" fillId="4" borderId="0" xfId="0" applyFont="1" applyFill="1" applyAlignment="1">
      <alignment horizontal="left"/>
    </xf>
    <xf numFmtId="164" fontId="30" fillId="4" borderId="0" xfId="0" applyNumberFormat="1" applyFont="1" applyFill="1" applyAlignment="1">
      <alignment horizontal="center"/>
    </xf>
    <xf numFmtId="165" fontId="30" fillId="4" borderId="0" xfId="0" applyNumberFormat="1" applyFont="1" applyFill="1" applyAlignment="1">
      <alignment horizontal="center"/>
    </xf>
    <xf numFmtId="2" fontId="30" fillId="4" borderId="0" xfId="0" applyNumberFormat="1" applyFont="1" applyFill="1" applyAlignment="1">
      <alignment horizontal="center"/>
    </xf>
    <xf numFmtId="167"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55" xfId="0" applyFont="1" applyBorder="1" applyAlignment="1">
      <alignment horizontal="lef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4" borderId="23" xfId="0" applyNumberFormat="1" applyFont="1" applyFill="1" applyBorder="1" applyAlignment="1">
      <alignment horizontal="right" vertical="center"/>
    </xf>
    <xf numFmtId="3" fontId="38" fillId="0" borderId="23" xfId="0" applyNumberFormat="1" applyFont="1" applyBorder="1" applyAlignment="1">
      <alignment horizontal="right" vertical="center"/>
    </xf>
    <xf numFmtId="3" fontId="38" fillId="0" borderId="56" xfId="0" applyNumberFormat="1" applyFont="1" applyBorder="1" applyAlignment="1">
      <alignment horizontal="right" vertical="center"/>
    </xf>
    <xf numFmtId="170" fontId="147" fillId="14" borderId="23" xfId="0" applyNumberFormat="1" applyFont="1" applyFill="1" applyBorder="1" applyAlignment="1" applyProtection="1">
      <alignment vertical="center" wrapText="1"/>
      <protection locked="0"/>
    </xf>
    <xf numFmtId="170" fontId="46" fillId="14" borderId="23" xfId="0" applyNumberFormat="1" applyFont="1" applyFill="1" applyBorder="1" applyAlignment="1" applyProtection="1">
      <alignment vertical="center" wrapText="1"/>
      <protection locked="0"/>
    </xf>
    <xf numFmtId="0" fontId="54" fillId="0" borderId="0" xfId="0" applyFont="1" applyAlignment="1">
      <alignment horizontal="left" vertical="center"/>
    </xf>
    <xf numFmtId="0" fontId="56" fillId="0" borderId="58" xfId="0" applyFont="1" applyBorder="1" applyAlignment="1">
      <alignment horizontal="left" vertical="center"/>
    </xf>
    <xf numFmtId="1" fontId="31" fillId="8" borderId="0" xfId="0" quotePrefix="1" applyNumberFormat="1" applyFont="1" applyFill="1" applyAlignment="1">
      <alignment horizontal="center"/>
    </xf>
    <xf numFmtId="0" fontId="30" fillId="8" borderId="0" xfId="0" applyFont="1" applyFill="1" applyAlignment="1">
      <alignment horizontal="center"/>
    </xf>
    <xf numFmtId="2" fontId="31" fillId="4" borderId="23" xfId="0" applyNumberFormat="1" applyFont="1" applyFill="1" applyBorder="1" applyAlignment="1">
      <alignment horizontal="center" vertical="center"/>
    </xf>
    <xf numFmtId="0" fontId="30" fillId="0" borderId="37" xfId="0" applyFont="1" applyBorder="1" applyAlignment="1">
      <alignment vertical="center"/>
    </xf>
    <xf numFmtId="0" fontId="30" fillId="0" borderId="38"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17" fontId="31" fillId="4" borderId="23" xfId="0" applyNumberFormat="1" applyFont="1" applyFill="1" applyBorder="1" applyAlignment="1">
      <alignment horizontal="left" vertical="center"/>
    </xf>
    <xf numFmtId="164" fontId="32" fillId="4" borderId="23" xfId="0" applyNumberFormat="1" applyFont="1" applyFill="1" applyBorder="1"/>
    <xf numFmtId="164" fontId="31" fillId="4" borderId="23" xfId="0" applyNumberFormat="1" applyFont="1" applyFill="1" applyBorder="1" applyAlignment="1">
      <alignment horizontal="center" vertical="center"/>
    </xf>
    <xf numFmtId="0" fontId="72" fillId="0" borderId="52" xfId="0" applyFont="1" applyBorder="1" applyAlignment="1">
      <alignment horizontal="left" vertical="center"/>
    </xf>
    <xf numFmtId="0" fontId="28" fillId="2" borderId="0" xfId="0" applyFont="1" applyFill="1" applyAlignment="1">
      <alignment vertical="center"/>
    </xf>
    <xf numFmtId="0" fontId="149" fillId="3" borderId="0" xfId="1" applyFont="1" applyFill="1" applyAlignment="1">
      <alignment vertical="center"/>
    </xf>
    <xf numFmtId="0" fontId="27" fillId="0" borderId="34" xfId="0" applyFont="1" applyBorder="1" applyAlignment="1">
      <alignment vertical="center"/>
    </xf>
    <xf numFmtId="0" fontId="62" fillId="0" borderId="2" xfId="0" applyFont="1" applyBorder="1" applyAlignment="1">
      <alignment vertical="center"/>
    </xf>
    <xf numFmtId="0" fontId="62" fillId="0" borderId="3" xfId="0" applyFont="1" applyBorder="1" applyAlignment="1">
      <alignment vertical="center"/>
    </xf>
    <xf numFmtId="0" fontId="32" fillId="0" borderId="0" xfId="0" applyFont="1" applyAlignment="1">
      <alignment horizontal="left" vertical="center" readingOrder="1"/>
    </xf>
    <xf numFmtId="3" fontId="124" fillId="0" borderId="6" xfId="0" applyNumberFormat="1" applyFont="1" applyBorder="1" applyAlignment="1">
      <alignment horizontal="center"/>
    </xf>
    <xf numFmtId="164" fontId="32" fillId="0" borderId="23" xfId="0" applyNumberFormat="1" applyFont="1" applyBorder="1" applyAlignment="1">
      <alignment horizontal="center"/>
    </xf>
    <xf numFmtId="0" fontId="30" fillId="0" borderId="12" xfId="0" applyFont="1" applyBorder="1"/>
    <xf numFmtId="164" fontId="32" fillId="0" borderId="12" xfId="0" applyNumberFormat="1" applyFont="1" applyBorder="1" applyAlignment="1">
      <alignment horizontal="center"/>
    </xf>
    <xf numFmtId="0" fontId="31" fillId="0" borderId="19" xfId="0" applyFont="1" applyBorder="1" applyAlignment="1">
      <alignment vertical="center"/>
    </xf>
    <xf numFmtId="0" fontId="122" fillId="4" borderId="0" xfId="0" applyFont="1" applyFill="1" applyAlignment="1">
      <alignment horizontal="left" vertical="center"/>
    </xf>
    <xf numFmtId="0" fontId="130" fillId="0" borderId="63" xfId="12" applyFont="1" applyBorder="1"/>
    <xf numFmtId="0" fontId="130" fillId="0" borderId="64" xfId="12" applyFont="1" applyBorder="1"/>
    <xf numFmtId="0" fontId="130" fillId="0" borderId="65" xfId="12" applyFont="1" applyBorder="1"/>
    <xf numFmtId="0" fontId="129" fillId="0" borderId="64" xfId="12" applyFont="1" applyBorder="1"/>
    <xf numFmtId="0" fontId="129" fillId="0" borderId="65" xfId="12" applyFont="1" applyBorder="1"/>
    <xf numFmtId="0" fontId="132" fillId="0" borderId="64" xfId="12" applyFont="1" applyBorder="1" applyAlignment="1">
      <alignment horizontal="center" vertical="center"/>
    </xf>
    <xf numFmtId="0" fontId="132" fillId="0" borderId="65" xfId="12" applyFont="1" applyBorder="1" applyAlignment="1">
      <alignment horizontal="center" vertical="center"/>
    </xf>
    <xf numFmtId="0" fontId="129" fillId="0" borderId="62" xfId="12" applyFont="1" applyBorder="1"/>
    <xf numFmtId="0" fontId="129" fillId="0" borderId="73" xfId="12" applyFont="1" applyBorder="1"/>
    <xf numFmtId="0" fontId="30" fillId="0" borderId="63" xfId="12" applyFont="1" applyBorder="1"/>
    <xf numFmtId="0" fontId="30" fillId="0" borderId="64" xfId="12" applyFont="1" applyBorder="1"/>
    <xf numFmtId="0" fontId="30" fillId="0" borderId="65" xfId="12" applyFont="1" applyBorder="1"/>
    <xf numFmtId="0" fontId="25" fillId="0" borderId="64" xfId="12" applyFont="1" applyBorder="1"/>
    <xf numFmtId="0" fontId="25" fillId="0" borderId="74" xfId="12" applyFont="1" applyBorder="1"/>
    <xf numFmtId="0" fontId="2" fillId="0" borderId="10" xfId="12" applyFont="1" applyBorder="1" applyAlignment="1">
      <alignment horizontal="center"/>
    </xf>
    <xf numFmtId="170" fontId="46" fillId="14" borderId="10" xfId="0" applyNumberFormat="1" applyFont="1" applyFill="1" applyBorder="1" applyAlignment="1" applyProtection="1">
      <alignment vertical="center" wrapText="1"/>
      <protection locked="0"/>
    </xf>
    <xf numFmtId="0" fontId="30" fillId="0" borderId="66" xfId="0" applyFont="1" applyBorder="1" applyAlignment="1">
      <alignment horizontal="left" vertical="center"/>
    </xf>
    <xf numFmtId="170" fontId="46" fillId="4" borderId="31" xfId="12" applyNumberFormat="1" applyFont="1" applyFill="1" applyBorder="1" applyAlignment="1">
      <alignment horizontal="right"/>
    </xf>
    <xf numFmtId="0" fontId="30" fillId="0" borderId="31" xfId="0" applyFont="1" applyBorder="1" applyAlignment="1">
      <alignment horizontal="left" vertical="center"/>
    </xf>
    <xf numFmtId="0" fontId="2" fillId="0" borderId="3" xfId="12" applyFont="1" applyBorder="1" applyAlignment="1">
      <alignment horizontal="center"/>
    </xf>
    <xf numFmtId="0" fontId="2" fillId="0" borderId="32" xfId="12" applyFont="1" applyBorder="1" applyAlignment="1">
      <alignment horizontal="center"/>
    </xf>
    <xf numFmtId="170" fontId="147" fillId="14" borderId="32" xfId="0" applyNumberFormat="1" applyFont="1" applyFill="1" applyBorder="1" applyAlignment="1" applyProtection="1">
      <alignment vertical="center" wrapText="1"/>
      <protection locked="0"/>
    </xf>
    <xf numFmtId="0" fontId="125" fillId="3" borderId="0" xfId="1" applyFont="1" applyFill="1"/>
    <xf numFmtId="0" fontId="77" fillId="4" borderId="1" xfId="0" applyFont="1" applyFill="1" applyBorder="1" applyAlignment="1">
      <alignment horizontal="left" vertical="center"/>
    </xf>
    <xf numFmtId="0" fontId="39" fillId="4" borderId="75" xfId="0" applyFont="1" applyFill="1" applyBorder="1" applyAlignment="1">
      <alignment vertical="center"/>
    </xf>
    <xf numFmtId="4" fontId="32" fillId="4" borderId="75" xfId="0" applyNumberFormat="1" applyFont="1" applyFill="1" applyBorder="1" applyAlignment="1">
      <alignment vertical="center"/>
    </xf>
    <xf numFmtId="0" fontId="53" fillId="0" borderId="18" xfId="0" applyFont="1" applyBorder="1" applyAlignment="1">
      <alignment vertical="center" wrapText="1"/>
    </xf>
    <xf numFmtId="0" fontId="39" fillId="0" borderId="5" xfId="0" applyFont="1" applyBorder="1" applyAlignment="1">
      <alignment vertical="center"/>
    </xf>
    <xf numFmtId="4" fontId="32" fillId="4" borderId="5" xfId="0" applyNumberFormat="1" applyFont="1" applyFill="1" applyBorder="1" applyAlignment="1">
      <alignment vertical="center"/>
    </xf>
    <xf numFmtId="0" fontId="30" fillId="0" borderId="5" xfId="0" applyFont="1" applyBorder="1" applyAlignment="1">
      <alignment vertical="center"/>
    </xf>
    <xf numFmtId="3" fontId="32" fillId="0" borderId="5" xfId="0" applyNumberFormat="1" applyFont="1" applyBorder="1" applyAlignment="1">
      <alignment vertical="center"/>
    </xf>
    <xf numFmtId="0" fontId="30" fillId="0" borderId="3" xfId="0" applyFont="1" applyBorder="1" applyAlignment="1">
      <alignment vertical="center"/>
    </xf>
    <xf numFmtId="3" fontId="32" fillId="0" borderId="3" xfId="0" applyNumberFormat="1" applyFont="1" applyBorder="1" applyAlignment="1">
      <alignment vertical="center"/>
    </xf>
    <xf numFmtId="3" fontId="32" fillId="0" borderId="3" xfId="0" applyNumberFormat="1" applyFont="1" applyBorder="1" applyAlignment="1">
      <alignment horizontal="right"/>
    </xf>
    <xf numFmtId="0" fontId="31" fillId="0" borderId="4" xfId="0" applyFont="1" applyBorder="1"/>
    <xf numFmtId="2" fontId="32" fillId="0" borderId="4" xfId="0" applyNumberFormat="1" applyFont="1" applyBorder="1" applyAlignment="1">
      <alignment horizontal="center" vertical="center"/>
    </xf>
    <xf numFmtId="164" fontId="31" fillId="0" borderId="4" xfId="0" applyNumberFormat="1" applyFont="1" applyBorder="1" applyAlignment="1">
      <alignment horizontal="center"/>
    </xf>
    <xf numFmtId="165" fontId="32" fillId="0" borderId="5" xfId="0" applyNumberFormat="1" applyFont="1" applyBorder="1" applyAlignment="1">
      <alignment vertical="center"/>
    </xf>
    <xf numFmtId="165" fontId="32" fillId="8" borderId="5" xfId="0" applyNumberFormat="1" applyFont="1" applyFill="1" applyBorder="1" applyAlignment="1">
      <alignment vertical="center"/>
    </xf>
    <xf numFmtId="0" fontId="72" fillId="0" borderId="51" xfId="0" applyFont="1" applyBorder="1" applyAlignment="1">
      <alignment horizontal="left" vertical="center"/>
    </xf>
    <xf numFmtId="3" fontId="39" fillId="0" borderId="56" xfId="0" applyNumberFormat="1" applyFont="1" applyBorder="1" applyAlignment="1">
      <alignment vertical="center"/>
    </xf>
    <xf numFmtId="0" fontId="31" fillId="0" borderId="76" xfId="0" applyFont="1" applyBorder="1" applyAlignment="1">
      <alignment horizontal="left" vertical="center"/>
    </xf>
    <xf numFmtId="0" fontId="56" fillId="0" borderId="57" xfId="0" applyFont="1" applyBorder="1" applyAlignment="1">
      <alignment vertical="center"/>
    </xf>
    <xf numFmtId="164" fontId="56" fillId="0" borderId="26" xfId="0" applyNumberFormat="1" applyFont="1" applyBorder="1" applyAlignment="1">
      <alignment horizontal="right" vertical="center"/>
    </xf>
    <xf numFmtId="164" fontId="56" fillId="0" borderId="59" xfId="0" applyNumberFormat="1" applyFont="1" applyBorder="1" applyAlignment="1">
      <alignment horizontal="right" vertical="center"/>
    </xf>
    <xf numFmtId="0" fontId="151" fillId="0" borderId="0" xfId="0" applyFont="1" applyAlignment="1">
      <alignment vertical="center"/>
    </xf>
    <xf numFmtId="166" fontId="39" fillId="0" borderId="0" xfId="0" applyNumberFormat="1" applyFont="1" applyAlignment="1">
      <alignment horizontal="center" vertical="center"/>
    </xf>
    <xf numFmtId="1" fontId="32" fillId="0" borderId="3" xfId="0" applyNumberFormat="1" applyFont="1" applyBorder="1" applyAlignment="1">
      <alignment horizontal="center" vertical="center"/>
    </xf>
    <xf numFmtId="165" fontId="32" fillId="0" borderId="3" xfId="0" applyNumberFormat="1" applyFont="1" applyBorder="1" applyAlignment="1">
      <alignment horizontal="center" vertical="center"/>
    </xf>
    <xf numFmtId="2" fontId="27" fillId="0" borderId="0" xfId="0" applyNumberFormat="1" applyFont="1" applyAlignment="1">
      <alignment vertical="center"/>
    </xf>
    <xf numFmtId="2" fontId="27" fillId="0" borderId="3" xfId="0" applyNumberFormat="1" applyFont="1" applyBorder="1" applyAlignment="1">
      <alignment vertical="center"/>
    </xf>
    <xf numFmtId="2" fontId="27" fillId="0" borderId="5" xfId="0" applyNumberFormat="1" applyFont="1" applyBorder="1" applyAlignment="1">
      <alignment vertical="center"/>
    </xf>
    <xf numFmtId="0" fontId="27" fillId="0" borderId="36" xfId="0" applyFont="1" applyBorder="1" applyAlignment="1">
      <alignment vertical="center"/>
    </xf>
    <xf numFmtId="165" fontId="48" fillId="4" borderId="1" xfId="0" applyNumberFormat="1" applyFont="1" applyFill="1" applyBorder="1" applyAlignment="1">
      <alignment horizontal="center"/>
    </xf>
    <xf numFmtId="3" fontId="39" fillId="0" borderId="25" xfId="0" applyNumberFormat="1" applyFont="1" applyBorder="1" applyAlignment="1">
      <alignment horizontal="center"/>
    </xf>
    <xf numFmtId="3" fontId="39" fillId="0" borderId="23" xfId="0" applyNumberFormat="1" applyFont="1" applyBorder="1" applyAlignment="1">
      <alignment horizontal="center"/>
    </xf>
    <xf numFmtId="3" fontId="39" fillId="0" borderId="26" xfId="0" applyNumberFormat="1" applyFont="1" applyBorder="1" applyAlignment="1">
      <alignment horizontal="center"/>
    </xf>
    <xf numFmtId="3" fontId="69" fillId="0" borderId="27" xfId="0" applyNumberFormat="1" applyFont="1" applyBorder="1" applyAlignment="1">
      <alignment vertical="center"/>
    </xf>
    <xf numFmtId="3" fontId="69" fillId="0" borderId="61" xfId="0" applyNumberFormat="1" applyFont="1" applyBorder="1" applyAlignment="1">
      <alignment vertical="center"/>
    </xf>
    <xf numFmtId="3" fontId="119" fillId="4" borderId="27" xfId="0" applyNumberFormat="1" applyFont="1" applyFill="1" applyBorder="1" applyAlignment="1">
      <alignment horizontal="right" vertical="center"/>
    </xf>
    <xf numFmtId="3" fontId="119" fillId="0" borderId="27" xfId="0" applyNumberFormat="1" applyFont="1" applyBorder="1" applyAlignment="1">
      <alignment horizontal="right" vertical="center"/>
    </xf>
    <xf numFmtId="3" fontId="119" fillId="0" borderId="61" xfId="0" applyNumberFormat="1" applyFont="1" applyBorder="1" applyAlignment="1">
      <alignment horizontal="right" vertical="center"/>
    </xf>
    <xf numFmtId="0" fontId="50" fillId="0" borderId="52" xfId="0" applyFont="1" applyBorder="1" applyAlignment="1">
      <alignment horizontal="left" vertical="center"/>
    </xf>
    <xf numFmtId="164" fontId="50" fillId="0" borderId="25" xfId="0" applyNumberFormat="1" applyFont="1" applyBorder="1" applyAlignment="1">
      <alignment horizontal="right" vertical="center"/>
    </xf>
    <xf numFmtId="164" fontId="50" fillId="0" borderId="53" xfId="0" applyNumberFormat="1" applyFont="1" applyBorder="1" applyAlignment="1">
      <alignment horizontal="right" vertical="center"/>
    </xf>
    <xf numFmtId="0" fontId="50" fillId="0" borderId="58" xfId="0" applyFont="1" applyBorder="1" applyAlignment="1">
      <alignment horizontal="left" vertical="center"/>
    </xf>
    <xf numFmtId="164" fontId="50" fillId="0" borderId="26" xfId="0" applyNumberFormat="1" applyFont="1" applyBorder="1" applyAlignment="1">
      <alignment horizontal="right" vertical="center"/>
    </xf>
    <xf numFmtId="164" fontId="50" fillId="0" borderId="59" xfId="0" applyNumberFormat="1" applyFont="1" applyBorder="1" applyAlignment="1">
      <alignment horizontal="right" vertical="center"/>
    </xf>
    <xf numFmtId="0" fontId="0" fillId="0" borderId="51" xfId="0" applyBorder="1" applyAlignment="1">
      <alignment horizontal="center" vertical="center"/>
    </xf>
    <xf numFmtId="0" fontId="31" fillId="0" borderId="54" xfId="0" applyFont="1" applyBorder="1" applyAlignment="1">
      <alignment horizontal="center" vertical="center"/>
    </xf>
    <xf numFmtId="0" fontId="40" fillId="0" borderId="54" xfId="0" applyFont="1" applyBorder="1" applyAlignment="1">
      <alignment horizontal="center" vertical="center"/>
    </xf>
    <xf numFmtId="0" fontId="28" fillId="2" borderId="0" xfId="0" applyFont="1" applyFill="1" applyAlignment="1">
      <alignment horizontal="left" vertical="center"/>
    </xf>
    <xf numFmtId="164" fontId="32" fillId="8" borderId="9" xfId="0" applyNumberFormat="1" applyFont="1" applyFill="1" applyBorder="1" applyAlignment="1">
      <alignment vertical="center"/>
    </xf>
    <xf numFmtId="0" fontId="97" fillId="2" borderId="0" xfId="0" applyFont="1" applyFill="1" applyAlignment="1">
      <alignment vertical="center"/>
    </xf>
    <xf numFmtId="0" fontId="97" fillId="0" borderId="0" xfId="0" applyFont="1" applyAlignment="1">
      <alignment vertical="center"/>
    </xf>
    <xf numFmtId="0" fontId="85" fillId="0" borderId="0" xfId="0" applyFont="1" applyAlignment="1">
      <alignment vertical="center"/>
    </xf>
    <xf numFmtId="1" fontId="31" fillId="0" borderId="0" xfId="0" applyNumberFormat="1" applyFont="1" applyAlignment="1">
      <alignment horizontal="right" vertical="center" wrapText="1"/>
    </xf>
    <xf numFmtId="0" fontId="39" fillId="4" borderId="0" xfId="0" applyFont="1" applyFill="1" applyAlignment="1">
      <alignment horizontal="right" vertical="center" wrapText="1"/>
    </xf>
    <xf numFmtId="0" fontId="31" fillId="4" borderId="0" xfId="0" applyFont="1" applyFill="1" applyAlignment="1">
      <alignment horizontal="right" vertical="center" wrapText="1"/>
    </xf>
    <xf numFmtId="0" fontId="0" fillId="0" borderId="50" xfId="0" applyBorder="1" applyAlignment="1">
      <alignment horizontal="center" vertical="center"/>
    </xf>
    <xf numFmtId="0" fontId="0" fillId="0" borderId="50" xfId="0" applyBorder="1" applyAlignment="1">
      <alignment vertical="center"/>
    </xf>
    <xf numFmtId="4" fontId="137" fillId="4" borderId="50" xfId="0" applyNumberFormat="1" applyFont="1" applyFill="1" applyBorder="1" applyAlignment="1">
      <alignment horizontal="right" vertical="center"/>
    </xf>
    <xf numFmtId="4" fontId="119" fillId="4" borderId="50" xfId="0" applyNumberFormat="1" applyFont="1" applyFill="1" applyBorder="1" applyAlignment="1">
      <alignment horizontal="right" vertical="center"/>
    </xf>
    <xf numFmtId="4" fontId="133" fillId="0" borderId="50" xfId="0" applyNumberFormat="1" applyFont="1" applyBorder="1" applyAlignment="1">
      <alignment vertical="center"/>
    </xf>
    <xf numFmtId="4" fontId="137" fillId="0" borderId="50" xfId="0" applyNumberFormat="1" applyFont="1" applyBorder="1" applyAlignment="1">
      <alignment vertical="center"/>
    </xf>
    <xf numFmtId="0" fontId="0" fillId="0" borderId="23" xfId="0" applyBorder="1" applyAlignment="1">
      <alignment horizontal="center" vertical="center"/>
    </xf>
    <xf numFmtId="0" fontId="0" fillId="0" borderId="23" xfId="0" applyBorder="1" applyAlignment="1">
      <alignment vertical="center"/>
    </xf>
    <xf numFmtId="4" fontId="137" fillId="4" borderId="23" xfId="0" applyNumberFormat="1" applyFont="1" applyFill="1" applyBorder="1" applyAlignment="1">
      <alignment horizontal="right" vertical="center"/>
    </xf>
    <xf numFmtId="4" fontId="119" fillId="4" borderId="23" xfId="0" applyNumberFormat="1" applyFont="1" applyFill="1" applyBorder="1" applyAlignment="1">
      <alignment horizontal="right" vertical="center"/>
    </xf>
    <xf numFmtId="4" fontId="133" fillId="0" borderId="23" xfId="0" applyNumberFormat="1" applyFont="1" applyBorder="1" applyAlignment="1">
      <alignment vertical="center"/>
    </xf>
    <xf numFmtId="4" fontId="137" fillId="0" borderId="23" xfId="0" applyNumberFormat="1" applyFont="1" applyBorder="1" applyAlignment="1">
      <alignment vertical="center"/>
    </xf>
    <xf numFmtId="0" fontId="0" fillId="0" borderId="3" xfId="0" applyBorder="1" applyAlignment="1">
      <alignment vertical="center"/>
    </xf>
    <xf numFmtId="4" fontId="133" fillId="0" borderId="14" xfId="0" applyNumberFormat="1" applyFont="1" applyBorder="1" applyAlignment="1">
      <alignment vertical="center"/>
    </xf>
    <xf numFmtId="4" fontId="137" fillId="0" borderId="14" xfId="0" applyNumberFormat="1" applyFont="1" applyBorder="1" applyAlignment="1">
      <alignment vertical="center"/>
    </xf>
    <xf numFmtId="4" fontId="133" fillId="0" borderId="10" xfId="0" applyNumberFormat="1" applyFont="1" applyBorder="1" applyAlignment="1">
      <alignment vertical="center"/>
    </xf>
    <xf numFmtId="4" fontId="137" fillId="0" borderId="10" xfId="0" applyNumberFormat="1" applyFont="1" applyBorder="1" applyAlignment="1">
      <alignment vertical="center"/>
    </xf>
    <xf numFmtId="0" fontId="0" fillId="0" borderId="10" xfId="0" applyBorder="1" applyAlignment="1">
      <alignment horizontal="center" vertical="center"/>
    </xf>
    <xf numFmtId="0" fontId="121" fillId="4" borderId="0" xfId="0" applyFont="1" applyFill="1" applyAlignment="1">
      <alignment vertical="center"/>
    </xf>
    <xf numFmtId="165" fontId="121" fillId="4" borderId="0" xfId="0" applyNumberFormat="1" applyFont="1" applyFill="1" applyAlignment="1">
      <alignment horizontal="right" vertical="center"/>
    </xf>
    <xf numFmtId="0" fontId="134" fillId="0" borderId="0" xfId="0" applyFont="1" applyAlignment="1">
      <alignment vertical="center"/>
    </xf>
    <xf numFmtId="4" fontId="0" fillId="0" borderId="0" xfId="0" applyNumberFormat="1" applyAlignment="1">
      <alignment vertical="center"/>
    </xf>
    <xf numFmtId="165" fontId="48" fillId="4" borderId="23" xfId="0" applyNumberFormat="1" applyFont="1" applyFill="1" applyBorder="1" applyAlignment="1">
      <alignment horizontal="center"/>
    </xf>
    <xf numFmtId="4" fontId="69" fillId="0" borderId="23" xfId="0" applyNumberFormat="1" applyFont="1" applyBorder="1" applyAlignment="1">
      <alignment horizontal="center" vertical="center"/>
    </xf>
    <xf numFmtId="0" fontId="150" fillId="0" borderId="12" xfId="0" applyFont="1" applyBorder="1" applyAlignment="1">
      <alignment vertical="center"/>
    </xf>
    <xf numFmtId="164" fontId="108" fillId="0" borderId="1" xfId="0" applyNumberFormat="1" applyFont="1" applyBorder="1" applyAlignment="1">
      <alignment horizontal="center" vertical="center"/>
    </xf>
    <xf numFmtId="0" fontId="150" fillId="0" borderId="0" xfId="0" applyFont="1" applyAlignment="1">
      <alignment horizontal="center" vertical="center"/>
    </xf>
    <xf numFmtId="4" fontId="108" fillId="4" borderId="1" xfId="0" applyNumberFormat="1" applyFont="1" applyFill="1" applyBorder="1" applyAlignment="1">
      <alignment horizontal="center"/>
    </xf>
    <xf numFmtId="2" fontId="32" fillId="4" borderId="23" xfId="0" applyNumberFormat="1" applyFont="1" applyFill="1" applyBorder="1" applyAlignment="1">
      <alignment horizontal="center" vertical="center"/>
    </xf>
    <xf numFmtId="0" fontId="74" fillId="0" borderId="0" xfId="0" applyFont="1"/>
    <xf numFmtId="0" fontId="74" fillId="0" borderId="0" xfId="0" applyFont="1" applyAlignment="1">
      <alignment horizontal="center" vertical="center"/>
    </xf>
    <xf numFmtId="0" fontId="30" fillId="0" borderId="10" xfId="0" applyFont="1" applyBorder="1" applyAlignment="1">
      <alignment horizontal="left" vertical="center"/>
    </xf>
    <xf numFmtId="170" fontId="46" fillId="4" borderId="10" xfId="12" applyNumberFormat="1" applyFont="1" applyFill="1" applyBorder="1" applyAlignment="1">
      <alignment horizontal="right"/>
    </xf>
    <xf numFmtId="170" fontId="147" fillId="14" borderId="3" xfId="0" applyNumberFormat="1" applyFont="1" applyFill="1" applyBorder="1" applyAlignment="1" applyProtection="1">
      <alignment vertical="center" wrapText="1"/>
      <protection locked="0"/>
    </xf>
    <xf numFmtId="0" fontId="129" fillId="0" borderId="78" xfId="12" applyFont="1" applyBorder="1"/>
    <xf numFmtId="0" fontId="30" fillId="0" borderId="79" xfId="0" applyFont="1" applyBorder="1" applyAlignment="1">
      <alignment horizontal="left" vertical="center"/>
    </xf>
    <xf numFmtId="0" fontId="30" fillId="0" borderId="70" xfId="0" applyFont="1" applyBorder="1" applyAlignment="1">
      <alignment horizontal="left" vertical="center"/>
    </xf>
    <xf numFmtId="0" fontId="133" fillId="3" borderId="0" xfId="12" applyFont="1" applyFill="1"/>
    <xf numFmtId="165" fontId="119" fillId="4" borderId="10" xfId="0" applyNumberFormat="1" applyFont="1" applyFill="1" applyBorder="1" applyAlignment="1">
      <alignment vertical="center"/>
    </xf>
    <xf numFmtId="3" fontId="27" fillId="0" borderId="3" xfId="0" applyNumberFormat="1" applyFont="1" applyBorder="1" applyAlignment="1">
      <alignment vertical="center"/>
    </xf>
    <xf numFmtId="2" fontId="27" fillId="0" borderId="6" xfId="0" applyNumberFormat="1" applyFont="1" applyBorder="1" applyAlignment="1">
      <alignment vertical="center"/>
    </xf>
    <xf numFmtId="0" fontId="29" fillId="3" borderId="0" xfId="0" applyFont="1" applyFill="1" applyAlignment="1">
      <alignment vertical="center"/>
    </xf>
    <xf numFmtId="17" fontId="31" fillId="0" borderId="0" xfId="0" applyNumberFormat="1" applyFont="1" applyAlignment="1">
      <alignment vertical="center"/>
    </xf>
    <xf numFmtId="17" fontId="32" fillId="0" borderId="11" xfId="0" applyNumberFormat="1" applyFont="1" applyBorder="1" applyAlignment="1">
      <alignment horizontal="center" vertical="center"/>
    </xf>
    <xf numFmtId="49" fontId="32" fillId="0" borderId="0" xfId="0" applyNumberFormat="1" applyFont="1" applyAlignment="1">
      <alignment horizontal="center" vertical="center"/>
    </xf>
    <xf numFmtId="0" fontId="38" fillId="0" borderId="0" xfId="0" applyFont="1" applyAlignment="1">
      <alignment vertical="center"/>
    </xf>
    <xf numFmtId="49" fontId="48" fillId="0" borderId="0" xfId="0" applyNumberFormat="1" applyFont="1" applyAlignment="1">
      <alignment horizontal="center" vertical="center"/>
    </xf>
    <xf numFmtId="0" fontId="32" fillId="0" borderId="0" xfId="0" applyFont="1" applyAlignment="1">
      <alignment vertical="center"/>
    </xf>
    <xf numFmtId="0" fontId="48" fillId="0" borderId="0" xfId="0" applyFont="1" applyAlignment="1">
      <alignment horizontal="center" vertical="center"/>
    </xf>
    <xf numFmtId="17" fontId="31" fillId="0" borderId="0" xfId="0" applyNumberFormat="1" applyFont="1" applyAlignment="1">
      <alignment horizontal="center" vertical="center"/>
    </xf>
    <xf numFmtId="164" fontId="32" fillId="0" borderId="0" xfId="0" applyNumberFormat="1" applyFont="1" applyAlignment="1">
      <alignment vertical="center"/>
    </xf>
    <xf numFmtId="164" fontId="31" fillId="0" borderId="1" xfId="0" applyNumberFormat="1" applyFont="1" applyBorder="1" applyAlignment="1">
      <alignment vertical="center"/>
    </xf>
    <xf numFmtId="165" fontId="40" fillId="0" borderId="3" xfId="1" applyNumberFormat="1" applyFont="1" applyBorder="1" applyAlignment="1">
      <alignment horizontal="center" vertical="top"/>
    </xf>
    <xf numFmtId="0" fontId="74" fillId="4" borderId="0" xfId="0" applyFont="1" applyFill="1" applyAlignment="1">
      <alignment vertical="center"/>
    </xf>
    <xf numFmtId="4" fontId="72" fillId="0" borderId="23" xfId="0" applyNumberFormat="1" applyFont="1" applyBorder="1" applyAlignment="1">
      <alignment horizontal="center" vertical="center"/>
    </xf>
    <xf numFmtId="0" fontId="152" fillId="3" borderId="0" xfId="1" applyFont="1" applyFill="1" applyAlignment="1">
      <alignment vertical="center"/>
    </xf>
    <xf numFmtId="3" fontId="72" fillId="0" borderId="0" xfId="0" applyNumberFormat="1" applyFont="1" applyAlignment="1">
      <alignment horizontal="center" vertical="center"/>
    </xf>
    <xf numFmtId="3" fontId="135" fillId="0" borderId="0" xfId="0" applyNumberFormat="1" applyFont="1" applyAlignment="1">
      <alignment horizontal="center" vertical="center"/>
    </xf>
    <xf numFmtId="4" fontId="32" fillId="0" borderId="0" xfId="0" applyNumberFormat="1" applyFont="1" applyAlignment="1">
      <alignment horizontal="center" vertical="center"/>
    </xf>
    <xf numFmtId="165" fontId="124" fillId="4" borderId="0" xfId="0" applyNumberFormat="1" applyFont="1" applyFill="1" applyAlignment="1">
      <alignment horizontal="center" vertical="center"/>
    </xf>
    <xf numFmtId="0" fontId="153" fillId="0" borderId="0" xfId="0" applyFont="1" applyAlignment="1">
      <alignment horizontal="left" vertical="center"/>
    </xf>
    <xf numFmtId="164" fontId="32" fillId="8" borderId="15" xfId="0" applyNumberFormat="1" applyFont="1" applyFill="1" applyBorder="1" applyAlignment="1">
      <alignment horizontal="center"/>
    </xf>
    <xf numFmtId="166" fontId="31" fillId="8" borderId="15" xfId="0" applyNumberFormat="1" applyFont="1" applyFill="1" applyBorder="1" applyAlignment="1">
      <alignment horizontal="center"/>
    </xf>
    <xf numFmtId="166" fontId="31" fillId="4" borderId="15" xfId="0" applyNumberFormat="1" applyFont="1" applyFill="1" applyBorder="1" applyAlignment="1">
      <alignment horizontal="center"/>
    </xf>
    <xf numFmtId="0" fontId="31" fillId="0" borderId="23" xfId="0" applyFont="1" applyBorder="1" applyAlignment="1">
      <alignment horizontal="left"/>
    </xf>
    <xf numFmtId="165" fontId="32" fillId="0" borderId="23" xfId="0" applyNumberFormat="1" applyFont="1" applyBorder="1" applyAlignment="1">
      <alignment horizontal="center"/>
    </xf>
    <xf numFmtId="17" fontId="31" fillId="8" borderId="23" xfId="0" applyNumberFormat="1" applyFont="1" applyFill="1" applyBorder="1" applyAlignment="1">
      <alignment horizontal="center" vertical="center"/>
    </xf>
    <xf numFmtId="164" fontId="32" fillId="8" borderId="23" xfId="0" applyNumberFormat="1" applyFont="1" applyFill="1" applyBorder="1" applyAlignment="1">
      <alignment horizontal="center" vertical="center"/>
    </xf>
    <xf numFmtId="164" fontId="32" fillId="8" borderId="14" xfId="0" applyNumberFormat="1" applyFont="1" applyFill="1" applyBorder="1" applyAlignment="1">
      <alignment horizontal="center" vertical="center"/>
    </xf>
    <xf numFmtId="166" fontId="31" fillId="8" borderId="14" xfId="0" applyNumberFormat="1" applyFont="1" applyFill="1" applyBorder="1" applyAlignment="1">
      <alignment horizontal="center"/>
    </xf>
    <xf numFmtId="166" fontId="31" fillId="8" borderId="23" xfId="0" applyNumberFormat="1" applyFont="1" applyFill="1" applyBorder="1" applyAlignment="1">
      <alignment horizontal="center" vertical="center"/>
    </xf>
    <xf numFmtId="0" fontId="154" fillId="0" borderId="0" xfId="0" applyFont="1" applyAlignment="1">
      <alignment vertical="center"/>
    </xf>
    <xf numFmtId="1" fontId="32" fillId="8" borderId="23" xfId="0" applyNumberFormat="1" applyFont="1" applyFill="1" applyBorder="1" applyAlignment="1">
      <alignment horizontal="center" vertical="center"/>
    </xf>
    <xf numFmtId="1" fontId="32" fillId="8" borderId="15" xfId="0" applyNumberFormat="1" applyFont="1" applyFill="1" applyBorder="1" applyAlignment="1">
      <alignment horizontal="center"/>
    </xf>
    <xf numFmtId="3" fontId="31" fillId="0" borderId="23" xfId="0" quotePrefix="1" applyNumberFormat="1" applyFont="1" applyBorder="1" applyAlignment="1">
      <alignment vertical="center"/>
    </xf>
    <xf numFmtId="166" fontId="31"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6" fontId="31" fillId="4" borderId="14" xfId="0" applyNumberFormat="1" applyFont="1" applyFill="1" applyBorder="1" applyAlignment="1">
      <alignment horizontal="center"/>
    </xf>
    <xf numFmtId="0" fontId="155" fillId="4" borderId="0" xfId="0" applyFont="1" applyFill="1" applyAlignment="1">
      <alignment horizontal="left" vertical="center"/>
    </xf>
    <xf numFmtId="0" fontId="122" fillId="0" borderId="0" xfId="0" applyFont="1"/>
    <xf numFmtId="166" fontId="31" fillId="8" borderId="15" xfId="0" applyNumberFormat="1" applyFont="1" applyFill="1" applyBorder="1" applyAlignment="1">
      <alignment horizontal="center" vertical="center"/>
    </xf>
    <xf numFmtId="164" fontId="32" fillId="8" borderId="15" xfId="0" applyNumberFormat="1" applyFont="1" applyFill="1" applyBorder="1" applyAlignment="1">
      <alignment horizontal="center" vertical="center"/>
    </xf>
    <xf numFmtId="2" fontId="31" fillId="0" borderId="23" xfId="0" applyNumberFormat="1" applyFont="1" applyBorder="1" applyAlignment="1">
      <alignment horizontal="center" vertical="center"/>
    </xf>
    <xf numFmtId="0" fontId="156" fillId="0" borderId="0" xfId="0" applyFont="1" applyAlignment="1">
      <alignment vertical="center"/>
    </xf>
    <xf numFmtId="0" fontId="0" fillId="0" borderId="26" xfId="0" applyBorder="1" applyAlignment="1">
      <alignment horizontal="center" vertical="center"/>
    </xf>
    <xf numFmtId="0" fontId="0" fillId="0" borderId="26" xfId="0" applyBorder="1" applyAlignment="1">
      <alignment vertical="center"/>
    </xf>
    <xf numFmtId="4" fontId="137" fillId="4" borderId="26" xfId="0" applyNumberFormat="1" applyFont="1" applyFill="1" applyBorder="1" applyAlignment="1">
      <alignment horizontal="right" vertical="center"/>
    </xf>
    <xf numFmtId="4" fontId="133" fillId="0" borderId="26" xfId="0" applyNumberFormat="1" applyFont="1" applyBorder="1" applyAlignment="1">
      <alignment vertical="center"/>
    </xf>
    <xf numFmtId="4" fontId="137" fillId="0" borderId="26" xfId="0" applyNumberFormat="1" applyFont="1" applyBorder="1" applyAlignment="1">
      <alignment vertical="center"/>
    </xf>
    <xf numFmtId="166" fontId="31" fillId="4" borderId="23" xfId="0" applyNumberFormat="1" applyFont="1" applyFill="1" applyBorder="1" applyAlignment="1">
      <alignment horizontal="center" vertical="center"/>
    </xf>
    <xf numFmtId="17" fontId="31" fillId="4" borderId="23" xfId="0" applyNumberFormat="1" applyFont="1" applyFill="1" applyBorder="1" applyAlignment="1">
      <alignment horizontal="center" vertical="center"/>
    </xf>
    <xf numFmtId="1" fontId="32" fillId="4" borderId="15" xfId="0" applyNumberFormat="1" applyFont="1" applyFill="1" applyBorder="1" applyAlignment="1">
      <alignment horizontal="center" vertical="center"/>
    </xf>
    <xf numFmtId="1" fontId="32" fillId="4" borderId="15" xfId="0" applyNumberFormat="1" applyFont="1" applyFill="1" applyBorder="1" applyAlignment="1">
      <alignment horizontal="center"/>
    </xf>
    <xf numFmtId="1" fontId="32" fillId="4" borderId="14" xfId="0" applyNumberFormat="1" applyFont="1" applyFill="1" applyBorder="1" applyAlignment="1">
      <alignment horizontal="center"/>
    </xf>
    <xf numFmtId="17" fontId="31" fillId="4" borderId="9"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0" fontId="130" fillId="0" borderId="80" xfId="12" applyFont="1" applyBorder="1" applyAlignment="1">
      <alignment horizontal="left"/>
    </xf>
    <xf numFmtId="0" fontId="2" fillId="0" borderId="14" xfId="12" applyFont="1" applyBorder="1" applyAlignment="1">
      <alignment horizontal="center"/>
    </xf>
    <xf numFmtId="170" fontId="147" fillId="14" borderId="14" xfId="0" applyNumberFormat="1" applyFont="1" applyFill="1" applyBorder="1" applyAlignment="1" applyProtection="1">
      <alignment vertical="center" wrapText="1"/>
      <protection locked="0"/>
    </xf>
    <xf numFmtId="4" fontId="72" fillId="0" borderId="0" xfId="0" applyNumberFormat="1" applyFont="1" applyAlignment="1">
      <alignment horizontal="center" vertical="center"/>
    </xf>
    <xf numFmtId="0" fontId="150" fillId="0" borderId="0" xfId="0" applyFont="1" applyAlignment="1">
      <alignment vertical="center"/>
    </xf>
    <xf numFmtId="165" fontId="32" fillId="8" borderId="23" xfId="0" applyNumberFormat="1" applyFont="1" applyFill="1" applyBorder="1" applyAlignment="1">
      <alignment horizontal="center"/>
    </xf>
    <xf numFmtId="165" fontId="32" fillId="0" borderId="0" xfId="0" applyNumberFormat="1" applyFont="1" applyAlignment="1">
      <alignment horizontal="center"/>
    </xf>
    <xf numFmtId="3" fontId="32" fillId="0" borderId="0" xfId="0" applyNumberFormat="1" applyFont="1" applyAlignment="1">
      <alignment horizontal="center"/>
    </xf>
    <xf numFmtId="3" fontId="32" fillId="0" borderId="23" xfId="0" applyNumberFormat="1" applyFont="1" applyBorder="1" applyAlignment="1">
      <alignment horizontal="center"/>
    </xf>
    <xf numFmtId="3" fontId="32" fillId="8" borderId="23" xfId="0" applyNumberFormat="1" applyFont="1" applyFill="1" applyBorder="1" applyAlignment="1">
      <alignment horizontal="center"/>
    </xf>
    <xf numFmtId="3" fontId="32" fillId="8" borderId="23" xfId="14" applyNumberFormat="1" applyFont="1" applyFill="1" applyBorder="1" applyAlignment="1">
      <alignment horizontal="center" vertical="center"/>
    </xf>
    <xf numFmtId="3" fontId="32" fillId="4" borderId="23" xfId="14" applyNumberFormat="1" applyFont="1" applyFill="1" applyBorder="1" applyAlignment="1">
      <alignment horizontal="center" vertical="center"/>
    </xf>
    <xf numFmtId="3" fontId="32" fillId="4" borderId="15" xfId="14" applyNumberFormat="1" applyFont="1" applyFill="1" applyBorder="1" applyAlignment="1">
      <alignment horizontal="center" vertical="center"/>
    </xf>
    <xf numFmtId="3" fontId="32" fillId="4" borderId="15" xfId="14" applyNumberFormat="1" applyFont="1" applyFill="1" applyBorder="1" applyAlignment="1">
      <alignment horizontal="center"/>
    </xf>
    <xf numFmtId="3" fontId="32" fillId="4" borderId="14" xfId="14" applyNumberFormat="1" applyFont="1" applyFill="1" applyBorder="1" applyAlignment="1">
      <alignment horizontal="center"/>
    </xf>
    <xf numFmtId="0" fontId="71" fillId="6" borderId="0" xfId="0" applyFont="1" applyFill="1" applyAlignment="1">
      <alignment vertical="center"/>
    </xf>
    <xf numFmtId="172" fontId="30" fillId="0" borderId="0" xfId="0" applyNumberFormat="1" applyFont="1" applyAlignment="1">
      <alignment vertical="center"/>
    </xf>
    <xf numFmtId="171" fontId="30" fillId="0" borderId="0" xfId="0" applyNumberFormat="1" applyFont="1"/>
    <xf numFmtId="165" fontId="30" fillId="4" borderId="0" xfId="0" applyNumberFormat="1" applyFont="1" applyFill="1" applyAlignment="1">
      <alignment vertical="center"/>
    </xf>
    <xf numFmtId="173" fontId="30" fillId="0" borderId="0" xfId="0" applyNumberFormat="1" applyFont="1" applyAlignment="1">
      <alignment vertical="center"/>
    </xf>
    <xf numFmtId="174" fontId="30" fillId="0" borderId="0" xfId="0" applyNumberFormat="1" applyFont="1" applyAlignment="1">
      <alignment vertical="center"/>
    </xf>
    <xf numFmtId="175" fontId="30" fillId="0" borderId="0" xfId="0" applyNumberFormat="1" applyFont="1" applyAlignment="1">
      <alignment vertical="center"/>
    </xf>
    <xf numFmtId="173" fontId="30" fillId="0" borderId="0" xfId="0" applyNumberFormat="1" applyFont="1"/>
    <xf numFmtId="176" fontId="30" fillId="0" borderId="0" xfId="0" applyNumberFormat="1" applyFont="1"/>
    <xf numFmtId="0" fontId="138" fillId="12" borderId="0" xfId="0" applyFont="1" applyFill="1" applyAlignment="1">
      <alignment horizontal="center" vertical="center"/>
    </xf>
    <xf numFmtId="49" fontId="140" fillId="12" borderId="0" xfId="0" applyNumberFormat="1" applyFont="1" applyFill="1" applyAlignment="1">
      <alignment horizontal="center" vertical="center"/>
    </xf>
    <xf numFmtId="0" fontId="85" fillId="0" borderId="10" xfId="0" applyFont="1" applyBorder="1" applyAlignment="1">
      <alignment horizontal="center" vertical="center" wrapText="1"/>
    </xf>
    <xf numFmtId="0" fontId="85" fillId="0" borderId="3" xfId="0" applyFont="1" applyBorder="1" applyAlignment="1">
      <alignment horizontal="center" vertical="center"/>
    </xf>
    <xf numFmtId="0" fontId="132" fillId="0" borderId="67" xfId="12" applyFont="1" applyBorder="1" applyAlignment="1">
      <alignment horizontal="center" vertical="center"/>
    </xf>
    <xf numFmtId="0" fontId="132" fillId="0" borderId="68" xfId="12" applyFont="1" applyBorder="1" applyAlignment="1">
      <alignment horizontal="center" vertical="center"/>
    </xf>
    <xf numFmtId="0" fontId="132" fillId="0" borderId="69" xfId="12" applyFont="1" applyBorder="1" applyAlignment="1">
      <alignment horizontal="center" vertical="center"/>
    </xf>
    <xf numFmtId="0" fontId="132" fillId="0" borderId="66" xfId="12" applyFont="1" applyBorder="1" applyAlignment="1">
      <alignment horizontal="center" vertical="center"/>
    </xf>
    <xf numFmtId="0" fontId="132" fillId="0" borderId="70" xfId="12" applyFont="1" applyBorder="1" applyAlignment="1">
      <alignment horizontal="center" vertical="center"/>
    </xf>
    <xf numFmtId="0" fontId="132" fillId="0" borderId="71" xfId="12" applyFont="1" applyBorder="1" applyAlignment="1">
      <alignment horizontal="center" vertical="center"/>
    </xf>
    <xf numFmtId="0" fontId="132" fillId="0" borderId="72" xfId="12" applyFont="1" applyBorder="1" applyAlignment="1">
      <alignment horizontal="center" vertical="center"/>
    </xf>
    <xf numFmtId="0" fontId="132" fillId="0" borderId="63" xfId="12" applyFont="1" applyBorder="1" applyAlignment="1">
      <alignment horizontal="center" vertical="center"/>
    </xf>
    <xf numFmtId="0" fontId="132" fillId="0" borderId="64" xfId="12" applyFont="1" applyBorder="1" applyAlignment="1">
      <alignment horizontal="center" vertical="center"/>
    </xf>
    <xf numFmtId="0" fontId="132" fillId="0" borderId="65" xfId="12" applyFont="1" applyBorder="1" applyAlignment="1">
      <alignment horizontal="center" vertical="center"/>
    </xf>
    <xf numFmtId="0" fontId="31" fillId="0" borderId="11" xfId="0" applyFont="1" applyBorder="1" applyAlignment="1">
      <alignment horizontal="center"/>
    </xf>
    <xf numFmtId="0" fontId="31" fillId="0" borderId="6" xfId="0" applyFont="1" applyBorder="1" applyAlignment="1">
      <alignment horizontal="center"/>
    </xf>
    <xf numFmtId="0" fontId="85" fillId="0" borderId="3" xfId="0" applyFont="1" applyBorder="1" applyAlignment="1">
      <alignment horizontal="center" vertical="center" wrapText="1"/>
    </xf>
    <xf numFmtId="0" fontId="31" fillId="0" borderId="63" xfId="12" applyFont="1" applyBorder="1" applyAlignment="1">
      <alignment horizontal="center" vertical="center"/>
    </xf>
    <xf numFmtId="0" fontId="31" fillId="0" borderId="64" xfId="12" applyFont="1" applyBorder="1" applyAlignment="1">
      <alignment horizontal="center" vertical="center"/>
    </xf>
    <xf numFmtId="0" fontId="31" fillId="0" borderId="65"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50" fillId="0" borderId="77" xfId="0" applyFont="1" applyBorder="1" applyAlignment="1">
      <alignment horizontal="center" vertical="center"/>
    </xf>
    <xf numFmtId="0" fontId="50" fillId="0" borderId="60" xfId="0" applyFont="1" applyBorder="1" applyAlignment="1">
      <alignment horizontal="center" vertical="center"/>
    </xf>
    <xf numFmtId="0" fontId="31" fillId="4" borderId="0" xfId="0" applyFont="1" applyFill="1" applyAlignment="1">
      <alignment horizontal="center"/>
    </xf>
    <xf numFmtId="0" fontId="98" fillId="0" borderId="51" xfId="0" applyFont="1" applyBorder="1" applyAlignment="1">
      <alignment horizontal="center" vertical="center" wrapText="1"/>
    </xf>
    <xf numFmtId="0" fontId="98" fillId="0" borderId="54" xfId="0" applyFont="1" applyBorder="1" applyAlignment="1">
      <alignment horizontal="center" vertical="center" wrapText="1"/>
    </xf>
    <xf numFmtId="0" fontId="31" fillId="0" borderId="9" xfId="0" applyFont="1" applyBorder="1" applyAlignment="1">
      <alignment horizontal="center"/>
    </xf>
    <xf numFmtId="0" fontId="31" fillId="0" borderId="23" xfId="0" applyFont="1" applyBorder="1" applyAlignment="1">
      <alignment horizontal="center"/>
    </xf>
    <xf numFmtId="0" fontId="32" fillId="0" borderId="0" xfId="0" applyFont="1" applyAlignment="1">
      <alignment horizontal="center" vertical="top" wrapText="1"/>
    </xf>
    <xf numFmtId="0" fontId="98" fillId="8" borderId="23"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34" xfId="0" applyFont="1" applyBorder="1" applyAlignment="1">
      <alignment horizontal="center" vertical="center"/>
    </xf>
    <xf numFmtId="0" fontId="44" fillId="0" borderId="36" xfId="0" applyFont="1" applyBorder="1" applyAlignment="1">
      <alignment horizontal="center" vertical="center"/>
    </xf>
    <xf numFmtId="0" fontId="27" fillId="0" borderId="34" xfId="0" applyFont="1" applyBorder="1" applyAlignment="1">
      <alignment horizontal="center" vertical="center"/>
    </xf>
    <xf numFmtId="0" fontId="27" fillId="0" borderId="36"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3" fillId="0" borderId="0" xfId="5" applyFont="1" applyAlignment="1">
      <alignment horizontal="center" vertical="center"/>
    </xf>
    <xf numFmtId="0" fontId="64" fillId="0" borderId="0" xfId="0" applyFont="1" applyAlignment="1">
      <alignment horizontal="left" vertical="center" wrapText="1" readingOrder="1"/>
    </xf>
    <xf numFmtId="0" fontId="65" fillId="0" borderId="0" xfId="0" applyFont="1" applyAlignment="1">
      <alignment horizontal="left" vertical="center" wrapText="1" readingOrder="1"/>
    </xf>
    <xf numFmtId="0" fontId="12" fillId="0" borderId="0" xfId="0" applyFont="1" applyAlignment="1">
      <alignment horizontal="left" vertical="center" wrapText="1" readingOrder="1"/>
    </xf>
    <xf numFmtId="0" fontId="66" fillId="0" borderId="0" xfId="0" applyFont="1" applyAlignment="1">
      <alignment horizontal="left" vertical="center" wrapText="1" readingOrder="1"/>
    </xf>
    <xf numFmtId="0" fontId="86"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xf numFmtId="171" fontId="30" fillId="0" borderId="0" xfId="0" applyNumberFormat="1" applyFont="1" applyAlignment="1">
      <alignment vertical="center"/>
    </xf>
  </cellXfs>
  <cellStyles count="15">
    <cellStyle name="%" xfId="1" xr:uid="{00000000-0005-0000-0000-000000000000}"/>
    <cellStyle name="Migliaia" xfId="14" builtinId="3"/>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11</xdr:col>
      <xdr:colOff>147977</xdr:colOff>
      <xdr:row>37</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42333</xdr:colOff>
      <xdr:row>239</xdr:row>
      <xdr:rowOff>120300</xdr:rowOff>
    </xdr:from>
    <xdr:to>
      <xdr:col>22</xdr:col>
      <xdr:colOff>629814</xdr:colOff>
      <xdr:row>243</xdr:row>
      <xdr:rowOff>30134</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4508500" y="49516244"/>
          <a:ext cx="11199036" cy="728279"/>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24339</xdr:colOff>
      <xdr:row>243</xdr:row>
      <xdr:rowOff>17993</xdr:rowOff>
    </xdr:from>
    <xdr:to>
      <xdr:col>22</xdr:col>
      <xdr:colOff>310090</xdr:colOff>
      <xdr:row>260</xdr:row>
      <xdr:rowOff>10585</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4458756" y="49558576"/>
          <a:ext cx="10784417" cy="796926"/>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196401</xdr:colOff>
      <xdr:row>140</xdr:row>
      <xdr:rowOff>37944</xdr:rowOff>
    </xdr:from>
    <xdr:to>
      <xdr:col>22</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158751</xdr:colOff>
      <xdr:row>243</xdr:row>
      <xdr:rowOff>172508</xdr:rowOff>
    </xdr:from>
    <xdr:to>
      <xdr:col>21</xdr:col>
      <xdr:colOff>296335</xdr:colOff>
      <xdr:row>260</xdr:row>
      <xdr:rowOff>75994</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4646084" y="49691925"/>
          <a:ext cx="9980084"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6</xdr:col>
      <xdr:colOff>162277</xdr:colOff>
      <xdr:row>240</xdr:row>
      <xdr:rowOff>59620</xdr:rowOff>
    </xdr:from>
    <xdr:to>
      <xdr:col>21</xdr:col>
      <xdr:colOff>369712</xdr:colOff>
      <xdr:row>243</xdr:row>
      <xdr:rowOff>174771</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4684888" y="49646064"/>
          <a:ext cx="10155768" cy="728985"/>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54,6%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420893" y="629711"/>
          <a:ext cx="4567503" cy="306122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2022</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9/2024%2009%20-%20SERIE%20STORICHE%20-%20MEDIA/2024%2009%20-%20ADS%20-%20Quotidiani.xlsx" TargetMode="External"/><Relationship Id="rId1" Type="http://schemas.openxmlformats.org/officeDocument/2006/relationships/externalLinkPath" Target="2024%2009%20-%20SERIE%20STORICHE%20-%20MEDIA/2024%2009%20-%20ADS%20-%20Quotidian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9/2024%2009%20-%20SERIE%20STORICHE%20-%20MEDIA/2024%2009%20-%20Auditel%20-%20Canali%20TV.xlsx" TargetMode="External"/><Relationship Id="rId1" Type="http://schemas.openxmlformats.org/officeDocument/2006/relationships/externalLinkPath" Target="2024%2009%20-%20SERIE%20STORICHE%20-%20MEDIA/2024%2009%20-%20Auditel%20-%20Canali%20TV.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DS%20-%20Quotidiani.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n.capodaglio\AppData\Local\Microsoft\Windows\INetCache\Content.Outlook\CEQ95LJA\OPEN%20DATA%202024%2009%20-%20bozza%20POSTALI.xlsx" TargetMode="External"/><Relationship Id="rId1" Type="http://schemas.openxmlformats.org/officeDocument/2006/relationships/externalLinkPath" Target="file:///C:\Users\n.capodaglio\AppData\Local\Microsoft\Windows\INetCache\Content.Outlook\CEQ95LJA\OPEN%20DATA%202024%2009%20-%20bozza%20POST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7"/>
      <sheetName val="Fig. .... (12M mobili )"/>
      <sheetName val="Fig. 2.8 "/>
      <sheetName val="Fig. ..... (12M mobili)"/>
      <sheetName val="Fig. 2.9 - quote"/>
      <sheetName val="Fig. ....... (12M mobili)"/>
      <sheetName val="Fig. 2.10 Testate Top"/>
      <sheetName val="Testate top % (12M)"/>
      <sheetName val="Testate top % inizio anno"/>
      <sheetName val="Gruppi 12M mobili"/>
      <sheetName val="Gruppi inizio anno"/>
      <sheetName val="Gruppi ultimo Q"/>
      <sheetName val="Testate 12M mobili"/>
      <sheetName val="Testate inizio anno"/>
      <sheetName val="Testate ultimo Q"/>
      <sheetName val="Dataset"/>
      <sheetName val="Rank23"/>
      <sheetName val="Gen 24"/>
      <sheetName val="Feb 24"/>
      <sheetName val="Mar 24"/>
      <sheetName val="Apr 24"/>
      <sheetName val="Mag 24"/>
      <sheetName val="Giu 24"/>
      <sheetName val="Lug 24"/>
      <sheetName val="Ago 24"/>
      <sheetName val="Set 24"/>
      <sheetName val="Gen 23"/>
      <sheetName val="Feb 23"/>
      <sheetName val="Mar 23"/>
      <sheetName val="Apr 23"/>
      <sheetName val="Mag 23"/>
      <sheetName val="Giu 23"/>
      <sheetName val="Lug 23"/>
      <sheetName val="Ago 23"/>
      <sheetName val="Set 23"/>
      <sheetName val="Ott 23"/>
      <sheetName val="Nov 23"/>
      <sheetName val="Dic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row r="17">
          <cell r="W17">
            <v>59.705077588229933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Sanremo"/>
      <sheetName val="Fig. 2.1 - totale"/>
      <sheetName val="Fig. 2.2 - gruppi "/>
      <sheetName val="Fig. 2.3 - canali"/>
      <sheetName val="Fig 2.6 - all news"/>
      <sheetName val="Fig.... Q3-gruppi"/>
      <sheetName val="Fig.... Q3-canali"/>
      <sheetName val="Fig.... Gruppi -  ultimo mese"/>
      <sheetName val="Fig.... Canali -  ultimo mese"/>
      <sheetName val="ALL NEWS Dataset"/>
      <sheetName val="Penetrazione E%"/>
      <sheetName val="Canali - Share"/>
      <sheetName val="Gruppi - Share "/>
      <sheetName val="Canali - Ascolti"/>
      <sheetName val="Gruppi - ascolti"/>
      <sheetName val="Dataset"/>
      <sheetName val="01 24"/>
      <sheetName val="02 24"/>
      <sheetName val="03 24"/>
      <sheetName val="04 24"/>
      <sheetName val="05 24"/>
      <sheetName val="06 24"/>
      <sheetName val="07 24"/>
      <sheetName val="08 24"/>
      <sheetName val="09 24"/>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CN7">
            <v>1119762</v>
          </cell>
          <cell r="CO7">
            <v>956566</v>
          </cell>
          <cell r="CP7">
            <v>1334391</v>
          </cell>
        </row>
        <row r="8">
          <cell r="CN8">
            <v>590872</v>
          </cell>
          <cell r="CO8">
            <v>624817</v>
          </cell>
          <cell r="CP8">
            <v>370827</v>
          </cell>
        </row>
        <row r="9">
          <cell r="CN9">
            <v>408463</v>
          </cell>
          <cell r="CO9">
            <v>378665</v>
          </cell>
          <cell r="CP9">
            <v>461403</v>
          </cell>
        </row>
        <row r="10">
          <cell r="CN10">
            <v>2694964</v>
          </cell>
          <cell r="CO10">
            <v>2526573</v>
          </cell>
          <cell r="CP10">
            <v>2624197</v>
          </cell>
        </row>
        <row r="11">
          <cell r="CN11">
            <v>1112241</v>
          </cell>
          <cell r="CO11">
            <v>1013917</v>
          </cell>
          <cell r="CP11">
            <v>1317569</v>
          </cell>
        </row>
        <row r="12">
          <cell r="CN12">
            <v>317338</v>
          </cell>
          <cell r="CO12">
            <v>323146</v>
          </cell>
          <cell r="CP12">
            <v>376674</v>
          </cell>
        </row>
        <row r="13">
          <cell r="CN13">
            <v>283245</v>
          </cell>
          <cell r="CO13">
            <v>253716</v>
          </cell>
          <cell r="CP13">
            <v>341364</v>
          </cell>
        </row>
        <row r="14">
          <cell r="CN14">
            <v>2443099</v>
          </cell>
          <cell r="CO14">
            <v>2354873</v>
          </cell>
          <cell r="CP14">
            <v>2902048</v>
          </cell>
        </row>
        <row r="15">
          <cell r="CN15">
            <v>240344</v>
          </cell>
          <cell r="CO15">
            <v>197441</v>
          </cell>
          <cell r="CP15">
            <v>311437</v>
          </cell>
        </row>
        <row r="16">
          <cell r="CN16">
            <v>273931</v>
          </cell>
          <cell r="CO16">
            <v>235024</v>
          </cell>
          <cell r="CP16">
            <v>349278</v>
          </cell>
        </row>
        <row r="17">
          <cell r="CN17">
            <v>169201</v>
          </cell>
          <cell r="CO17">
            <v>171563</v>
          </cell>
          <cell r="CP17">
            <v>204745</v>
          </cell>
        </row>
        <row r="18">
          <cell r="CN18">
            <v>558983</v>
          </cell>
          <cell r="CO18">
            <v>536050</v>
          </cell>
          <cell r="CP18">
            <v>652873</v>
          </cell>
        </row>
        <row r="19">
          <cell r="CN19">
            <v>154252</v>
          </cell>
          <cell r="CO19">
            <v>159184</v>
          </cell>
          <cell r="CP19">
            <v>184118</v>
          </cell>
        </row>
        <row r="20">
          <cell r="CN20">
            <v>719052</v>
          </cell>
          <cell r="CO20">
            <v>767634</v>
          </cell>
          <cell r="CP20">
            <v>762962</v>
          </cell>
        </row>
        <row r="21">
          <cell r="CN21">
            <v>7074192</v>
          </cell>
          <cell r="CO21">
            <v>6827099</v>
          </cell>
          <cell r="CP21">
            <v>7735131</v>
          </cell>
        </row>
        <row r="43">
          <cell r="CN43">
            <v>2818407</v>
          </cell>
          <cell r="CO43">
            <v>1997115</v>
          </cell>
          <cell r="CP43">
            <v>3866931</v>
          </cell>
        </row>
        <row r="44">
          <cell r="CN44">
            <v>1372971</v>
          </cell>
          <cell r="CO44">
            <v>1534472</v>
          </cell>
          <cell r="CP44">
            <v>784516</v>
          </cell>
        </row>
        <row r="45">
          <cell r="CN45">
            <v>848988</v>
          </cell>
          <cell r="CO45">
            <v>654597</v>
          </cell>
          <cell r="CP45">
            <v>931333</v>
          </cell>
        </row>
        <row r="46">
          <cell r="CN46">
            <v>6238473</v>
          </cell>
          <cell r="CO46">
            <v>5347704</v>
          </cell>
          <cell r="CP46">
            <v>6486770</v>
          </cell>
        </row>
        <row r="47">
          <cell r="CN47">
            <v>2234498</v>
          </cell>
          <cell r="CO47">
            <v>1878967</v>
          </cell>
          <cell r="CP47">
            <v>2668030</v>
          </cell>
        </row>
        <row r="48">
          <cell r="CN48">
            <v>921637</v>
          </cell>
          <cell r="CO48">
            <v>890402</v>
          </cell>
          <cell r="CP48">
            <v>1089878</v>
          </cell>
        </row>
        <row r="49">
          <cell r="CN49">
            <v>689743</v>
          </cell>
          <cell r="CO49">
            <v>597438</v>
          </cell>
          <cell r="CP49">
            <v>908049</v>
          </cell>
        </row>
        <row r="50">
          <cell r="CN50">
            <v>5304598</v>
          </cell>
          <cell r="CO50">
            <v>4947085</v>
          </cell>
          <cell r="CP50">
            <v>6586596</v>
          </cell>
        </row>
        <row r="51">
          <cell r="CN51">
            <v>770611</v>
          </cell>
          <cell r="CO51">
            <v>579067</v>
          </cell>
          <cell r="CP51">
            <v>1087154</v>
          </cell>
        </row>
        <row r="52">
          <cell r="CN52">
            <v>856804</v>
          </cell>
          <cell r="CO52">
            <v>680126</v>
          </cell>
          <cell r="CP52">
            <v>1184049</v>
          </cell>
        </row>
        <row r="53">
          <cell r="CN53">
            <v>369679</v>
          </cell>
          <cell r="CO53">
            <v>411811</v>
          </cell>
          <cell r="CP53">
            <v>428314</v>
          </cell>
        </row>
        <row r="54">
          <cell r="CN54">
            <v>1167651</v>
          </cell>
          <cell r="CO54">
            <v>1153843</v>
          </cell>
          <cell r="CP54">
            <v>1467806</v>
          </cell>
        </row>
        <row r="55">
          <cell r="CN55">
            <v>412803</v>
          </cell>
          <cell r="CO55">
            <v>380172</v>
          </cell>
          <cell r="CP55">
            <v>566963</v>
          </cell>
        </row>
        <row r="56">
          <cell r="CN56">
            <v>1457202</v>
          </cell>
          <cell r="CO56">
            <v>1452366</v>
          </cell>
          <cell r="CP56">
            <v>1759509</v>
          </cell>
        </row>
        <row r="57">
          <cell r="CN57">
            <v>15637185</v>
          </cell>
          <cell r="CO57">
            <v>14307327</v>
          </cell>
          <cell r="CP57">
            <v>18320838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row r="20">
          <cell r="A20" t="str">
            <v>3.1   Andamento dei ricavi (da inizio anno) - Revenues trend (b.y.)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cell r="V1" t="str">
            <v>4T23</v>
          </cell>
          <cell r="W1" t="str">
            <v>1T24</v>
          </cell>
          <cell r="X1" t="str">
            <v>2T24</v>
          </cell>
          <cell r="Y1" t="str">
            <v>3T24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1"/>
  </sheetPr>
  <dimension ref="A1:C34"/>
  <sheetViews>
    <sheetView showGridLines="0" tabSelected="1" zoomScale="80" zoomScaleNormal="80" workbookViewId="0">
      <selection activeCell="A8" sqref="A8"/>
    </sheetView>
  </sheetViews>
  <sheetFormatPr defaultColWidth="9.140625" defaultRowHeight="15"/>
  <cols>
    <col min="1" max="1" width="139.7109375" style="51" customWidth="1"/>
    <col min="2" max="2" width="1.85546875" style="51" customWidth="1"/>
    <col min="3" max="3" width="157" style="51" customWidth="1"/>
    <col min="4" max="16384" width="9.140625" style="51"/>
  </cols>
  <sheetData>
    <row r="1" spans="1:3" ht="38.450000000000003" customHeight="1">
      <c r="A1" s="1017" t="s">
        <v>1068</v>
      </c>
      <c r="B1" s="1017"/>
      <c r="C1" s="1017"/>
    </row>
    <row r="2" spans="1:3" ht="27" customHeight="1">
      <c r="A2" s="1018" t="s">
        <v>1067</v>
      </c>
      <c r="B2" s="1018"/>
      <c r="C2" s="1018"/>
    </row>
    <row r="3" spans="1:3" ht="33" customHeight="1">
      <c r="A3" s="353" t="s">
        <v>296</v>
      </c>
      <c r="B3" s="183"/>
      <c r="C3" s="354" t="s">
        <v>297</v>
      </c>
    </row>
    <row r="4" spans="1:3" ht="5.25" customHeight="1">
      <c r="A4" s="353"/>
      <c r="B4" s="183"/>
      <c r="C4" s="354"/>
    </row>
    <row r="5" spans="1:3" ht="24.95" customHeight="1">
      <c r="A5" s="429" t="s">
        <v>335</v>
      </c>
      <c r="B5" s="183"/>
      <c r="C5" s="432" t="s">
        <v>339</v>
      </c>
    </row>
    <row r="6" spans="1:3" ht="24.95" customHeight="1">
      <c r="A6" s="272" t="s">
        <v>874</v>
      </c>
      <c r="B6" s="183"/>
      <c r="C6" s="274" t="s">
        <v>352</v>
      </c>
    </row>
    <row r="7" spans="1:3" ht="24.95" customHeight="1">
      <c r="A7" s="272" t="s">
        <v>876</v>
      </c>
      <c r="B7" s="183"/>
      <c r="C7" s="275" t="s">
        <v>997</v>
      </c>
    </row>
    <row r="8" spans="1:3" ht="24.95" customHeight="1">
      <c r="A8" s="272" t="s">
        <v>1076</v>
      </c>
      <c r="B8" s="183"/>
      <c r="C8" s="275" t="s">
        <v>998</v>
      </c>
    </row>
    <row r="9" spans="1:3" ht="24.95" customHeight="1">
      <c r="A9" s="272" t="s">
        <v>1077</v>
      </c>
      <c r="C9" s="275" t="s">
        <v>969</v>
      </c>
    </row>
    <row r="10" spans="1:3" ht="24.95" customHeight="1">
      <c r="A10" s="272" t="s">
        <v>1089</v>
      </c>
      <c r="C10" s="275" t="s">
        <v>971</v>
      </c>
    </row>
    <row r="11" spans="1:3" ht="24.95" customHeight="1">
      <c r="A11" s="386" t="s">
        <v>1090</v>
      </c>
      <c r="C11" s="275" t="s">
        <v>970</v>
      </c>
    </row>
    <row r="12" spans="1:3" ht="24.95" customHeight="1">
      <c r="C12" s="431" t="s">
        <v>337</v>
      </c>
    </row>
    <row r="13" spans="1:3" ht="24.95" customHeight="1">
      <c r="A13" s="430" t="s">
        <v>336</v>
      </c>
      <c r="C13" s="275" t="s">
        <v>972</v>
      </c>
    </row>
    <row r="14" spans="1:3" ht="24.95" customHeight="1">
      <c r="A14" s="272" t="s">
        <v>1091</v>
      </c>
      <c r="C14" s="275" t="s">
        <v>973</v>
      </c>
    </row>
    <row r="15" spans="1:3" ht="24.95" customHeight="1">
      <c r="A15" s="272" t="s">
        <v>1092</v>
      </c>
      <c r="C15" s="275" t="s">
        <v>974</v>
      </c>
    </row>
    <row r="16" spans="1:3" ht="24.95" customHeight="1">
      <c r="A16" s="272" t="s">
        <v>1093</v>
      </c>
      <c r="C16" s="275" t="s">
        <v>975</v>
      </c>
    </row>
    <row r="17" spans="1:3" ht="24.95" customHeight="1">
      <c r="A17" s="272" t="s">
        <v>1094</v>
      </c>
      <c r="C17" s="431" t="s">
        <v>338</v>
      </c>
    </row>
    <row r="18" spans="1:3" ht="24.95" customHeight="1">
      <c r="A18" s="386" t="s">
        <v>1095</v>
      </c>
      <c r="C18" s="275" t="s">
        <v>976</v>
      </c>
    </row>
    <row r="19" spans="1:3" ht="24.95" customHeight="1">
      <c r="A19" s="386" t="s">
        <v>1096</v>
      </c>
      <c r="C19" s="275" t="s">
        <v>977</v>
      </c>
    </row>
    <row r="20" spans="1:3" ht="24.95" customHeight="1">
      <c r="A20" s="273" t="s">
        <v>1097</v>
      </c>
      <c r="C20" s="275" t="s">
        <v>978</v>
      </c>
    </row>
    <row r="21" spans="1:3" s="152" customFormat="1" ht="24.95" customHeight="1">
      <c r="A21" s="202" t="s">
        <v>360</v>
      </c>
      <c r="B21" s="51"/>
      <c r="C21" s="275" t="s">
        <v>979</v>
      </c>
    </row>
    <row r="22" spans="1:3" ht="24.95" customHeight="1">
      <c r="C22" s="275" t="s">
        <v>980</v>
      </c>
    </row>
    <row r="23" spans="1:3" ht="24.95" customHeight="1">
      <c r="A23" s="270" t="s">
        <v>226</v>
      </c>
      <c r="C23" s="275" t="s">
        <v>981</v>
      </c>
    </row>
    <row r="24" spans="1:3" ht="24.95" customHeight="1">
      <c r="A24" s="184" t="s">
        <v>949</v>
      </c>
      <c r="C24" s="275" t="s">
        <v>982</v>
      </c>
    </row>
    <row r="25" spans="1:3" ht="24.95" customHeight="1">
      <c r="A25" s="185" t="s">
        <v>950</v>
      </c>
      <c r="C25" s="275" t="s">
        <v>983</v>
      </c>
    </row>
    <row r="26" spans="1:3" ht="24.95" customHeight="1">
      <c r="A26" s="185" t="s">
        <v>951</v>
      </c>
      <c r="C26" s="710" t="s">
        <v>704</v>
      </c>
    </row>
    <row r="27" spans="1:3" ht="24.95" customHeight="1">
      <c r="A27" s="184" t="s">
        <v>356</v>
      </c>
    </row>
    <row r="28" spans="1:3" ht="24.95" customHeight="1">
      <c r="A28" s="185" t="s">
        <v>357</v>
      </c>
      <c r="C28" s="271" t="s">
        <v>279</v>
      </c>
    </row>
    <row r="29" spans="1:3" ht="18.75">
      <c r="A29" s="185" t="s">
        <v>952</v>
      </c>
      <c r="C29" s="276" t="s">
        <v>353</v>
      </c>
    </row>
    <row r="30" spans="1:3" ht="18.75">
      <c r="A30" s="185" t="s">
        <v>953</v>
      </c>
      <c r="C30" s="276" t="s">
        <v>354</v>
      </c>
    </row>
    <row r="31" spans="1:3" ht="18.75">
      <c r="A31" s="184" t="s">
        <v>358</v>
      </c>
      <c r="C31" s="276" t="s">
        <v>355</v>
      </c>
    </row>
    <row r="32" spans="1:3" ht="18.75">
      <c r="A32" s="184" t="s">
        <v>359</v>
      </c>
      <c r="C32" s="276" t="s">
        <v>930</v>
      </c>
    </row>
    <row r="33" spans="1:1" ht="18.75">
      <c r="A33" s="185" t="s">
        <v>954</v>
      </c>
    </row>
    <row r="34" spans="1:1" ht="23.25">
      <c r="A34" s="186" t="s">
        <v>361</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tabColor rgb="FF0000FF"/>
  </sheetPr>
  <dimension ref="A1:P30"/>
  <sheetViews>
    <sheetView showGridLines="0" zoomScale="90" zoomScaleNormal="90" zoomScaleSheetLayoutView="50" workbookViewId="0">
      <selection activeCell="G31" sqref="G31"/>
    </sheetView>
  </sheetViews>
  <sheetFormatPr defaultColWidth="9.140625" defaultRowHeight="15.75"/>
  <cols>
    <col min="1" max="1" width="49.85546875" style="6" customWidth="1"/>
    <col min="2" max="7" width="10.7109375" style="6" customWidth="1"/>
    <col min="8" max="12" width="6.42578125" style="6" customWidth="1"/>
    <col min="13" max="16384" width="9.140625" style="6"/>
  </cols>
  <sheetData>
    <row r="1" spans="1:16" ht="21">
      <c r="A1" s="2" t="str">
        <f>+'Indice-Index'!A16</f>
        <v>1.9  Sim human per tipologia di contratto - Human Sim by contract type</v>
      </c>
      <c r="B1" s="88"/>
      <c r="C1" s="88"/>
      <c r="D1" s="88"/>
      <c r="E1" s="88"/>
      <c r="F1" s="88"/>
      <c r="G1" s="9"/>
      <c r="H1" s="9"/>
    </row>
    <row r="3" spans="1:16">
      <c r="B3" s="255">
        <f>'1.8'!B3</f>
        <v>44075</v>
      </c>
      <c r="C3" s="255">
        <f>'1.8'!C3</f>
        <v>44440</v>
      </c>
      <c r="D3" s="255">
        <f>'1.8'!D3</f>
        <v>44805</v>
      </c>
      <c r="E3" s="255">
        <f>'1.8'!E3</f>
        <v>45170</v>
      </c>
      <c r="F3" s="255">
        <f>'1.8'!F3</f>
        <v>45536</v>
      </c>
    </row>
    <row r="4" spans="1:16">
      <c r="B4" s="256" t="str">
        <f>+'1.8'!B4</f>
        <v>sept-20</v>
      </c>
      <c r="C4" s="256" t="str">
        <f>+'1.8'!C4</f>
        <v>sept-21</v>
      </c>
      <c r="D4" s="256" t="str">
        <f>+'1.8'!D4</f>
        <v>sept-22</v>
      </c>
      <c r="E4" s="256" t="str">
        <f>+'1.8'!E4</f>
        <v>sept-23</v>
      </c>
      <c r="F4" s="256" t="str">
        <f>+'1.8'!F4</f>
        <v>sept-24</v>
      </c>
    </row>
    <row r="6" spans="1:16">
      <c r="A6" s="55" t="s">
        <v>97</v>
      </c>
      <c r="B6" s="67">
        <f>'1.8'!B6</f>
        <v>77.840866010000013</v>
      </c>
      <c r="C6" s="67">
        <f>'1.8'!C6</f>
        <v>77.914639690000001</v>
      </c>
      <c r="D6" s="67">
        <f>'1.8'!D6</f>
        <v>78.506826530000012</v>
      </c>
      <c r="E6" s="67">
        <f>'1.8'!E6</f>
        <v>78.854921560000008</v>
      </c>
      <c r="F6" s="67">
        <f>'1.8'!F6</f>
        <v>78.634333600652312</v>
      </c>
    </row>
    <row r="7" spans="1:16">
      <c r="B7" s="38"/>
      <c r="C7" s="38"/>
      <c r="D7" s="38"/>
      <c r="E7" s="38"/>
      <c r="F7" s="38"/>
    </row>
    <row r="8" spans="1:16">
      <c r="A8" s="5" t="s">
        <v>6</v>
      </c>
      <c r="B8" s="27"/>
      <c r="C8" s="27"/>
      <c r="D8" s="27"/>
      <c r="E8" s="27"/>
      <c r="F8" s="27"/>
    </row>
    <row r="9" spans="1:16">
      <c r="A9" s="159" t="s">
        <v>82</v>
      </c>
      <c r="B9" s="257">
        <v>87.266751228914487</v>
      </c>
      <c r="C9" s="257">
        <v>88.650706497286251</v>
      </c>
      <c r="D9" s="257">
        <v>89.124395345750841</v>
      </c>
      <c r="E9" s="257">
        <v>89.812850090925906</v>
      </c>
      <c r="F9" s="257">
        <v>90.321885998742829</v>
      </c>
      <c r="H9" s="7"/>
      <c r="I9" s="7"/>
      <c r="J9" s="7"/>
      <c r="K9" s="7"/>
      <c r="L9" s="7"/>
      <c r="M9" s="7"/>
      <c r="N9" s="7"/>
      <c r="O9" s="7"/>
      <c r="P9" s="1016"/>
    </row>
    <row r="10" spans="1:16">
      <c r="A10" s="127" t="s">
        <v>83</v>
      </c>
      <c r="B10" s="262">
        <v>12.733248771085512</v>
      </c>
      <c r="C10" s="262">
        <v>11.349293502713751</v>
      </c>
      <c r="D10" s="262">
        <v>10.875604654249168</v>
      </c>
      <c r="E10" s="262">
        <v>10.187149909074106</v>
      </c>
      <c r="F10" s="262">
        <v>9.6781140012571658</v>
      </c>
      <c r="H10" s="7"/>
      <c r="I10" s="7"/>
      <c r="J10" s="7"/>
      <c r="K10" s="7"/>
      <c r="L10" s="7"/>
      <c r="M10" s="7"/>
      <c r="N10" s="7"/>
      <c r="O10" s="7"/>
      <c r="P10" s="1016"/>
    </row>
    <row r="11" spans="1:16">
      <c r="A11" s="225" t="s">
        <v>65</v>
      </c>
      <c r="B11" s="261">
        <f>+B10+B9</f>
        <v>100</v>
      </c>
      <c r="C11" s="261">
        <f>+C10+C9</f>
        <v>100</v>
      </c>
      <c r="D11" s="261">
        <f>+D10+D9</f>
        <v>100.00000000000001</v>
      </c>
      <c r="E11" s="261">
        <f>+E10+E9</f>
        <v>100.00000000000001</v>
      </c>
      <c r="F11" s="261">
        <f>+F10+F9</f>
        <v>100</v>
      </c>
      <c r="H11" s="7"/>
      <c r="I11" s="7"/>
      <c r="J11" s="7"/>
      <c r="K11" s="7"/>
      <c r="L11" s="7"/>
      <c r="M11" s="7"/>
      <c r="N11" s="7"/>
      <c r="O11" s="1010"/>
    </row>
    <row r="13" spans="1:16">
      <c r="C13" s="34" t="str">
        <f>'1.1'!N3</f>
        <v>09/2024 (%)</v>
      </c>
      <c r="D13" s="34"/>
      <c r="E13" s="34"/>
      <c r="F13" s="34" t="str">
        <f>'1.1'!Q3</f>
        <v>Var/Chg. vs 09/2023 (p.p.)</v>
      </c>
    </row>
    <row r="14" spans="1:16">
      <c r="A14" s="5" t="s">
        <v>98</v>
      </c>
    </row>
    <row r="15" spans="1:16">
      <c r="A15" s="159" t="s">
        <v>54</v>
      </c>
      <c r="B15" s="159"/>
      <c r="C15" s="258">
        <v>24.704320724291328</v>
      </c>
      <c r="D15" s="113"/>
      <c r="E15" s="113"/>
      <c r="F15" s="258">
        <v>-0.75601583291187779</v>
      </c>
    </row>
    <row r="16" spans="1:16">
      <c r="A16" s="127" t="s">
        <v>55</v>
      </c>
      <c r="B16" s="127"/>
      <c r="C16" s="260">
        <v>20.469278424414792</v>
      </c>
      <c r="D16" s="113"/>
      <c r="E16" s="113"/>
      <c r="F16" s="260">
        <v>-0.75529064785348154</v>
      </c>
    </row>
    <row r="17" spans="1:14">
      <c r="A17" s="127" t="s">
        <v>3</v>
      </c>
      <c r="B17" s="127"/>
      <c r="C17" s="260">
        <v>20.001480301975199</v>
      </c>
      <c r="D17" s="113"/>
      <c r="E17" s="113"/>
      <c r="F17" s="260">
        <v>-0.91265492498940404</v>
      </c>
    </row>
    <row r="18" spans="1:14">
      <c r="A18" s="127" t="s">
        <v>109</v>
      </c>
      <c r="B18" s="127"/>
      <c r="C18" s="260">
        <v>16.11707293379671</v>
      </c>
      <c r="D18" s="113"/>
      <c r="E18" s="113"/>
      <c r="F18" s="260">
        <v>1.3259461393103429</v>
      </c>
    </row>
    <row r="19" spans="1:14">
      <c r="A19" s="127" t="s">
        <v>349</v>
      </c>
      <c r="B19" s="127"/>
      <c r="C19" s="260">
        <v>6.0705947309039106</v>
      </c>
      <c r="D19" s="113"/>
      <c r="E19" s="113"/>
      <c r="F19" s="260">
        <v>-0.11015435444100419</v>
      </c>
    </row>
    <row r="20" spans="1:14">
      <c r="A20" s="127" t="s">
        <v>2</v>
      </c>
      <c r="B20" s="127"/>
      <c r="C20" s="260">
        <v>5.6144821007762751</v>
      </c>
      <c r="D20" s="113"/>
      <c r="E20" s="113"/>
      <c r="F20" s="260">
        <v>0.69988882535826846</v>
      </c>
      <c r="J20" s="7"/>
      <c r="K20" s="7"/>
      <c r="L20" s="7"/>
      <c r="M20" s="7"/>
      <c r="N20" s="7"/>
    </row>
    <row r="21" spans="1:14">
      <c r="A21" s="127" t="s">
        <v>904</v>
      </c>
      <c r="B21" s="814"/>
      <c r="C21" s="815">
        <v>3.1013158821760691</v>
      </c>
      <c r="D21" s="113"/>
      <c r="E21" s="113"/>
      <c r="F21" s="260">
        <v>9.702140922306457E-2</v>
      </c>
    </row>
    <row r="22" spans="1:14" ht="15" customHeight="1">
      <c r="A22" s="127" t="s">
        <v>242</v>
      </c>
      <c r="B22" s="127"/>
      <c r="C22" s="260">
        <v>3.9214549016657059</v>
      </c>
      <c r="D22" s="113"/>
      <c r="E22" s="113"/>
      <c r="F22" s="260">
        <v>0.41125938630408099</v>
      </c>
    </row>
    <row r="23" spans="1:14">
      <c r="A23" s="225" t="s">
        <v>65</v>
      </c>
      <c r="B23" s="84"/>
      <c r="C23" s="259">
        <f>SUM(C15:C22)</f>
        <v>99.999999999999986</v>
      </c>
      <c r="D23" s="13"/>
      <c r="E23" s="13"/>
      <c r="F23" s="259">
        <f>SUM(F15:F22)</f>
        <v>-1.0658141036401503E-14</v>
      </c>
    </row>
    <row r="24" spans="1:14">
      <c r="C24" s="13"/>
      <c r="D24" s="13"/>
      <c r="E24" s="13"/>
      <c r="F24" s="13"/>
    </row>
    <row r="25" spans="1:14">
      <c r="A25" s="5" t="s">
        <v>99</v>
      </c>
      <c r="C25" s="11"/>
      <c r="D25" s="11"/>
      <c r="E25" s="11"/>
      <c r="F25" s="11"/>
    </row>
    <row r="26" spans="1:14">
      <c r="A26" s="159" t="s">
        <v>55</v>
      </c>
      <c r="B26" s="159"/>
      <c r="C26" s="258">
        <v>51.434154786478146</v>
      </c>
      <c r="D26" s="113"/>
      <c r="E26" s="113"/>
      <c r="F26" s="258">
        <v>0.90345519173408917</v>
      </c>
    </row>
    <row r="27" spans="1:14">
      <c r="A27" s="127" t="s">
        <v>3</v>
      </c>
      <c r="B27" s="127"/>
      <c r="C27" s="260">
        <v>30.439218889922042</v>
      </c>
      <c r="D27" s="113"/>
      <c r="E27" s="113"/>
      <c r="F27" s="260">
        <v>-0.2785687762557103</v>
      </c>
    </row>
    <row r="28" spans="1:14">
      <c r="A28" s="127" t="s">
        <v>54</v>
      </c>
      <c r="B28" s="127"/>
      <c r="C28" s="260">
        <v>17.686508851279712</v>
      </c>
      <c r="D28" s="113"/>
      <c r="E28" s="113"/>
      <c r="F28" s="260">
        <v>-0.55060559693454181</v>
      </c>
    </row>
    <row r="29" spans="1:14">
      <c r="A29" s="127" t="s">
        <v>242</v>
      </c>
      <c r="B29" s="127"/>
      <c r="C29" s="260">
        <v>0.44011747232010023</v>
      </c>
      <c r="D29" s="113"/>
      <c r="E29" s="113"/>
      <c r="F29" s="260">
        <v>-7.4280818543837057E-2</v>
      </c>
    </row>
    <row r="30" spans="1:14">
      <c r="A30" s="225" t="s">
        <v>65</v>
      </c>
      <c r="B30" s="84"/>
      <c r="C30" s="259">
        <f>SUM(C26:C29)</f>
        <v>100</v>
      </c>
      <c r="D30" s="13"/>
      <c r="E30" s="13"/>
      <c r="F30" s="259">
        <f>SUM(F26:F29)</f>
        <v>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codeName="Foglio13">
    <tabColor rgb="FF0000FF"/>
  </sheetPr>
  <dimension ref="A1:S26"/>
  <sheetViews>
    <sheetView showGridLines="0" topLeftCell="C1" zoomScale="80" zoomScaleNormal="80" workbookViewId="0">
      <selection activeCell="U16" sqref="U16"/>
    </sheetView>
  </sheetViews>
  <sheetFormatPr defaultColWidth="9.140625" defaultRowHeight="15.75"/>
  <cols>
    <col min="1" max="1" width="24.5703125" style="24" customWidth="1"/>
    <col min="2" max="5" width="11.5703125" style="24" customWidth="1"/>
    <col min="6" max="6" width="2.7109375" style="24" customWidth="1"/>
    <col min="7" max="10" width="11.5703125" style="24" customWidth="1"/>
    <col min="11" max="11" width="2.7109375" style="24" customWidth="1"/>
    <col min="12" max="15" width="11.5703125" style="24" customWidth="1"/>
    <col min="16" max="16" width="2.7109375" style="24" customWidth="1"/>
    <col min="17" max="17" width="13" style="24" customWidth="1"/>
    <col min="18" max="16384" width="9.140625" style="24"/>
  </cols>
  <sheetData>
    <row r="1" spans="1:19" ht="23.25">
      <c r="A1" s="170" t="str">
        <f>+'Indice-Index'!A17</f>
        <v>1.10 Traffico dati - Data traffic (download/upload)</v>
      </c>
      <c r="B1" s="171"/>
      <c r="C1" s="171"/>
      <c r="D1" s="171"/>
      <c r="E1" s="171"/>
      <c r="F1" s="171"/>
      <c r="G1" s="171"/>
      <c r="H1" s="171"/>
      <c r="I1" s="171"/>
      <c r="J1" s="171"/>
      <c r="K1" s="171"/>
      <c r="L1" s="171"/>
      <c r="M1" s="171"/>
      <c r="N1" s="171"/>
      <c r="O1" s="171"/>
      <c r="P1" s="171"/>
      <c r="Q1" s="171"/>
    </row>
    <row r="3" spans="1:19" ht="23.25" customHeight="1">
      <c r="A3" s="211" t="s">
        <v>659</v>
      </c>
      <c r="B3" s="574" t="str">
        <f>+'1.4'!B3</f>
        <v>Gennaio</v>
      </c>
      <c r="C3" s="574" t="str">
        <f>+'1.4'!C3</f>
        <v>Febbraio</v>
      </c>
      <c r="D3" s="574" t="str">
        <f>+'1.4'!D3</f>
        <v>Marzo</v>
      </c>
      <c r="E3" s="574" t="str">
        <f>+'1.4'!E3</f>
        <v>1T</v>
      </c>
      <c r="F3" s="953"/>
      <c r="G3" s="574" t="str">
        <f>+'1.4'!G3</f>
        <v>Aprile</v>
      </c>
      <c r="H3" s="574" t="str">
        <f>+'1.4'!H3</f>
        <v>Maggio</v>
      </c>
      <c r="I3" s="574" t="str">
        <f>+'1.4'!I3</f>
        <v>Giugno</v>
      </c>
      <c r="J3" s="574" t="str">
        <f>+'1.4'!J3</f>
        <v>2T</v>
      </c>
      <c r="K3" s="953"/>
      <c r="L3" s="574" t="str">
        <f>+'1.4'!L3</f>
        <v>Luglio</v>
      </c>
      <c r="M3" s="574" t="str">
        <f>+'1.4'!M3</f>
        <v>Agosto</v>
      </c>
      <c r="N3" s="574" t="str">
        <f>+'1.4'!N3</f>
        <v>Settembre</v>
      </c>
      <c r="O3" s="574" t="str">
        <f>+'1.4'!O3</f>
        <v>3T</v>
      </c>
      <c r="P3" s="953"/>
      <c r="Q3" s="574" t="str">
        <f>+'1.4'!Q3</f>
        <v>Iniz. anno</v>
      </c>
    </row>
    <row r="4" spans="1:19" ht="23.25" customHeight="1">
      <c r="A4" s="153"/>
      <c r="B4" s="575" t="str">
        <f>+'1.4'!B4</f>
        <v>January</v>
      </c>
      <c r="C4" s="575" t="str">
        <f>+'1.4'!C4</f>
        <v>February</v>
      </c>
      <c r="D4" s="575" t="str">
        <f>+'1.4'!D4</f>
        <v>March</v>
      </c>
      <c r="E4" s="575" t="str">
        <f>+'1.4'!E4</f>
        <v>Q1</v>
      </c>
      <c r="F4" s="954"/>
      <c r="G4" s="575" t="str">
        <f>+'1.4'!G4</f>
        <v>April</v>
      </c>
      <c r="H4" s="575" t="str">
        <f>+'1.4'!H4</f>
        <v>May</v>
      </c>
      <c r="I4" s="575" t="str">
        <f>+'1.4'!I4</f>
        <v>June</v>
      </c>
      <c r="J4" s="575" t="str">
        <f>+'1.4'!J4</f>
        <v>Q2</v>
      </c>
      <c r="K4" s="954"/>
      <c r="L4" s="575" t="str">
        <f>+'1.4'!L4</f>
        <v>July</v>
      </c>
      <c r="M4" s="575" t="str">
        <f>+'1.4'!M4</f>
        <v>August</v>
      </c>
      <c r="N4" s="575" t="str">
        <f>+'1.4'!N4</f>
        <v>September</v>
      </c>
      <c r="O4" s="575" t="str">
        <f>+'1.4'!O4</f>
        <v>Q3</v>
      </c>
      <c r="P4" s="954"/>
      <c r="Q4" s="575" t="str">
        <f>+'1.4'!Q4</f>
        <v>Beg. Y.</v>
      </c>
    </row>
    <row r="5" spans="1:19" ht="17.25">
      <c r="A5" s="153"/>
      <c r="B5" s="263"/>
      <c r="C5" s="263"/>
      <c r="D5" s="263"/>
      <c r="E5" s="263"/>
      <c r="F5" s="263"/>
      <c r="G5" s="263"/>
      <c r="H5" s="263"/>
      <c r="I5" s="263"/>
      <c r="J5" s="263"/>
      <c r="K5" s="263"/>
      <c r="L5" s="263"/>
      <c r="M5" s="263"/>
      <c r="N5" s="263"/>
      <c r="O5" s="263"/>
      <c r="P5" s="263"/>
      <c r="Q5" s="263"/>
    </row>
    <row r="6" spans="1:19" s="154" customFormat="1" ht="18.75">
      <c r="A6" s="644" t="s">
        <v>202</v>
      </c>
      <c r="B6" s="176"/>
      <c r="C6" s="176"/>
      <c r="D6" s="176"/>
      <c r="E6" s="176"/>
      <c r="F6" s="176"/>
      <c r="G6" s="176"/>
      <c r="H6" s="176"/>
      <c r="I6" s="176"/>
      <c r="J6" s="176"/>
      <c r="K6" s="176"/>
      <c r="L6" s="176"/>
      <c r="M6" s="176"/>
      <c r="N6" s="176"/>
      <c r="O6" s="176"/>
      <c r="P6" s="176"/>
      <c r="Q6" s="176"/>
    </row>
    <row r="7" spans="1:19" s="154" customFormat="1" ht="18.75">
      <c r="A7" s="616">
        <v>2024</v>
      </c>
      <c r="B7" s="322">
        <v>1.2554761596788364</v>
      </c>
      <c r="C7" s="322">
        <v>1.211409488136947</v>
      </c>
      <c r="D7" s="322">
        <v>1.3099778901557138</v>
      </c>
      <c r="E7" s="951">
        <f>+D7+C7+B7</f>
        <v>3.7768635379714972</v>
      </c>
      <c r="F7" s="955"/>
      <c r="G7" s="477">
        <v>1.2730341785672639</v>
      </c>
      <c r="H7" s="477">
        <v>1.3192131325224794</v>
      </c>
      <c r="I7" s="477">
        <v>1.2866930575961901</v>
      </c>
      <c r="J7" s="951">
        <f>+I7+H7+G7</f>
        <v>3.8789403686859334</v>
      </c>
      <c r="K7" s="996"/>
      <c r="L7" s="477">
        <v>1.3691666808026191</v>
      </c>
      <c r="M7" s="477">
        <v>1.4494184311163087</v>
      </c>
      <c r="N7" s="477">
        <v>1.3034637570364387</v>
      </c>
      <c r="O7" s="951">
        <f>+N7+M7+L7</f>
        <v>4.1220488689553658</v>
      </c>
      <c r="P7" s="955"/>
      <c r="Q7" s="920">
        <f>+E7+J7+O7</f>
        <v>11.777852775612796</v>
      </c>
      <c r="R7" s="1011"/>
    </row>
    <row r="8" spans="1:19" s="154" customFormat="1" ht="17.25">
      <c r="A8" s="617">
        <v>2023</v>
      </c>
      <c r="B8" s="322">
        <v>1.0922895620266382</v>
      </c>
      <c r="C8" s="322">
        <v>1.0050758171104981</v>
      </c>
      <c r="D8" s="322">
        <v>1.1095438816584491</v>
      </c>
      <c r="E8" s="951">
        <f t="shared" ref="E8:E11" si="0">+D8+C8+B8</f>
        <v>3.2069092607955851</v>
      </c>
      <c r="F8" s="955"/>
      <c r="G8" s="477">
        <v>1.0961859343865141</v>
      </c>
      <c r="H8" s="477">
        <v>1.1283003762000761</v>
      </c>
      <c r="I8" s="477">
        <v>1.1254464948503735</v>
      </c>
      <c r="J8" s="951">
        <f t="shared" ref="J8:J11" si="1">+I8+H8+G8</f>
        <v>3.3499328054369637</v>
      </c>
      <c r="K8" s="996"/>
      <c r="L8" s="477">
        <v>1.1884271415823915</v>
      </c>
      <c r="M8" s="477">
        <v>1.2544092796022042</v>
      </c>
      <c r="N8" s="477">
        <v>1.2023557003469139</v>
      </c>
      <c r="O8" s="951">
        <f t="shared" ref="O8:O11" si="2">+N8+M8+L8</f>
        <v>3.6451921215315095</v>
      </c>
      <c r="P8" s="955"/>
      <c r="Q8" s="920">
        <f t="shared" ref="Q8:Q11" si="3">+E8+J8+O8</f>
        <v>10.202034187764058</v>
      </c>
      <c r="R8" s="1011"/>
      <c r="S8" s="735"/>
    </row>
    <row r="9" spans="1:19" s="154" customFormat="1" ht="17.25">
      <c r="A9" s="617">
        <v>2022</v>
      </c>
      <c r="B9" s="322">
        <v>0.87070989912091457</v>
      </c>
      <c r="C9" s="322">
        <v>0.79585420803663087</v>
      </c>
      <c r="D9" s="322">
        <v>0.9014602023158641</v>
      </c>
      <c r="E9" s="951">
        <f t="shared" si="0"/>
        <v>2.5680243094734099</v>
      </c>
      <c r="F9" s="955"/>
      <c r="G9" s="477">
        <v>0.88426406461164142</v>
      </c>
      <c r="H9" s="477">
        <v>0.91667648044099947</v>
      </c>
      <c r="I9" s="477">
        <v>0.92031825915098076</v>
      </c>
      <c r="J9" s="951">
        <f t="shared" si="1"/>
        <v>2.7212588042036217</v>
      </c>
      <c r="K9" s="996"/>
      <c r="L9" s="477">
        <v>0.99009201587836393</v>
      </c>
      <c r="M9" s="477">
        <v>1.0619314015350003</v>
      </c>
      <c r="N9" s="477">
        <v>0.99327770425883688</v>
      </c>
      <c r="O9" s="951">
        <f t="shared" si="2"/>
        <v>3.0453011216722015</v>
      </c>
      <c r="P9" s="955"/>
      <c r="Q9" s="920">
        <f t="shared" si="3"/>
        <v>8.334584235349233</v>
      </c>
      <c r="R9" s="1011"/>
      <c r="S9" s="735"/>
    </row>
    <row r="10" spans="1:19" ht="17.25">
      <c r="A10" s="222">
        <v>2021</v>
      </c>
      <c r="B10" s="322">
        <v>0.62142397501529167</v>
      </c>
      <c r="C10" s="322">
        <v>0.56637769547922223</v>
      </c>
      <c r="D10" s="322">
        <v>0.67792684627792688</v>
      </c>
      <c r="E10" s="951">
        <f t="shared" si="0"/>
        <v>1.8657285167724407</v>
      </c>
      <c r="F10" s="955"/>
      <c r="G10" s="477">
        <v>0.65548294555278364</v>
      </c>
      <c r="H10" s="477">
        <v>0.65380993313807012</v>
      </c>
      <c r="I10" s="477">
        <v>0.65383742755770935</v>
      </c>
      <c r="J10" s="951">
        <f t="shared" si="1"/>
        <v>1.963130306248563</v>
      </c>
      <c r="K10" s="996"/>
      <c r="L10" s="477">
        <v>0.72489725759708401</v>
      </c>
      <c r="M10" s="477">
        <v>0.76670744147893688</v>
      </c>
      <c r="N10" s="477">
        <v>0.72854238282277406</v>
      </c>
      <c r="O10" s="951">
        <f t="shared" si="2"/>
        <v>2.2201470818987952</v>
      </c>
      <c r="P10" s="955"/>
      <c r="Q10" s="920">
        <f t="shared" si="3"/>
        <v>6.0490059049197988</v>
      </c>
      <c r="R10" s="1011"/>
      <c r="S10" s="735"/>
    </row>
    <row r="11" spans="1:19" ht="17.25">
      <c r="A11" s="222">
        <v>2020</v>
      </c>
      <c r="B11" s="322">
        <v>0.41564912893035999</v>
      </c>
      <c r="C11" s="322">
        <v>0.41074922183384249</v>
      </c>
      <c r="D11" s="322">
        <v>0.52188204621645684</v>
      </c>
      <c r="E11" s="951">
        <f t="shared" si="0"/>
        <v>1.3482803969806594</v>
      </c>
      <c r="F11" s="955"/>
      <c r="G11" s="477">
        <v>0.5134308363850919</v>
      </c>
      <c r="H11" s="477">
        <v>0.48236307089548441</v>
      </c>
      <c r="I11" s="477">
        <v>0.48609256661154121</v>
      </c>
      <c r="J11" s="951">
        <f t="shared" si="1"/>
        <v>1.4818864738921176</v>
      </c>
      <c r="K11" s="996"/>
      <c r="L11" s="477">
        <v>0.53851060256315331</v>
      </c>
      <c r="M11" s="477">
        <v>0.57625889798572771</v>
      </c>
      <c r="N11" s="477">
        <v>0.52964830955126496</v>
      </c>
      <c r="O11" s="951">
        <f t="shared" si="2"/>
        <v>1.6444178101001459</v>
      </c>
      <c r="P11" s="955"/>
      <c r="Q11" s="920">
        <f t="shared" si="3"/>
        <v>4.4745846809729226</v>
      </c>
      <c r="R11" s="735"/>
      <c r="S11" s="735"/>
    </row>
    <row r="12" spans="1:19" ht="17.25">
      <c r="A12" s="318" t="s">
        <v>210</v>
      </c>
      <c r="B12" s="323"/>
      <c r="C12" s="323"/>
      <c r="D12" s="323"/>
      <c r="E12" s="921"/>
      <c r="F12" s="320"/>
      <c r="G12" s="323"/>
      <c r="H12" s="323"/>
      <c r="I12" s="323"/>
      <c r="J12" s="921"/>
      <c r="K12" s="997"/>
      <c r="L12" s="323"/>
      <c r="M12" s="323"/>
      <c r="N12" s="323"/>
      <c r="O12" s="921"/>
      <c r="P12" s="320"/>
      <c r="Q12" s="921"/>
    </row>
    <row r="13" spans="1:19" ht="17.25">
      <c r="A13" s="642" t="s">
        <v>931</v>
      </c>
      <c r="B13" s="321">
        <f>(B7-B8)/B8*100</f>
        <v>14.939866068977278</v>
      </c>
      <c r="C13" s="321">
        <f>(C7-C8)/C8*100</f>
        <v>20.529164816604538</v>
      </c>
      <c r="D13" s="321">
        <f>(D7-D8)/D8*100</f>
        <v>18.064540917270751</v>
      </c>
      <c r="E13" s="518">
        <f>(E7-E8)/E8*100</f>
        <v>17.772697348927021</v>
      </c>
      <c r="F13" s="387"/>
      <c r="G13" s="321">
        <f>(G7-G8)/G8*100</f>
        <v>16.133051760030447</v>
      </c>
      <c r="H13" s="321">
        <f>(H7-H8)/H8*100</f>
        <v>16.920383999637142</v>
      </c>
      <c r="I13" s="321">
        <f>(I7-I8)/I8*100</f>
        <v>14.327341502561088</v>
      </c>
      <c r="J13" s="518">
        <f>(J7-J8)/J8*100</f>
        <v>15.791587293643229</v>
      </c>
      <c r="K13" s="956"/>
      <c r="L13" s="321">
        <f>(L7-L8)/L8*100</f>
        <v>15.208297833014209</v>
      </c>
      <c r="M13" s="321">
        <f>(M7-M8)/M8*100</f>
        <v>15.545895162378384</v>
      </c>
      <c r="N13" s="321">
        <f>(N7-N8)/N8*100</f>
        <v>8.409163499649253</v>
      </c>
      <c r="O13" s="518">
        <f>(O7-O8)/O8*100</f>
        <v>13.081800122609375</v>
      </c>
      <c r="P13" s="387"/>
      <c r="Q13" s="518">
        <f>(Q7-Q8)/Q8*100</f>
        <v>15.446121418988351</v>
      </c>
    </row>
    <row r="14" spans="1:19" ht="17.25">
      <c r="A14" s="642" t="s">
        <v>933</v>
      </c>
      <c r="B14" s="321">
        <f>(B7-B11)/B11*100</f>
        <v>202.05191645889036</v>
      </c>
      <c r="C14" s="321">
        <f>(C7-C11)/C11*100</f>
        <v>194.92678835238064</v>
      </c>
      <c r="D14" s="321">
        <f>(D7-D11)/D11*100</f>
        <v>151.01033838063566</v>
      </c>
      <c r="E14" s="518">
        <f>(E7-E11)/E11*100</f>
        <v>180.12448645173583</v>
      </c>
      <c r="F14" s="387"/>
      <c r="G14" s="321">
        <f>(G7-G11)/G11*100</f>
        <v>147.94657592642949</v>
      </c>
      <c r="H14" s="321">
        <f>(H7-H11)/H11*100</f>
        <v>173.48966206584225</v>
      </c>
      <c r="I14" s="321">
        <f>(I7-I11)/I11*100</f>
        <v>164.70124128115816</v>
      </c>
      <c r="J14" s="518">
        <f>(J7-J11)/J11*100</f>
        <v>161.75691842965853</v>
      </c>
      <c r="K14" s="956"/>
      <c r="L14" s="321">
        <f>(L7-L11)/L11*100</f>
        <v>154.25064507287047</v>
      </c>
      <c r="M14" s="321">
        <f>(M7-M11)/M11*100</f>
        <v>151.52209123063409</v>
      </c>
      <c r="N14" s="321">
        <f>(N7-N11)/N11*100</f>
        <v>146.09986164985119</v>
      </c>
      <c r="O14" s="518">
        <f>(O7-O11)/O11*100</f>
        <v>150.66919390178163</v>
      </c>
      <c r="P14" s="387"/>
      <c r="Q14" s="518">
        <f>(Q7-Q11)/Q11*100</f>
        <v>163.21666959830341</v>
      </c>
    </row>
    <row r="15" spans="1:19" ht="17.25" hidden="1">
      <c r="A15" s="642" t="s">
        <v>932</v>
      </c>
      <c r="B15" s="518" t="e">
        <f>(B7-#REF!)/#REF!*100</f>
        <v>#REF!</v>
      </c>
      <c r="C15" s="518" t="e">
        <f>(C7-#REF!)/#REF!*100</f>
        <v>#REF!</v>
      </c>
      <c r="D15" s="518" t="e">
        <f>(D7-#REF!)/#REF!*100</f>
        <v>#REF!</v>
      </c>
      <c r="E15" s="518"/>
      <c r="F15" s="956"/>
      <c r="G15" s="518"/>
      <c r="H15" s="518"/>
      <c r="I15" s="518"/>
      <c r="J15" s="518"/>
      <c r="K15" s="956"/>
      <c r="L15" s="518"/>
      <c r="M15" s="518"/>
      <c r="N15" s="518"/>
      <c r="O15" s="518"/>
      <c r="P15" s="956"/>
      <c r="Q15" s="518" t="e">
        <f>(Q7-#REF!)/#REF!*100</f>
        <v>#REF!</v>
      </c>
    </row>
    <row r="16" spans="1:19" ht="17.25">
      <c r="A16" s="318"/>
      <c r="B16" s="387"/>
      <c r="C16" s="387"/>
      <c r="D16" s="387"/>
      <c r="E16" s="183"/>
      <c r="F16" s="387"/>
      <c r="G16" s="387"/>
      <c r="H16" s="387"/>
      <c r="I16" s="387"/>
      <c r="J16" s="183"/>
      <c r="K16" s="183"/>
      <c r="L16" s="387"/>
      <c r="M16" s="387"/>
      <c r="N16" s="387"/>
      <c r="O16" s="183"/>
      <c r="P16" s="387"/>
      <c r="Q16" s="183"/>
    </row>
    <row r="17" spans="1:19" ht="18.75">
      <c r="A17" s="644" t="s">
        <v>203</v>
      </c>
      <c r="E17" s="183"/>
      <c r="J17" s="183"/>
      <c r="K17" s="183"/>
      <c r="O17" s="183"/>
      <c r="Q17" s="183"/>
    </row>
    <row r="18" spans="1:19" ht="18.75">
      <c r="A18" s="616">
        <v>2024</v>
      </c>
      <c r="B18" s="322">
        <v>0.10657915919141805</v>
      </c>
      <c r="C18" s="322">
        <v>0.10198042511705764</v>
      </c>
      <c r="D18" s="322">
        <v>0.11096518512220292</v>
      </c>
      <c r="E18" s="951">
        <f>+D18+C18+B18</f>
        <v>0.31952476943067865</v>
      </c>
      <c r="F18" s="955"/>
      <c r="G18" s="477">
        <v>0.1115682015564686</v>
      </c>
      <c r="H18" s="477">
        <v>0.11851129488413262</v>
      </c>
      <c r="I18" s="477">
        <v>0.11880829648461541</v>
      </c>
      <c r="J18" s="951">
        <f>+I18+H18+G18</f>
        <v>0.34888779292521666</v>
      </c>
      <c r="K18" s="996"/>
      <c r="L18" s="477">
        <v>0.12469376917490221</v>
      </c>
      <c r="M18" s="477">
        <v>0.12767568542274241</v>
      </c>
      <c r="N18" s="477">
        <v>0.12300295062518471</v>
      </c>
      <c r="O18" s="951">
        <f>+N18+M18+L18</f>
        <v>0.37537240522282933</v>
      </c>
      <c r="P18" s="955"/>
      <c r="Q18" s="920">
        <f>+E18+J18+O18</f>
        <v>1.0437849675787247</v>
      </c>
      <c r="R18" s="1011"/>
    </row>
    <row r="19" spans="1:19" ht="17.25">
      <c r="A19" s="617">
        <v>2023</v>
      </c>
      <c r="B19" s="322">
        <v>8.7418990308516062E-2</v>
      </c>
      <c r="C19" s="322">
        <v>8.073495043346568E-2</v>
      </c>
      <c r="D19" s="322">
        <v>9.0208532384757817E-2</v>
      </c>
      <c r="E19" s="951">
        <f t="shared" ref="E19:E22" si="4">+D19+C19+B19</f>
        <v>0.25836247312673954</v>
      </c>
      <c r="F19" s="955"/>
      <c r="G19" s="477">
        <v>8.9544029117858734E-2</v>
      </c>
      <c r="H19" s="477">
        <v>9.5447641829928084E-2</v>
      </c>
      <c r="I19" s="477">
        <v>9.6128681633666488E-2</v>
      </c>
      <c r="J19" s="951">
        <f t="shared" ref="J19:J22" si="5">+I19+H19+G19</f>
        <v>0.28112035258145329</v>
      </c>
      <c r="K19" s="996"/>
      <c r="L19" s="477">
        <v>0.10157781589707954</v>
      </c>
      <c r="M19" s="477">
        <v>0.1059921661514861</v>
      </c>
      <c r="N19" s="477">
        <v>0.10101899212518783</v>
      </c>
      <c r="O19" s="951">
        <f t="shared" ref="O19:O22" si="6">+N19+M19+L19</f>
        <v>0.30858897417375347</v>
      </c>
      <c r="P19" s="955"/>
      <c r="Q19" s="920">
        <f t="shared" ref="Q19:Q22" si="7">+E19+J19+O19</f>
        <v>0.84807179988194625</v>
      </c>
      <c r="R19" s="1011"/>
      <c r="S19" s="735"/>
    </row>
    <row r="20" spans="1:19" ht="17.25">
      <c r="A20" s="617">
        <v>2022</v>
      </c>
      <c r="B20" s="322">
        <v>7.6378945533341777E-2</v>
      </c>
      <c r="C20" s="322">
        <v>6.8676242917426841E-2</v>
      </c>
      <c r="D20" s="322">
        <v>7.6695005954370413E-2</v>
      </c>
      <c r="E20" s="951">
        <f t="shared" si="4"/>
        <v>0.22175019440513905</v>
      </c>
      <c r="F20" s="955"/>
      <c r="G20" s="477">
        <v>7.5311218737787414E-2</v>
      </c>
      <c r="H20" s="477">
        <v>7.9047526044449479E-2</v>
      </c>
      <c r="I20" s="477">
        <v>7.8888448234206543E-2</v>
      </c>
      <c r="J20" s="951">
        <f t="shared" si="5"/>
        <v>0.23324719301644342</v>
      </c>
      <c r="K20" s="996"/>
      <c r="L20" s="477">
        <v>8.3130704916904066E-2</v>
      </c>
      <c r="M20" s="477">
        <v>8.6542821767756684E-2</v>
      </c>
      <c r="N20" s="477">
        <v>8.0960114969150052E-2</v>
      </c>
      <c r="O20" s="951">
        <f t="shared" si="6"/>
        <v>0.2506336416538108</v>
      </c>
      <c r="P20" s="955"/>
      <c r="Q20" s="920">
        <f t="shared" si="7"/>
        <v>0.70563102907539332</v>
      </c>
      <c r="R20" s="1011"/>
      <c r="S20" s="735"/>
    </row>
    <row r="21" spans="1:19" ht="17.25">
      <c r="A21" s="222">
        <v>2021</v>
      </c>
      <c r="B21" s="322">
        <v>5.8323941373170304E-2</v>
      </c>
      <c r="C21" s="322">
        <v>5.3238096250115753E-2</v>
      </c>
      <c r="D21" s="322">
        <v>6.7262443319953444E-2</v>
      </c>
      <c r="E21" s="951">
        <f t="shared" si="4"/>
        <v>0.17882448094323949</v>
      </c>
      <c r="F21" s="955"/>
      <c r="G21" s="477">
        <v>6.1174739354322896E-2</v>
      </c>
      <c r="H21" s="477">
        <v>6.0295446371291993E-2</v>
      </c>
      <c r="I21" s="477">
        <v>5.7340928635048194E-2</v>
      </c>
      <c r="J21" s="951">
        <f t="shared" si="5"/>
        <v>0.1788111143606631</v>
      </c>
      <c r="K21" s="996"/>
      <c r="L21" s="477">
        <v>6.3020454219033128E-2</v>
      </c>
      <c r="M21" s="477">
        <v>6.619298432708276E-2</v>
      </c>
      <c r="N21" s="477">
        <v>6.27137708243765E-2</v>
      </c>
      <c r="O21" s="951">
        <f t="shared" si="6"/>
        <v>0.1919272093704924</v>
      </c>
      <c r="P21" s="955"/>
      <c r="Q21" s="920">
        <f t="shared" si="7"/>
        <v>0.549562804674395</v>
      </c>
      <c r="R21" s="1011"/>
      <c r="S21" s="735"/>
    </row>
    <row r="22" spans="1:19" ht="17.25">
      <c r="A22" s="222">
        <v>2020</v>
      </c>
      <c r="B22" s="322">
        <v>3.6452485565642859E-2</v>
      </c>
      <c r="C22" s="322">
        <v>3.5849747526562101E-2</v>
      </c>
      <c r="D22" s="322">
        <v>5.5565189467670882E-2</v>
      </c>
      <c r="E22" s="951">
        <f t="shared" si="4"/>
        <v>0.12786742255987582</v>
      </c>
      <c r="F22" s="955"/>
      <c r="G22" s="477">
        <v>6.3060951070052884E-2</v>
      </c>
      <c r="H22" s="477">
        <v>5.6491896196847767E-2</v>
      </c>
      <c r="I22" s="477">
        <v>4.742571236125051E-2</v>
      </c>
      <c r="J22" s="951">
        <f t="shared" si="5"/>
        <v>0.16697855962815117</v>
      </c>
      <c r="K22" s="996"/>
      <c r="L22" s="477">
        <v>4.9527291172268402E-2</v>
      </c>
      <c r="M22" s="477">
        <v>5.1073580068997863E-2</v>
      </c>
      <c r="N22" s="477">
        <v>4.7072481874942437E-2</v>
      </c>
      <c r="O22" s="951">
        <f t="shared" si="6"/>
        <v>0.14767335311620869</v>
      </c>
      <c r="P22" s="955"/>
      <c r="Q22" s="920">
        <f t="shared" si="7"/>
        <v>0.44251933530423571</v>
      </c>
      <c r="R22" s="735"/>
      <c r="S22" s="735"/>
    </row>
    <row r="23" spans="1:19" ht="17.25">
      <c r="A23" s="318" t="s">
        <v>210</v>
      </c>
      <c r="B23" s="323"/>
      <c r="C23" s="323"/>
      <c r="D23" s="323"/>
      <c r="E23" s="458"/>
      <c r="F23" s="320"/>
      <c r="G23" s="320"/>
      <c r="H23" s="320"/>
      <c r="I23" s="320"/>
      <c r="J23" s="458"/>
      <c r="K23" s="458"/>
      <c r="L23" s="320"/>
      <c r="M23" s="320"/>
      <c r="N23" s="320"/>
      <c r="O23" s="458"/>
      <c r="P23" s="320"/>
      <c r="Q23" s="458"/>
    </row>
    <row r="24" spans="1:19" ht="17.25">
      <c r="A24" s="642" t="s">
        <v>931</v>
      </c>
      <c r="B24" s="321">
        <f>(B18-B19)/B19*100</f>
        <v>21.9176277548878</v>
      </c>
      <c r="C24" s="321">
        <f>(C18-C19)/C19*100</f>
        <v>26.315089771561233</v>
      </c>
      <c r="D24" s="321">
        <f>(D18-D19)/D19*100</f>
        <v>23.009633555408861</v>
      </c>
      <c r="E24" s="518">
        <f>(E18-E19)/E19*100</f>
        <v>23.673057299593186</v>
      </c>
      <c r="F24" s="387"/>
      <c r="G24" s="321">
        <f>(G18-G19)/G19*100</f>
        <v>24.595914049859687</v>
      </c>
      <c r="H24" s="321">
        <f>(H18-H19)/H19*100</f>
        <v>24.163669852944246</v>
      </c>
      <c r="I24" s="321">
        <f>(I18-I19)/I19*100</f>
        <v>23.592973986034568</v>
      </c>
      <c r="J24" s="518">
        <f>(J18-J19)/J19*100</f>
        <v>24.106202102221705</v>
      </c>
      <c r="K24" s="956"/>
      <c r="L24" s="321">
        <f>(L18-L19)/L19*100</f>
        <v>22.756891427203136</v>
      </c>
      <c r="M24" s="321">
        <f>(M18-M19)/M19*100</f>
        <v>20.457662163697826</v>
      </c>
      <c r="N24" s="321">
        <f>(N18-N19)/N19*100</f>
        <v>21.762203361476072</v>
      </c>
      <c r="O24" s="518">
        <f>(O18-O19)/O19*100</f>
        <v>21.641548026104431</v>
      </c>
      <c r="P24" s="387"/>
      <c r="Q24" s="518">
        <f>(Q18-Q19)/Q19*100</f>
        <v>23.077429024762086</v>
      </c>
    </row>
    <row r="25" spans="1:19" ht="17.25">
      <c r="A25" s="642" t="s">
        <v>933</v>
      </c>
      <c r="B25" s="321">
        <f>(B18-B22)/B22*100</f>
        <v>192.37830435319034</v>
      </c>
      <c r="C25" s="321">
        <f>(C18-C22)/C22*100</f>
        <v>184.46622961988069</v>
      </c>
      <c r="D25" s="321">
        <f>(D18-D22)/D22*100</f>
        <v>99.702702690800777</v>
      </c>
      <c r="E25" s="518">
        <f>(E18-E22)/E22*100</f>
        <v>149.88754995906518</v>
      </c>
      <c r="F25" s="387"/>
      <c r="G25" s="321">
        <f>(G18-G22)/G22*100</f>
        <v>76.921216162011547</v>
      </c>
      <c r="H25" s="321">
        <f>(H18-H22)/H22*100</f>
        <v>109.78459365424082</v>
      </c>
      <c r="I25" s="321">
        <f>(I18-I22)/I22*100</f>
        <v>150.51452170002301</v>
      </c>
      <c r="J25" s="518">
        <f>(J18-J22)/J22*100</f>
        <v>108.94167113560198</v>
      </c>
      <c r="K25" s="956"/>
      <c r="L25" s="321">
        <f>(L18-L22)/L22*100</f>
        <v>151.76779553960637</v>
      </c>
      <c r="M25" s="321">
        <f>(M18-M22)/M22*100</f>
        <v>149.98381795491701</v>
      </c>
      <c r="N25" s="321">
        <f>(N18-N22)/N22*100</f>
        <v>161.30542883200192</v>
      </c>
      <c r="O25" s="518">
        <f>(O18-O22)/O22*100</f>
        <v>154.19102180705363</v>
      </c>
      <c r="P25" s="387"/>
      <c r="Q25" s="518">
        <f>(Q18-Q22)/Q22*100</f>
        <v>135.87330186625945</v>
      </c>
    </row>
    <row r="26" spans="1:19" ht="17.25" hidden="1">
      <c r="A26" s="642" t="s">
        <v>932</v>
      </c>
      <c r="B26" s="518" t="e">
        <f>(B18-#REF!)/#REF!*100</f>
        <v>#REF!</v>
      </c>
      <c r="C26" s="518" t="e">
        <f>(C18-#REF!)/#REF!*100</f>
        <v>#REF!</v>
      </c>
      <c r="D26" s="518" t="e">
        <f>(D18-#REF!)/#REF!*100</f>
        <v>#REF!</v>
      </c>
      <c r="E26" s="518"/>
      <c r="F26" s="956"/>
      <c r="G26" s="518"/>
      <c r="H26" s="518"/>
      <c r="I26" s="518"/>
      <c r="J26" s="518"/>
      <c r="K26" s="956"/>
      <c r="L26" s="956"/>
      <c r="M26" s="956"/>
      <c r="N26" s="956"/>
      <c r="O26" s="956"/>
      <c r="P26" s="956"/>
      <c r="Q26" s="518" t="e">
        <f>(Q18-#REF!)/#REF!*100</f>
        <v>#REF!</v>
      </c>
    </row>
  </sheetData>
  <phoneticPr fontId="8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codeName="Foglio14">
    <tabColor rgb="FF0000FF"/>
  </sheetPr>
  <dimension ref="A1:O28"/>
  <sheetViews>
    <sheetView showGridLines="0" zoomScale="90" zoomScaleNormal="90" workbookViewId="0"/>
  </sheetViews>
  <sheetFormatPr defaultColWidth="9.140625" defaultRowHeight="15.75"/>
  <cols>
    <col min="1" max="1" width="16.7109375" style="6" customWidth="1"/>
    <col min="2" max="11" width="12.5703125" style="6" customWidth="1"/>
    <col min="12" max="16384" width="9.140625" style="6"/>
  </cols>
  <sheetData>
    <row r="1" spans="1:15" ht="23.25">
      <c r="A1" s="2" t="str">
        <f>+'Indice-Index'!A18</f>
        <v>1.11 Traffico dati medio giornaliero (download+upload) - Data traffic daily avg</v>
      </c>
      <c r="B1" s="173"/>
      <c r="C1" s="173"/>
      <c r="D1" s="173"/>
      <c r="E1" s="173"/>
      <c r="F1" s="173"/>
      <c r="G1" s="173"/>
      <c r="H1" s="173"/>
      <c r="I1" s="173"/>
      <c r="J1" s="173"/>
      <c r="K1" s="89"/>
    </row>
    <row r="3" spans="1:15" ht="18" customHeight="1">
      <c r="A3" s="24"/>
      <c r="B3" s="619" t="str">
        <f>+'1.5'!B3</f>
        <v>Gennaio</v>
      </c>
      <c r="C3" s="619" t="str">
        <f>+'1.5'!C3</f>
        <v>Febbraio</v>
      </c>
      <c r="D3" s="619" t="str">
        <f>+'1.5'!D3</f>
        <v>Marzo</v>
      </c>
      <c r="E3" s="619" t="str">
        <f>+'1.5'!E3</f>
        <v>Aprile</v>
      </c>
      <c r="F3" s="619" t="str">
        <f>+'1.5'!F3</f>
        <v>Maggio</v>
      </c>
      <c r="G3" s="619" t="str">
        <f>+'1.5'!G3</f>
        <v>Giugno</v>
      </c>
      <c r="H3" s="619" t="str">
        <f>+'1.5'!H3</f>
        <v>Luglio</v>
      </c>
      <c r="I3" s="619" t="str">
        <f>+'1.5'!I3</f>
        <v>Agosto</v>
      </c>
      <c r="J3" s="619" t="str">
        <f>+'1.5'!J3</f>
        <v>Settembre</v>
      </c>
      <c r="K3" s="1019" t="s">
        <v>1085</v>
      </c>
    </row>
    <row r="4" spans="1:15" ht="18" customHeight="1">
      <c r="B4" s="812" t="str">
        <f>+'1.5'!B4</f>
        <v>January</v>
      </c>
      <c r="C4" s="812" t="str">
        <f>+'1.5'!C4</f>
        <v>February</v>
      </c>
      <c r="D4" s="812" t="str">
        <f>+'1.5'!D4</f>
        <v>March</v>
      </c>
      <c r="E4" s="812" t="str">
        <f>+'1.5'!E4</f>
        <v>April</v>
      </c>
      <c r="F4" s="812" t="str">
        <f>+'1.5'!F4</f>
        <v>May</v>
      </c>
      <c r="G4" s="812" t="str">
        <f>+'1.5'!G4</f>
        <v>June</v>
      </c>
      <c r="H4" s="812" t="str">
        <f>+'1.5'!H4</f>
        <v>July</v>
      </c>
      <c r="I4" s="812" t="str">
        <f>+'1.5'!I4</f>
        <v>August</v>
      </c>
      <c r="J4" s="812" t="str">
        <f>+'1.5'!J4</f>
        <v>September</v>
      </c>
      <c r="K4" s="1033"/>
    </row>
    <row r="5" spans="1:15" ht="11.25" customHeight="1">
      <c r="B5" s="34"/>
      <c r="C5" s="34"/>
      <c r="D5" s="34"/>
      <c r="E5" s="34"/>
      <c r="F5" s="34"/>
      <c r="G5" s="34"/>
      <c r="H5" s="34"/>
      <c r="I5" s="34"/>
      <c r="J5" s="34"/>
      <c r="K5" s="208"/>
    </row>
    <row r="6" spans="1:15" ht="18.75">
      <c r="A6" s="643" t="s">
        <v>204</v>
      </c>
      <c r="B6" s="381"/>
      <c r="C6" s="381"/>
      <c r="D6" s="381"/>
      <c r="E6" s="381"/>
      <c r="F6" s="381"/>
      <c r="G6" s="381"/>
      <c r="H6" s="381"/>
      <c r="I6" s="381"/>
      <c r="J6" s="381"/>
      <c r="K6" s="208"/>
    </row>
    <row r="7" spans="1:15" ht="18.75">
      <c r="A7" s="841">
        <v>2024</v>
      </c>
      <c r="B7" s="324">
        <v>44.99176279106905</v>
      </c>
      <c r="C7" s="324">
        <v>46.376250730072442</v>
      </c>
      <c r="D7" s="324">
        <v>46.936958357567313</v>
      </c>
      <c r="E7" s="595">
        <v>47.261094574890066</v>
      </c>
      <c r="F7" s="595">
        <v>47.491284311753894</v>
      </c>
      <c r="G7" s="595">
        <v>47.974446219291494</v>
      </c>
      <c r="H7" s="595">
        <v>49.34558389603167</v>
      </c>
      <c r="I7" s="595">
        <v>52.094979849548011</v>
      </c>
      <c r="J7" s="595">
        <v>48.690063621516742</v>
      </c>
      <c r="K7" s="922">
        <v>47.917361492803352</v>
      </c>
    </row>
    <row r="8" spans="1:15" ht="17.25">
      <c r="A8" s="618">
        <v>2023</v>
      </c>
      <c r="B8" s="324">
        <v>38.968437341651544</v>
      </c>
      <c r="C8" s="324">
        <v>39.709650927322109</v>
      </c>
      <c r="D8" s="324">
        <v>39.630531354201416</v>
      </c>
      <c r="E8" s="595">
        <v>40.472916087615921</v>
      </c>
      <c r="F8" s="595">
        <v>40.423160337507234</v>
      </c>
      <c r="G8" s="595">
        <v>41.696432690655229</v>
      </c>
      <c r="H8" s="595">
        <v>42.611776659967042</v>
      </c>
      <c r="I8" s="595">
        <v>44.937131627476738</v>
      </c>
      <c r="J8" s="595">
        <v>44.488522836381073</v>
      </c>
      <c r="K8" s="922">
        <v>41.448016598349838</v>
      </c>
    </row>
    <row r="9" spans="1:15" s="25" customFormat="1" ht="17.25">
      <c r="A9" s="618">
        <v>2022</v>
      </c>
      <c r="B9" s="324">
        <v>31.284483126643824</v>
      </c>
      <c r="C9" s="324">
        <v>31.61711363489125</v>
      </c>
      <c r="D9" s="324">
        <v>32.310675266732908</v>
      </c>
      <c r="E9" s="595">
        <v>32.753503004993838</v>
      </c>
      <c r="F9" s="595">
        <v>32.891012343261281</v>
      </c>
      <c r="G9" s="595">
        <v>34.106255612081064</v>
      </c>
      <c r="H9" s="595">
        <v>35.450969874011435</v>
      </c>
      <c r="I9" s="595">
        <v>37.936696924581391</v>
      </c>
      <c r="J9" s="595">
        <v>36.66731756298195</v>
      </c>
      <c r="K9" s="922">
        <v>33.909085826999323</v>
      </c>
      <c r="O9" s="6"/>
    </row>
    <row r="10" spans="1:15" ht="17.25">
      <c r="A10" s="214">
        <v>2021</v>
      </c>
      <c r="B10" s="324">
        <v>22.453608592960808</v>
      </c>
      <c r="C10" s="324">
        <v>22.660234668958648</v>
      </c>
      <c r="D10" s="324">
        <v>24.615284920910629</v>
      </c>
      <c r="E10" s="595">
        <v>24.461915644829237</v>
      </c>
      <c r="F10" s="595">
        <v>23.58851318121248</v>
      </c>
      <c r="G10" s="595">
        <v>24.274887891379461</v>
      </c>
      <c r="H10" s="595">
        <v>26.02670119031303</v>
      </c>
      <c r="I10" s="595">
        <v>27.512581807269811</v>
      </c>
      <c r="J10" s="595">
        <v>27.008210044489406</v>
      </c>
      <c r="K10" s="922">
        <v>24.750675306316683</v>
      </c>
    </row>
    <row r="11" spans="1:15" ht="17.25">
      <c r="A11" s="214">
        <v>2020</v>
      </c>
      <c r="B11" s="324">
        <v>14.933937201416352</v>
      </c>
      <c r="C11" s="324">
        <v>15.769563607760494</v>
      </c>
      <c r="D11" s="324">
        <v>19.074386107759572</v>
      </c>
      <c r="E11" s="595">
        <v>19.677586345135605</v>
      </c>
      <c r="F11" s="595">
        <v>17.799596332340261</v>
      </c>
      <c r="G11" s="595">
        <v>18.210757255604623</v>
      </c>
      <c r="H11" s="595">
        <v>19.424219457582961</v>
      </c>
      <c r="I11" s="595">
        <v>20.722208307356098</v>
      </c>
      <c r="J11" s="595">
        <v>19.685403014014543</v>
      </c>
      <c r="K11" s="922">
        <v>18.376330338203683</v>
      </c>
    </row>
    <row r="12" spans="1:15" ht="17.25" hidden="1">
      <c r="A12" s="214">
        <v>2019</v>
      </c>
      <c r="B12" s="324">
        <v>9.6174582547164569</v>
      </c>
      <c r="C12" s="324">
        <v>10.119368507956455</v>
      </c>
      <c r="D12" s="324">
        <v>10.482224718256965</v>
      </c>
      <c r="E12" s="595">
        <v>10.829360397969063</v>
      </c>
      <c r="F12" s="595">
        <v>11.247998192645499</v>
      </c>
      <c r="G12" s="595">
        <v>11.986217455452044</v>
      </c>
      <c r="H12" s="595">
        <v>13.023405287447185</v>
      </c>
      <c r="I12" s="595">
        <v>13.939520061509524</v>
      </c>
      <c r="J12" s="595">
        <v>13.501464166368553</v>
      </c>
      <c r="K12" s="922">
        <v>10.71595453016354</v>
      </c>
    </row>
    <row r="13" spans="1:15" ht="17.25">
      <c r="A13" s="318" t="s">
        <v>291</v>
      </c>
      <c r="B13" s="319"/>
      <c r="C13" s="319"/>
      <c r="D13" s="319"/>
      <c r="E13" s="319"/>
      <c r="F13" s="319"/>
      <c r="G13" s="319"/>
      <c r="H13" s="319"/>
      <c r="I13" s="319"/>
      <c r="J13" s="319"/>
      <c r="K13" s="923"/>
    </row>
    <row r="14" spans="1:15" ht="14.45" customHeight="1">
      <c r="A14" s="642" t="s">
        <v>931</v>
      </c>
      <c r="B14" s="321">
        <f>(B7-B8)/B8*100</f>
        <v>15.456933509056711</v>
      </c>
      <c r="C14" s="321">
        <f t="shared" ref="C14:K14" si="0">(C7-C8)/C8*100</f>
        <v>16.788361637708075</v>
      </c>
      <c r="D14" s="321">
        <f t="shared" si="0"/>
        <v>18.436358922528829</v>
      </c>
      <c r="E14" s="321">
        <f t="shared" ref="E14:G14" si="1">(E7-E8)/E8*100</f>
        <v>16.772150720692007</v>
      </c>
      <c r="F14" s="321">
        <f t="shared" si="1"/>
        <v>17.485332456028669</v>
      </c>
      <c r="G14" s="321">
        <f t="shared" si="1"/>
        <v>15.05647635425478</v>
      </c>
      <c r="H14" s="321">
        <f t="shared" ref="H14:J14" si="2">(H7-H8)/H8*100</f>
        <v>15.802690626581906</v>
      </c>
      <c r="I14" s="321">
        <f t="shared" si="2"/>
        <v>15.92858280632807</v>
      </c>
      <c r="J14" s="321">
        <f t="shared" si="2"/>
        <v>9.4441004494305325</v>
      </c>
      <c r="K14" s="518">
        <f t="shared" si="0"/>
        <v>15.608334066125318</v>
      </c>
    </row>
    <row r="15" spans="1:15" ht="14.45" customHeight="1">
      <c r="A15" s="642" t="s">
        <v>933</v>
      </c>
      <c r="B15" s="321">
        <f>(B7-B11)/B11*100</f>
        <v>201.2719431202776</v>
      </c>
      <c r="C15" s="321">
        <f t="shared" ref="C15:K15" si="3">(C7-C11)/C11*100</f>
        <v>194.08709006538285</v>
      </c>
      <c r="D15" s="321">
        <f t="shared" si="3"/>
        <v>146.07323188489448</v>
      </c>
      <c r="E15" s="321">
        <f t="shared" ref="E15:G15" si="4">(E7-E11)/E11*100</f>
        <v>140.17729484680035</v>
      </c>
      <c r="F15" s="321">
        <f t="shared" si="4"/>
        <v>166.81101877274887</v>
      </c>
      <c r="G15" s="321">
        <f t="shared" si="4"/>
        <v>163.44014993954559</v>
      </c>
      <c r="H15" s="321">
        <f t="shared" ref="H15:J15" si="5">(H7-H11)/H11*100</f>
        <v>154.04152791718897</v>
      </c>
      <c r="I15" s="321">
        <f t="shared" si="5"/>
        <v>151.39685441273656</v>
      </c>
      <c r="J15" s="321">
        <f t="shared" si="5"/>
        <v>147.34095404017401</v>
      </c>
      <c r="K15" s="518">
        <f t="shared" si="3"/>
        <v>160.75587786526128</v>
      </c>
    </row>
    <row r="16" spans="1:15" ht="17.25" hidden="1">
      <c r="A16" s="642" t="s">
        <v>932</v>
      </c>
      <c r="B16" s="518">
        <f>(B7-B12)/B12*100</f>
        <v>367.81344508570999</v>
      </c>
      <c r="C16" s="518">
        <f t="shared" ref="C16:D16" si="6">(C7-C12)/C12*100</f>
        <v>358.29194473556976</v>
      </c>
      <c r="D16" s="518">
        <f t="shared" si="6"/>
        <v>347.77668499910021</v>
      </c>
      <c r="E16" s="518"/>
      <c r="F16" s="518"/>
      <c r="G16" s="518"/>
      <c r="H16" s="518"/>
      <c r="I16" s="518"/>
      <c r="J16" s="518"/>
      <c r="K16" s="518">
        <f>(K7-K12)/K12*100</f>
        <v>347.15905949324764</v>
      </c>
      <c r="L16" s="518" t="e">
        <f>(C21-#REF!)/#REF!*100</f>
        <v>#REF!</v>
      </c>
      <c r="M16" s="518" t="e">
        <f>(D21-#REF!)/#REF!*100</f>
        <v>#REF!</v>
      </c>
      <c r="N16" s="518" t="e">
        <f>(K21-#REF!)/#REF!*100</f>
        <v>#REF!</v>
      </c>
    </row>
    <row r="17" spans="1:11" ht="17.25">
      <c r="K17" s="926"/>
    </row>
    <row r="18" spans="1:11" ht="17.25">
      <c r="K18" s="926"/>
    </row>
    <row r="19" spans="1:11" ht="17.25">
      <c r="K19" s="926"/>
    </row>
    <row r="20" spans="1:11" ht="18.75">
      <c r="A20" s="643" t="s">
        <v>317</v>
      </c>
      <c r="B20" s="382"/>
      <c r="C20" s="382"/>
      <c r="D20" s="382"/>
      <c r="E20" s="382"/>
      <c r="F20" s="382"/>
      <c r="G20" s="382"/>
      <c r="H20" s="382"/>
      <c r="I20" s="382"/>
      <c r="J20" s="382"/>
      <c r="K20" s="927"/>
    </row>
    <row r="21" spans="1:11" ht="18.75">
      <c r="A21" s="841">
        <v>2024</v>
      </c>
      <c r="B21" s="326">
        <v>0.82384038280565852</v>
      </c>
      <c r="C21" s="326">
        <v>0.83979893405934047</v>
      </c>
      <c r="D21" s="326">
        <v>0.84065418237531442</v>
      </c>
      <c r="E21" s="925">
        <v>0.84544196704761188</v>
      </c>
      <c r="F21" s="925">
        <v>0.8485396867948003</v>
      </c>
      <c r="G21" s="925">
        <v>0.85614447831604334</v>
      </c>
      <c r="H21" s="925">
        <v>0.88061358725763117</v>
      </c>
      <c r="I21" s="925">
        <v>0.92967887825750828</v>
      </c>
      <c r="J21" s="925">
        <v>0.86891527476675157</v>
      </c>
      <c r="K21" s="924">
        <v>0.85962374022067045</v>
      </c>
    </row>
    <row r="22" spans="1:11" ht="17.25">
      <c r="A22" s="618">
        <v>2023</v>
      </c>
      <c r="B22" s="326">
        <v>0.72268828487403669</v>
      </c>
      <c r="C22" s="326">
        <v>0.73752762339731537</v>
      </c>
      <c r="D22" s="326">
        <v>0.73715237924644361</v>
      </c>
      <c r="E22" s="925">
        <v>0.75122732859551811</v>
      </c>
      <c r="F22" s="925">
        <v>0.75030380039815525</v>
      </c>
      <c r="G22" s="925">
        <v>0.77067385607444583</v>
      </c>
      <c r="H22" s="925">
        <v>0.78530826182403468</v>
      </c>
      <c r="I22" s="925">
        <v>0.82576851996508327</v>
      </c>
      <c r="J22" s="925">
        <v>0.81516784938108533</v>
      </c>
      <c r="K22" s="924">
        <v>0.76655316667465201</v>
      </c>
    </row>
    <row r="23" spans="1:11" ht="17.25">
      <c r="A23" s="618">
        <v>2022</v>
      </c>
      <c r="B23" s="326">
        <v>0.57409514037842746</v>
      </c>
      <c r="C23" s="326">
        <v>0.58242601163764396</v>
      </c>
      <c r="D23" s="326">
        <v>0.59749548872502212</v>
      </c>
      <c r="E23" s="925">
        <v>0.60625240541322634</v>
      </c>
      <c r="F23" s="925">
        <v>0.60936915377450573</v>
      </c>
      <c r="G23" s="925">
        <v>0.63247761153079929</v>
      </c>
      <c r="H23" s="925">
        <v>0.65608858756373445</v>
      </c>
      <c r="I23" s="925">
        <v>0.7006786612816247</v>
      </c>
      <c r="J23" s="925">
        <v>0.67587329962041587</v>
      </c>
      <c r="K23" s="924">
        <v>0.62638585606375985</v>
      </c>
    </row>
    <row r="24" spans="1:11" ht="17.25">
      <c r="A24" s="214">
        <v>2021</v>
      </c>
      <c r="B24" s="326">
        <v>0.41887117133122781</v>
      </c>
      <c r="C24" s="326">
        <v>0.42366873182185583</v>
      </c>
      <c r="D24" s="326">
        <v>0.46125036632180744</v>
      </c>
      <c r="E24" s="925">
        <v>0.4567144555235863</v>
      </c>
      <c r="F24" s="925">
        <v>0.43881655872905173</v>
      </c>
      <c r="G24" s="925">
        <v>0.44995956417013871</v>
      </c>
      <c r="H24" s="925">
        <v>0.4829004165497614</v>
      </c>
      <c r="I24" s="925">
        <v>0.5109664804224523</v>
      </c>
      <c r="J24" s="925">
        <v>0.50208805424815695</v>
      </c>
      <c r="K24" s="924">
        <v>0.46094998752648958</v>
      </c>
    </row>
    <row r="25" spans="1:11" ht="17.25">
      <c r="A25" s="214">
        <v>2020</v>
      </c>
      <c r="B25" s="326">
        <v>0.27702790556683732</v>
      </c>
      <c r="C25" s="326">
        <v>0.29378110569517296</v>
      </c>
      <c r="D25" s="326">
        <v>0.35687629405244981</v>
      </c>
      <c r="E25" s="925">
        <v>0.36865789395842197</v>
      </c>
      <c r="F25" s="925">
        <v>0.33392369109765274</v>
      </c>
      <c r="G25" s="925">
        <v>0.34209855716162713</v>
      </c>
      <c r="H25" s="925">
        <v>0.36251810736535039</v>
      </c>
      <c r="I25" s="925">
        <v>0.38424079068062555</v>
      </c>
      <c r="J25" s="925">
        <v>0.36266965844840598</v>
      </c>
      <c r="K25" s="924">
        <v>0.3426021061100093</v>
      </c>
    </row>
    <row r="26" spans="1:11" ht="17.25">
      <c r="A26" s="318" t="s">
        <v>291</v>
      </c>
      <c r="B26" s="319"/>
      <c r="C26" s="319"/>
      <c r="D26" s="319"/>
      <c r="E26" s="319"/>
      <c r="F26" s="319"/>
      <c r="G26" s="319"/>
      <c r="H26" s="319"/>
      <c r="I26" s="319"/>
      <c r="J26" s="319"/>
      <c r="K26" s="926"/>
    </row>
    <row r="27" spans="1:11" ht="17.25">
      <c r="A27" s="642" t="str">
        <f>+A14</f>
        <v>2024 vs 2023</v>
      </c>
      <c r="B27" s="321">
        <f>(B21-B22)/B22*100</f>
        <v>13.996642819421442</v>
      </c>
      <c r="C27" s="321">
        <f>(C21-C22)/C22*100</f>
        <v>13.86677697452564</v>
      </c>
      <c r="D27" s="321">
        <f>(D21-D22)/D22*100</f>
        <v>14.040760912238506</v>
      </c>
      <c r="E27" s="321">
        <f t="shared" ref="E27:G27" si="7">(E21-E22)/E22*100</f>
        <v>12.541428521807887</v>
      </c>
      <c r="F27" s="321">
        <f t="shared" si="7"/>
        <v>13.09281471645423</v>
      </c>
      <c r="G27" s="321">
        <f t="shared" si="7"/>
        <v>11.090375204493922</v>
      </c>
      <c r="H27" s="321">
        <f t="shared" ref="H27:J27" si="8">(H21-H22)/H22*100</f>
        <v>12.136040083448366</v>
      </c>
      <c r="I27" s="321">
        <f t="shared" si="8"/>
        <v>12.583472944308745</v>
      </c>
      <c r="J27" s="321">
        <f t="shared" si="8"/>
        <v>6.5934182054007486</v>
      </c>
      <c r="K27" s="518">
        <f>(K21-K22)/K22*100</f>
        <v>12.141437488251922</v>
      </c>
    </row>
    <row r="28" spans="1:11" ht="17.25">
      <c r="A28" s="642" t="str">
        <f>+A15</f>
        <v>2024 vs 2020</v>
      </c>
      <c r="B28" s="321">
        <f>(B21-B25)/B25*100</f>
        <v>197.38534142254275</v>
      </c>
      <c r="C28" s="321">
        <f>(C21-C25)/C25*100</f>
        <v>185.85872875388901</v>
      </c>
      <c r="D28" s="321">
        <f>(D21-D25)/D25*100</f>
        <v>135.55898679326796</v>
      </c>
      <c r="E28" s="321">
        <f t="shared" ref="E28:G28" si="9">(E21-E25)/E25*100</f>
        <v>129.32967960343274</v>
      </c>
      <c r="F28" s="321">
        <f t="shared" si="9"/>
        <v>154.1118553180622</v>
      </c>
      <c r="G28" s="321">
        <f t="shared" si="9"/>
        <v>150.26252242027175</v>
      </c>
      <c r="H28" s="321">
        <f t="shared" ref="H28:J28" si="10">(H21-H25)/H25*100</f>
        <v>142.91575216962542</v>
      </c>
      <c r="I28" s="321">
        <f t="shared" si="10"/>
        <v>141.95215625356175</v>
      </c>
      <c r="J28" s="321">
        <f t="shared" si="10"/>
        <v>139.58863238909879</v>
      </c>
      <c r="K28" s="518">
        <f>(K21-K25)/K25*100</f>
        <v>150.91023227529311</v>
      </c>
    </row>
  </sheetData>
  <mergeCells count="1">
    <mergeCell ref="K3:K4"/>
  </mergeCells>
  <phoneticPr fontId="8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codeName="Foglio15">
    <tabColor rgb="FF0000FF"/>
  </sheetPr>
  <dimension ref="A1:M262"/>
  <sheetViews>
    <sheetView showGridLines="0" zoomScale="90" zoomScaleNormal="90" workbookViewId="0">
      <pane xSplit="1" ySplit="5" topLeftCell="B235" activePane="bottomRight" state="frozen"/>
      <selection pane="topRight" activeCell="B1" sqref="B1"/>
      <selection pane="bottomLeft" activeCell="A6" sqref="A6"/>
      <selection pane="bottomRight" activeCell="I234" sqref="I234"/>
    </sheetView>
  </sheetViews>
  <sheetFormatPr defaultColWidth="9.85546875" defaultRowHeight="15"/>
  <cols>
    <col min="1" max="3" width="9.85546875" style="558"/>
    <col min="4" max="4" width="9.85546875" style="570"/>
    <col min="5" max="5" width="15.7109375" style="571" customWidth="1"/>
    <col min="6" max="6" width="12.28515625" style="572" bestFit="1" customWidth="1"/>
    <col min="7" max="16384" width="9.85546875" style="558"/>
  </cols>
  <sheetData>
    <row r="1" spans="1:13" ht="21">
      <c r="A1" s="552" t="str">
        <f>+'Indice-Index'!A19</f>
        <v>1.12 Traffico dati, intensità dei flussi settimanali - Weekly data traffic intensity</v>
      </c>
      <c r="B1" s="553"/>
      <c r="C1" s="553"/>
      <c r="D1" s="554"/>
      <c r="E1" s="555"/>
      <c r="F1" s="556"/>
      <c r="G1" s="553"/>
      <c r="H1" s="553"/>
      <c r="I1" s="553"/>
      <c r="J1" s="934"/>
      <c r="K1" s="557"/>
      <c r="L1" s="557"/>
      <c r="M1" s="557"/>
    </row>
    <row r="3" spans="1:13" s="559" customFormat="1" ht="19.5" thickBot="1">
      <c r="B3" s="529" t="s">
        <v>396</v>
      </c>
      <c r="C3" s="529" t="s">
        <v>397</v>
      </c>
      <c r="D3" s="529" t="s">
        <v>398</v>
      </c>
      <c r="E3" s="529" t="s">
        <v>399</v>
      </c>
      <c r="F3" s="530" t="s">
        <v>631</v>
      </c>
    </row>
    <row r="4" spans="1:13" s="559" customFormat="1" ht="19.5" thickBot="1">
      <c r="B4" s="531">
        <v>2020</v>
      </c>
      <c r="C4" s="531" t="s">
        <v>400</v>
      </c>
      <c r="D4" s="532" t="s">
        <v>401</v>
      </c>
      <c r="E4" s="531" t="s">
        <v>402</v>
      </c>
      <c r="F4" s="533">
        <v>0</v>
      </c>
    </row>
    <row r="5" spans="1:13" s="559" customFormat="1" ht="15.75">
      <c r="B5" s="560"/>
      <c r="D5" s="561"/>
      <c r="E5" s="562"/>
      <c r="F5" s="563"/>
    </row>
    <row r="6" spans="1:13" s="559" customFormat="1" ht="16.5" thickBot="1">
      <c r="B6" s="560"/>
      <c r="D6" s="561"/>
      <c r="E6" s="562"/>
      <c r="F6" s="563"/>
    </row>
    <row r="7" spans="1:13" s="559" customFormat="1" ht="15.75">
      <c r="B7" s="1034">
        <v>2020</v>
      </c>
      <c r="C7" s="827"/>
      <c r="D7" s="564" t="s">
        <v>403</v>
      </c>
      <c r="E7" s="565" t="s">
        <v>404</v>
      </c>
      <c r="F7" s="752">
        <v>-5.1988691942981974E-3</v>
      </c>
    </row>
    <row r="8" spans="1:13" s="559" customFormat="1" ht="16.5" customHeight="1">
      <c r="B8" s="1035"/>
      <c r="C8" s="828"/>
      <c r="D8" s="566" t="s">
        <v>405</v>
      </c>
      <c r="E8" s="567" t="s">
        <v>406</v>
      </c>
      <c r="F8" s="753">
        <v>4.3120150670658858E-2</v>
      </c>
    </row>
    <row r="9" spans="1:13" s="559" customFormat="1" ht="16.5" customHeight="1">
      <c r="B9" s="1035"/>
      <c r="C9" s="828" t="s">
        <v>407</v>
      </c>
      <c r="D9" s="566" t="s">
        <v>408</v>
      </c>
      <c r="E9" s="567" t="s">
        <v>409</v>
      </c>
      <c r="F9" s="753">
        <v>6.29772920373914E-2</v>
      </c>
    </row>
    <row r="10" spans="1:13" s="559" customFormat="1" ht="16.5" customHeight="1">
      <c r="B10" s="1035"/>
      <c r="C10" s="828"/>
      <c r="D10" s="566" t="s">
        <v>410</v>
      </c>
      <c r="E10" s="567" t="s">
        <v>411</v>
      </c>
      <c r="F10" s="753">
        <v>0.17852434604474016</v>
      </c>
    </row>
    <row r="11" spans="1:13" s="559" customFormat="1" ht="16.5" customHeight="1">
      <c r="B11" s="1035"/>
      <c r="C11" s="828"/>
      <c r="D11" s="566" t="s">
        <v>412</v>
      </c>
      <c r="E11" s="567" t="s">
        <v>413</v>
      </c>
      <c r="F11" s="753">
        <v>0.16977310413020782</v>
      </c>
    </row>
    <row r="12" spans="1:13" s="559" customFormat="1" ht="16.5" customHeight="1">
      <c r="B12" s="1035"/>
      <c r="C12" s="828"/>
      <c r="D12" s="566" t="s">
        <v>414</v>
      </c>
      <c r="E12" s="567" t="s">
        <v>415</v>
      </c>
      <c r="F12" s="753">
        <v>0.17524849712443338</v>
      </c>
    </row>
    <row r="13" spans="1:13" s="559" customFormat="1" ht="16.5" customHeight="1">
      <c r="B13" s="1035"/>
      <c r="C13" s="828"/>
      <c r="D13" s="566" t="s">
        <v>416</v>
      </c>
      <c r="E13" s="567" t="s">
        <v>417</v>
      </c>
      <c r="F13" s="753">
        <v>0.16204224709037274</v>
      </c>
    </row>
    <row r="14" spans="1:13" s="559" customFormat="1" ht="16.5" customHeight="1">
      <c r="B14" s="1035"/>
      <c r="C14" s="828" t="s">
        <v>418</v>
      </c>
      <c r="D14" s="566" t="s">
        <v>419</v>
      </c>
      <c r="E14" s="567" t="s">
        <v>420</v>
      </c>
      <c r="F14" s="753">
        <v>0.15760308065854026</v>
      </c>
    </row>
    <row r="15" spans="1:13" s="559" customFormat="1" ht="16.5" customHeight="1">
      <c r="B15" s="1035"/>
      <c r="C15" s="828"/>
      <c r="D15" s="566" t="s">
        <v>421</v>
      </c>
      <c r="E15" s="567" t="s">
        <v>422</v>
      </c>
      <c r="F15" s="753">
        <v>0.14367826101150158</v>
      </c>
    </row>
    <row r="16" spans="1:13" s="559" customFormat="1" ht="16.5" customHeight="1">
      <c r="B16" s="1035"/>
      <c r="C16" s="828"/>
      <c r="D16" s="566" t="s">
        <v>423</v>
      </c>
      <c r="E16" s="567" t="s">
        <v>424</v>
      </c>
      <c r="F16" s="753">
        <v>0.17792993982042057</v>
      </c>
    </row>
    <row r="17" spans="2:6" s="559" customFormat="1" ht="16.5" customHeight="1">
      <c r="B17" s="1035"/>
      <c r="C17" s="828"/>
      <c r="D17" s="566" t="s">
        <v>425</v>
      </c>
      <c r="E17" s="567" t="s">
        <v>426</v>
      </c>
      <c r="F17" s="753">
        <v>0.18757097507427647</v>
      </c>
    </row>
    <row r="18" spans="2:6" s="559" customFormat="1" ht="16.5" customHeight="1">
      <c r="B18" s="1035"/>
      <c r="C18" s="828" t="s">
        <v>427</v>
      </c>
      <c r="D18" s="566" t="s">
        <v>428</v>
      </c>
      <c r="E18" s="567" t="s">
        <v>429</v>
      </c>
      <c r="F18" s="753">
        <v>0.11901655960930645</v>
      </c>
    </row>
    <row r="19" spans="2:6" s="559" customFormat="1" ht="16.5" customHeight="1">
      <c r="B19" s="1035"/>
      <c r="C19" s="828"/>
      <c r="D19" s="566" t="s">
        <v>430</v>
      </c>
      <c r="E19" s="567" t="s">
        <v>431</v>
      </c>
      <c r="F19" s="753">
        <v>0.13074573317886959</v>
      </c>
    </row>
    <row r="20" spans="2:6" s="559" customFormat="1" ht="16.5" customHeight="1">
      <c r="B20" s="1035"/>
      <c r="C20" s="828"/>
      <c r="D20" s="566" t="s">
        <v>432</v>
      </c>
      <c r="E20" s="567" t="s">
        <v>433</v>
      </c>
      <c r="F20" s="753">
        <v>0.10892741215600288</v>
      </c>
    </row>
    <row r="21" spans="2:6" s="559" customFormat="1" ht="16.5" customHeight="1">
      <c r="B21" s="1035"/>
      <c r="C21" s="828"/>
      <c r="D21" s="566" t="s">
        <v>434</v>
      </c>
      <c r="E21" s="567" t="s">
        <v>435</v>
      </c>
      <c r="F21" s="753">
        <v>6.2054630007940356E-2</v>
      </c>
    </row>
    <row r="22" spans="2:6" s="559" customFormat="1" ht="16.5" customHeight="1">
      <c r="B22" s="1035"/>
      <c r="C22" s="828" t="s">
        <v>436</v>
      </c>
      <c r="D22" s="566" t="s">
        <v>437</v>
      </c>
      <c r="E22" s="567" t="s">
        <v>438</v>
      </c>
      <c r="F22" s="753">
        <v>0.12616203686017091</v>
      </c>
    </row>
    <row r="23" spans="2:6" s="559" customFormat="1" ht="16.5" customHeight="1">
      <c r="B23" s="1035"/>
      <c r="C23" s="828"/>
      <c r="D23" s="566" t="s">
        <v>439</v>
      </c>
      <c r="E23" s="567" t="s">
        <v>440</v>
      </c>
      <c r="F23" s="753">
        <v>0.1737571080881011</v>
      </c>
    </row>
    <row r="24" spans="2:6" s="559" customFormat="1" ht="16.5" customHeight="1">
      <c r="B24" s="1035"/>
      <c r="C24" s="828"/>
      <c r="D24" s="566" t="s">
        <v>441</v>
      </c>
      <c r="E24" s="567" t="s">
        <v>442</v>
      </c>
      <c r="F24" s="753">
        <v>0.17459076952783739</v>
      </c>
    </row>
    <row r="25" spans="2:6" s="559" customFormat="1" ht="16.5" customHeight="1">
      <c r="B25" s="1035"/>
      <c r="C25" s="828"/>
      <c r="D25" s="566" t="s">
        <v>443</v>
      </c>
      <c r="E25" s="567" t="s">
        <v>444</v>
      </c>
      <c r="F25" s="753">
        <v>0.19834386109803803</v>
      </c>
    </row>
    <row r="26" spans="2:6" s="559" customFormat="1" ht="16.5" customHeight="1">
      <c r="B26" s="1035"/>
      <c r="C26" s="828"/>
      <c r="D26" s="566" t="s">
        <v>445</v>
      </c>
      <c r="E26" s="567" t="s">
        <v>446</v>
      </c>
      <c r="F26" s="753">
        <v>0.22627034343620211</v>
      </c>
    </row>
    <row r="27" spans="2:6" s="559" customFormat="1" ht="16.5" customHeight="1">
      <c r="B27" s="1035"/>
      <c r="C27" s="828" t="s">
        <v>447</v>
      </c>
      <c r="D27" s="566" t="s">
        <v>448</v>
      </c>
      <c r="E27" s="567" t="s">
        <v>449</v>
      </c>
      <c r="F27" s="753">
        <v>0.34523937785654046</v>
      </c>
    </row>
    <row r="28" spans="2:6" s="559" customFormat="1" ht="16.5" customHeight="1">
      <c r="B28" s="1035"/>
      <c r="C28" s="828"/>
      <c r="D28" s="566" t="s">
        <v>450</v>
      </c>
      <c r="E28" s="567" t="s">
        <v>451</v>
      </c>
      <c r="F28" s="753">
        <v>0.24736077766725686</v>
      </c>
    </row>
    <row r="29" spans="2:6" s="559" customFormat="1" ht="16.5" customHeight="1">
      <c r="B29" s="1035"/>
      <c r="C29" s="828"/>
      <c r="D29" s="566" t="s">
        <v>452</v>
      </c>
      <c r="E29" s="567" t="s">
        <v>453</v>
      </c>
      <c r="F29" s="753">
        <v>0.28856532637755294</v>
      </c>
    </row>
    <row r="30" spans="2:6" s="559" customFormat="1" ht="16.5" customHeight="1">
      <c r="B30" s="1035"/>
      <c r="C30" s="828"/>
      <c r="D30" s="566" t="s">
        <v>454</v>
      </c>
      <c r="E30" s="567" t="s">
        <v>455</v>
      </c>
      <c r="F30" s="753">
        <v>0.26401693166422197</v>
      </c>
    </row>
    <row r="31" spans="2:6" s="559" customFormat="1" ht="16.5" customHeight="1">
      <c r="B31" s="1035"/>
      <c r="C31" s="828" t="s">
        <v>456</v>
      </c>
      <c r="D31" s="566" t="s">
        <v>457</v>
      </c>
      <c r="E31" s="567" t="s">
        <v>458</v>
      </c>
      <c r="F31" s="753">
        <v>0.26852489052203599</v>
      </c>
    </row>
    <row r="32" spans="2:6" s="559" customFormat="1" ht="16.5" customHeight="1">
      <c r="B32" s="1035"/>
      <c r="C32" s="828"/>
      <c r="D32" s="566" t="s">
        <v>459</v>
      </c>
      <c r="E32" s="567" t="s">
        <v>460</v>
      </c>
      <c r="F32" s="753">
        <v>0.25131554377293785</v>
      </c>
    </row>
    <row r="33" spans="2:6" s="559" customFormat="1" ht="16.5" customHeight="1">
      <c r="B33" s="1035"/>
      <c r="C33" s="828"/>
      <c r="D33" s="566" t="s">
        <v>461</v>
      </c>
      <c r="E33" s="567" t="s">
        <v>462</v>
      </c>
      <c r="F33" s="753">
        <v>0.27574686756181094</v>
      </c>
    </row>
    <row r="34" spans="2:6" s="559" customFormat="1" ht="16.5" customHeight="1">
      <c r="B34" s="1035"/>
      <c r="C34" s="828"/>
      <c r="D34" s="566" t="s">
        <v>463</v>
      </c>
      <c r="E34" s="567" t="s">
        <v>464</v>
      </c>
      <c r="F34" s="753">
        <v>0.27263120109742839</v>
      </c>
    </row>
    <row r="35" spans="2:6" s="559" customFormat="1" ht="16.5" customHeight="1">
      <c r="B35" s="1035"/>
      <c r="C35" s="828" t="s">
        <v>465</v>
      </c>
      <c r="D35" s="566" t="s">
        <v>466</v>
      </c>
      <c r="E35" s="567" t="s">
        <v>467</v>
      </c>
      <c r="F35" s="753">
        <v>0.26073231859808871</v>
      </c>
    </row>
    <row r="36" spans="2:6" s="559" customFormat="1" ht="16.5" customHeight="1">
      <c r="B36" s="1035"/>
      <c r="C36" s="828"/>
      <c r="D36" s="566" t="s">
        <v>468</v>
      </c>
      <c r="E36" s="567" t="s">
        <v>469</v>
      </c>
      <c r="F36" s="753">
        <v>0.25598011784831409</v>
      </c>
    </row>
    <row r="37" spans="2:6" s="559" customFormat="1" ht="16.5" customHeight="1">
      <c r="B37" s="1035"/>
      <c r="C37" s="828"/>
      <c r="D37" s="566" t="s">
        <v>470</v>
      </c>
      <c r="E37" s="567" t="s">
        <v>471</v>
      </c>
      <c r="F37" s="753">
        <v>0.28309032370505033</v>
      </c>
    </row>
    <row r="38" spans="2:6" s="559" customFormat="1" ht="16.5" customHeight="1">
      <c r="B38" s="1035"/>
      <c r="C38" s="828"/>
      <c r="D38" s="566" t="s">
        <v>472</v>
      </c>
      <c r="E38" s="567" t="s">
        <v>473</v>
      </c>
      <c r="F38" s="753">
        <v>0.29635674093548336</v>
      </c>
    </row>
    <row r="39" spans="2:6" s="559" customFormat="1" ht="16.5" customHeight="1">
      <c r="B39" s="1035"/>
      <c r="C39" s="828"/>
      <c r="D39" s="566" t="s">
        <v>474</v>
      </c>
      <c r="E39" s="567" t="s">
        <v>475</v>
      </c>
      <c r="F39" s="753">
        <v>0.31620720458959045</v>
      </c>
    </row>
    <row r="40" spans="2:6" s="559" customFormat="1" ht="16.5" customHeight="1">
      <c r="B40" s="1035"/>
      <c r="C40" s="828" t="s">
        <v>476</v>
      </c>
      <c r="D40" s="566" t="s">
        <v>477</v>
      </c>
      <c r="E40" s="567" t="s">
        <v>478</v>
      </c>
      <c r="F40" s="753">
        <v>0.24832559684814537</v>
      </c>
    </row>
    <row r="41" spans="2:6" s="559" customFormat="1" ht="16.5" customHeight="1">
      <c r="B41" s="1035"/>
      <c r="C41" s="828"/>
      <c r="D41" s="566" t="s">
        <v>479</v>
      </c>
      <c r="E41" s="567" t="s">
        <v>480</v>
      </c>
      <c r="F41" s="753">
        <v>0.26994510286762685</v>
      </c>
    </row>
    <row r="42" spans="2:6" s="559" customFormat="1" ht="16.5" customHeight="1">
      <c r="B42" s="1035"/>
      <c r="C42" s="828"/>
      <c r="D42" s="566" t="s">
        <v>481</v>
      </c>
      <c r="E42" s="567" t="s">
        <v>482</v>
      </c>
      <c r="F42" s="753">
        <v>0.30769342652706244</v>
      </c>
    </row>
    <row r="43" spans="2:6" s="559" customFormat="1" ht="16.5" customHeight="1">
      <c r="B43" s="1035"/>
      <c r="C43" s="828"/>
      <c r="D43" s="566" t="s">
        <v>483</v>
      </c>
      <c r="E43" s="567" t="s">
        <v>484</v>
      </c>
      <c r="F43" s="753">
        <v>0.37363043945229801</v>
      </c>
    </row>
    <row r="44" spans="2:6" s="559" customFormat="1" ht="16.5" customHeight="1">
      <c r="B44" s="1035"/>
      <c r="C44" s="828" t="s">
        <v>485</v>
      </c>
      <c r="D44" s="566" t="s">
        <v>486</v>
      </c>
      <c r="E44" s="567" t="s">
        <v>487</v>
      </c>
      <c r="F44" s="753">
        <v>0.4210677725204906</v>
      </c>
    </row>
    <row r="45" spans="2:6" s="559" customFormat="1" ht="16.5" customHeight="1">
      <c r="B45" s="1035"/>
      <c r="C45" s="828"/>
      <c r="D45" s="566" t="s">
        <v>488</v>
      </c>
      <c r="E45" s="567" t="s">
        <v>489</v>
      </c>
      <c r="F45" s="753">
        <v>0.43784713555620358</v>
      </c>
    </row>
    <row r="46" spans="2:6" s="559" customFormat="1" ht="16.5" customHeight="1">
      <c r="B46" s="1035"/>
      <c r="C46" s="828"/>
      <c r="D46" s="566" t="s">
        <v>490</v>
      </c>
      <c r="E46" s="567" t="s">
        <v>491</v>
      </c>
      <c r="F46" s="753">
        <v>0.45490130485469227</v>
      </c>
    </row>
    <row r="47" spans="2:6" s="559" customFormat="1" ht="16.5" customHeight="1">
      <c r="B47" s="1035"/>
      <c r="C47" s="828"/>
      <c r="D47" s="566" t="s">
        <v>492</v>
      </c>
      <c r="E47" s="567" t="s">
        <v>493</v>
      </c>
      <c r="F47" s="753">
        <v>0.4249425041979582</v>
      </c>
    </row>
    <row r="48" spans="2:6" s="559" customFormat="1" ht="16.5" customHeight="1">
      <c r="B48" s="1035"/>
      <c r="C48" s="828" t="s">
        <v>494</v>
      </c>
      <c r="D48" s="566" t="s">
        <v>495</v>
      </c>
      <c r="E48" s="567" t="s">
        <v>496</v>
      </c>
      <c r="F48" s="753">
        <v>0.48885025376468744</v>
      </c>
    </row>
    <row r="49" spans="2:6" s="559" customFormat="1" ht="16.5" customHeight="1">
      <c r="B49" s="1035"/>
      <c r="C49" s="828"/>
      <c r="D49" s="566" t="s">
        <v>497</v>
      </c>
      <c r="E49" s="567" t="s">
        <v>498</v>
      </c>
      <c r="F49" s="753">
        <v>0.50980101538331457</v>
      </c>
    </row>
    <row r="50" spans="2:6" s="559" customFormat="1" ht="16.5" customHeight="1">
      <c r="B50" s="1035"/>
      <c r="C50" s="828"/>
      <c r="D50" s="566" t="s">
        <v>499</v>
      </c>
      <c r="E50" s="567" t="s">
        <v>500</v>
      </c>
      <c r="F50" s="753">
        <v>0.54558690354676853</v>
      </c>
    </row>
    <row r="51" spans="2:6" s="559" customFormat="1" ht="16.5" customHeight="1">
      <c r="B51" s="1035"/>
      <c r="C51" s="828"/>
      <c r="D51" s="566" t="s">
        <v>501</v>
      </c>
      <c r="E51" s="567" t="s">
        <v>502</v>
      </c>
      <c r="F51" s="753">
        <v>0.48277978498434077</v>
      </c>
    </row>
    <row r="52" spans="2:6" s="559" customFormat="1" ht="17.100000000000001" customHeight="1" thickBot="1">
      <c r="B52" s="1036"/>
      <c r="C52" s="829"/>
      <c r="D52" s="568" t="s">
        <v>503</v>
      </c>
      <c r="E52" s="569" t="s">
        <v>504</v>
      </c>
      <c r="F52" s="754">
        <v>0.51724824831915051</v>
      </c>
    </row>
    <row r="53" spans="2:6" s="559" customFormat="1" ht="15.75">
      <c r="B53" s="1034">
        <v>2021</v>
      </c>
      <c r="C53" s="827" t="s">
        <v>505</v>
      </c>
      <c r="D53" s="564" t="s">
        <v>506</v>
      </c>
      <c r="E53" s="565" t="s">
        <v>507</v>
      </c>
      <c r="F53" s="752">
        <v>0.56438461755082081</v>
      </c>
    </row>
    <row r="54" spans="2:6" s="559" customFormat="1" ht="15.75">
      <c r="B54" s="1035"/>
      <c r="C54" s="828"/>
      <c r="D54" s="566" t="s">
        <v>508</v>
      </c>
      <c r="E54" s="567" t="s">
        <v>509</v>
      </c>
      <c r="F54" s="753">
        <v>0.56756889177093017</v>
      </c>
    </row>
    <row r="55" spans="2:6" s="559" customFormat="1" ht="15.75">
      <c r="B55" s="1035"/>
      <c r="C55" s="828"/>
      <c r="D55" s="566" t="s">
        <v>510</v>
      </c>
      <c r="E55" s="567" t="s">
        <v>511</v>
      </c>
      <c r="F55" s="753">
        <v>0.56142371900736099</v>
      </c>
    </row>
    <row r="56" spans="2:6" s="559" customFormat="1" ht="15.75">
      <c r="B56" s="1035"/>
      <c r="C56" s="828"/>
      <c r="D56" s="566" t="s">
        <v>512</v>
      </c>
      <c r="E56" s="567" t="s">
        <v>513</v>
      </c>
      <c r="F56" s="753">
        <v>0.53089293172108099</v>
      </c>
    </row>
    <row r="57" spans="2:6" s="559" customFormat="1" ht="15.75">
      <c r="B57" s="1035"/>
      <c r="C57" s="828" t="s">
        <v>400</v>
      </c>
      <c r="D57" s="566" t="s">
        <v>514</v>
      </c>
      <c r="E57" s="567" t="s">
        <v>515</v>
      </c>
      <c r="F57" s="753">
        <v>0.56981610811669425</v>
      </c>
    </row>
    <row r="58" spans="2:6" s="559" customFormat="1" ht="15.75">
      <c r="B58" s="1035"/>
      <c r="C58" s="828"/>
      <c r="D58" s="566" t="s">
        <v>516</v>
      </c>
      <c r="E58" s="567" t="s">
        <v>517</v>
      </c>
      <c r="F58" s="753">
        <v>0.57835266080289494</v>
      </c>
    </row>
    <row r="59" spans="2:6" s="559" customFormat="1" ht="15.75">
      <c r="B59" s="1035"/>
      <c r="C59" s="828"/>
      <c r="D59" s="566" t="s">
        <v>401</v>
      </c>
      <c r="E59" s="567" t="s">
        <v>518</v>
      </c>
      <c r="F59" s="753">
        <v>0.61679349779784698</v>
      </c>
    </row>
    <row r="60" spans="2:6" s="559" customFormat="1" ht="15.75">
      <c r="B60" s="1035"/>
      <c r="C60" s="828"/>
      <c r="D60" s="566" t="s">
        <v>403</v>
      </c>
      <c r="E60" s="567" t="s">
        <v>519</v>
      </c>
      <c r="F60" s="753">
        <v>0.61576157736684356</v>
      </c>
    </row>
    <row r="61" spans="2:6" s="559" customFormat="1" ht="15.75">
      <c r="B61" s="1035"/>
      <c r="C61" s="828" t="s">
        <v>407</v>
      </c>
      <c r="D61" s="566" t="s">
        <v>405</v>
      </c>
      <c r="E61" s="567" t="s">
        <v>520</v>
      </c>
      <c r="F61" s="753">
        <v>0.65776033839993509</v>
      </c>
    </row>
    <row r="62" spans="2:6" s="559" customFormat="1" ht="15.75">
      <c r="B62" s="1035"/>
      <c r="C62" s="828"/>
      <c r="D62" s="566" t="s">
        <v>408</v>
      </c>
      <c r="E62" s="567" t="s">
        <v>521</v>
      </c>
      <c r="F62" s="753">
        <v>0.64261398989092267</v>
      </c>
    </row>
    <row r="63" spans="2:6" s="559" customFormat="1" ht="15.75">
      <c r="B63" s="1035"/>
      <c r="C63" s="828"/>
      <c r="D63" s="566" t="s">
        <v>410</v>
      </c>
      <c r="E63" s="567" t="s">
        <v>522</v>
      </c>
      <c r="F63" s="753">
        <v>0.65459699527082527</v>
      </c>
    </row>
    <row r="64" spans="2:6" s="559" customFormat="1" ht="15.75">
      <c r="B64" s="1035"/>
      <c r="C64" s="828"/>
      <c r="D64" s="566" t="s">
        <v>412</v>
      </c>
      <c r="E64" s="567" t="s">
        <v>523</v>
      </c>
      <c r="F64" s="753">
        <v>0.61752214039286357</v>
      </c>
    </row>
    <row r="65" spans="2:6" s="559" customFormat="1" ht="15.75">
      <c r="B65" s="1035"/>
      <c r="C65" s="828"/>
      <c r="D65" s="566" t="s">
        <v>414</v>
      </c>
      <c r="E65" s="567" t="s">
        <v>524</v>
      </c>
      <c r="F65" s="753">
        <v>0.66363268183284008</v>
      </c>
    </row>
    <row r="66" spans="2:6" s="559" customFormat="1" ht="15.75">
      <c r="B66" s="1035"/>
      <c r="C66" s="828" t="s">
        <v>418</v>
      </c>
      <c r="D66" s="566" t="s">
        <v>416</v>
      </c>
      <c r="E66" s="567" t="s">
        <v>525</v>
      </c>
      <c r="F66" s="753">
        <v>0.66441860680560982</v>
      </c>
    </row>
    <row r="67" spans="2:6" s="559" customFormat="1" ht="15.75">
      <c r="B67" s="1035"/>
      <c r="C67" s="828"/>
      <c r="D67" s="566" t="s">
        <v>419</v>
      </c>
      <c r="E67" s="567" t="s">
        <v>526</v>
      </c>
      <c r="F67" s="753">
        <v>0.68572230115412902</v>
      </c>
    </row>
    <row r="68" spans="2:6" s="559" customFormat="1" ht="15.75">
      <c r="B68" s="1035"/>
      <c r="C68" s="828"/>
      <c r="D68" s="566" t="s">
        <v>421</v>
      </c>
      <c r="E68" s="567" t="s">
        <v>527</v>
      </c>
      <c r="F68" s="753">
        <v>0.779223725258267</v>
      </c>
    </row>
    <row r="69" spans="2:6" s="559" customFormat="1" ht="15.75">
      <c r="B69" s="1035"/>
      <c r="C69" s="828"/>
      <c r="D69" s="566" t="s">
        <v>423</v>
      </c>
      <c r="E69" s="567" t="s">
        <v>528</v>
      </c>
      <c r="F69" s="753">
        <v>0.67720213179087096</v>
      </c>
    </row>
    <row r="70" spans="2:6" s="559" customFormat="1" ht="15.75">
      <c r="B70" s="1035"/>
      <c r="C70" s="828" t="s">
        <v>427</v>
      </c>
      <c r="D70" s="566" t="s">
        <v>425</v>
      </c>
      <c r="E70" s="567" t="s">
        <v>529</v>
      </c>
      <c r="F70" s="753">
        <v>0.63754080072122032</v>
      </c>
    </row>
    <row r="71" spans="2:6" s="559" customFormat="1" ht="15.75">
      <c r="B71" s="1035"/>
      <c r="C71" s="828"/>
      <c r="D71" s="566" t="s">
        <v>428</v>
      </c>
      <c r="E71" s="567" t="s">
        <v>530</v>
      </c>
      <c r="F71" s="753">
        <v>0.7347975411985046</v>
      </c>
    </row>
    <row r="72" spans="2:6" s="559" customFormat="1" ht="15.75">
      <c r="B72" s="1035"/>
      <c r="C72" s="828"/>
      <c r="D72" s="566" t="s">
        <v>430</v>
      </c>
      <c r="E72" s="567" t="s">
        <v>531</v>
      </c>
      <c r="F72" s="753">
        <v>0.69222762733423826</v>
      </c>
    </row>
    <row r="73" spans="2:6" s="559" customFormat="1" ht="15.75">
      <c r="B73" s="1035"/>
      <c r="C73" s="828"/>
      <c r="D73" s="566" t="s">
        <v>432</v>
      </c>
      <c r="E73" s="567" t="s">
        <v>532</v>
      </c>
      <c r="F73" s="753">
        <v>0.62043723924192318</v>
      </c>
    </row>
    <row r="74" spans="2:6" s="559" customFormat="1" ht="15.75">
      <c r="B74" s="1035"/>
      <c r="C74" s="828" t="s">
        <v>436</v>
      </c>
      <c r="D74" s="566" t="s">
        <v>434</v>
      </c>
      <c r="E74" s="567" t="s">
        <v>533</v>
      </c>
      <c r="F74" s="753">
        <v>0.55178208460502187</v>
      </c>
    </row>
    <row r="75" spans="2:6" s="559" customFormat="1" ht="15.75">
      <c r="B75" s="1035"/>
      <c r="C75" s="828"/>
      <c r="D75" s="566" t="s">
        <v>437</v>
      </c>
      <c r="E75" s="567" t="s">
        <v>534</v>
      </c>
      <c r="F75" s="753">
        <v>0.59742117264450412</v>
      </c>
    </row>
    <row r="76" spans="2:6" s="559" customFormat="1" ht="15.75">
      <c r="B76" s="1035"/>
      <c r="C76" s="828"/>
      <c r="D76" s="566" t="s">
        <v>439</v>
      </c>
      <c r="E76" s="567" t="s">
        <v>535</v>
      </c>
      <c r="F76" s="753">
        <v>0.60439680098487347</v>
      </c>
    </row>
    <row r="77" spans="2:6" s="559" customFormat="1" ht="15.75">
      <c r="B77" s="1035"/>
      <c r="C77" s="828"/>
      <c r="D77" s="566" t="s">
        <v>441</v>
      </c>
      <c r="E77" s="567" t="s">
        <v>536</v>
      </c>
      <c r="F77" s="753">
        <v>0.61770222931790586</v>
      </c>
    </row>
    <row r="78" spans="2:6" s="559" customFormat="1" ht="15.75">
      <c r="B78" s="1035"/>
      <c r="C78" s="828"/>
      <c r="D78" s="566" t="s">
        <v>443</v>
      </c>
      <c r="E78" s="567" t="s">
        <v>537</v>
      </c>
      <c r="F78" s="753">
        <v>0.61349681524494137</v>
      </c>
    </row>
    <row r="79" spans="2:6" s="559" customFormat="1" ht="15.75">
      <c r="B79" s="1035"/>
      <c r="C79" s="828" t="s">
        <v>447</v>
      </c>
      <c r="D79" s="566" t="s">
        <v>445</v>
      </c>
      <c r="E79" s="567" t="s">
        <v>538</v>
      </c>
      <c r="F79" s="753">
        <v>0.65429499147786963</v>
      </c>
    </row>
    <row r="80" spans="2:6" s="559" customFormat="1" ht="15.75">
      <c r="B80" s="1035"/>
      <c r="C80" s="828"/>
      <c r="D80" s="566" t="s">
        <v>448</v>
      </c>
      <c r="E80" s="567" t="s">
        <v>539</v>
      </c>
      <c r="F80" s="753">
        <v>0.64729551662260343</v>
      </c>
    </row>
    <row r="81" spans="2:6" s="559" customFormat="1" ht="15.75">
      <c r="B81" s="1035"/>
      <c r="C81" s="828"/>
      <c r="D81" s="566" t="s">
        <v>450</v>
      </c>
      <c r="E81" s="567" t="s">
        <v>540</v>
      </c>
      <c r="F81" s="753">
        <v>0.62721414232028738</v>
      </c>
    </row>
    <row r="82" spans="2:6" s="559" customFormat="1" ht="15.75">
      <c r="B82" s="1035"/>
      <c r="C82" s="828"/>
      <c r="D82" s="566" t="s">
        <v>452</v>
      </c>
      <c r="E82" s="567" t="s">
        <v>541</v>
      </c>
      <c r="F82" s="753">
        <v>0.6158205327741012</v>
      </c>
    </row>
    <row r="83" spans="2:6" s="559" customFormat="1" ht="15.75">
      <c r="B83" s="1035"/>
      <c r="C83" s="828" t="s">
        <v>456</v>
      </c>
      <c r="D83" s="566" t="s">
        <v>454</v>
      </c>
      <c r="E83" s="567" t="s">
        <v>542</v>
      </c>
      <c r="F83" s="753">
        <v>0.67193190555983495</v>
      </c>
    </row>
    <row r="84" spans="2:6" s="559" customFormat="1" ht="15.75">
      <c r="B84" s="1035"/>
      <c r="C84" s="828"/>
      <c r="D84" s="566" t="s">
        <v>457</v>
      </c>
      <c r="E84" s="567" t="s">
        <v>543</v>
      </c>
      <c r="F84" s="753">
        <v>0.62279143067049725</v>
      </c>
    </row>
    <row r="85" spans="2:6" s="559" customFormat="1" ht="15.75">
      <c r="B85" s="1035"/>
      <c r="C85" s="828"/>
      <c r="D85" s="566" t="s">
        <v>459</v>
      </c>
      <c r="E85" s="567" t="s">
        <v>544</v>
      </c>
      <c r="F85" s="753">
        <v>0.76791340516856788</v>
      </c>
    </row>
    <row r="86" spans="2:6" s="559" customFormat="1" ht="15.75">
      <c r="B86" s="1035"/>
      <c r="C86" s="828"/>
      <c r="D86" s="566" t="s">
        <v>461</v>
      </c>
      <c r="E86" s="567" t="s">
        <v>545</v>
      </c>
      <c r="F86" s="753">
        <v>0.89373410354470206</v>
      </c>
    </row>
    <row r="87" spans="2:6" s="559" customFormat="1" ht="15.75">
      <c r="B87" s="1035"/>
      <c r="C87" s="828"/>
      <c r="D87" s="566" t="s">
        <v>463</v>
      </c>
      <c r="E87" s="567" t="s">
        <v>546</v>
      </c>
      <c r="F87" s="753">
        <v>0.76288822827463465</v>
      </c>
    </row>
    <row r="88" spans="2:6" s="559" customFormat="1" ht="15.75">
      <c r="B88" s="1035"/>
      <c r="C88" s="828" t="s">
        <v>465</v>
      </c>
      <c r="D88" s="566" t="s">
        <v>466</v>
      </c>
      <c r="E88" s="567" t="s">
        <v>547</v>
      </c>
      <c r="F88" s="753">
        <v>0.80254896104212714</v>
      </c>
    </row>
    <row r="89" spans="2:6" s="559" customFormat="1" ht="15.75">
      <c r="B89" s="1035"/>
      <c r="C89" s="828"/>
      <c r="D89" s="566" t="s">
        <v>468</v>
      </c>
      <c r="E89" s="567" t="s">
        <v>548</v>
      </c>
      <c r="F89" s="753">
        <v>1.0180487449488433</v>
      </c>
    </row>
    <row r="90" spans="2:6" s="559" customFormat="1" ht="15.75">
      <c r="B90" s="1035"/>
      <c r="C90" s="828"/>
      <c r="D90" s="566" t="s">
        <v>470</v>
      </c>
      <c r="E90" s="567" t="s">
        <v>549</v>
      </c>
      <c r="F90" s="753">
        <v>1.0218148549890922</v>
      </c>
    </row>
    <row r="91" spans="2:6" s="559" customFormat="1" ht="15.75">
      <c r="B91" s="1035"/>
      <c r="C91" s="828"/>
      <c r="D91" s="566" t="s">
        <v>472</v>
      </c>
      <c r="E91" s="567" t="s">
        <v>550</v>
      </c>
      <c r="F91" s="753">
        <v>0.99343409575427766</v>
      </c>
    </row>
    <row r="92" spans="2:6" s="559" customFormat="1" ht="15.75">
      <c r="B92" s="1035"/>
      <c r="C92" s="828" t="s">
        <v>476</v>
      </c>
      <c r="D92" s="566" t="s">
        <v>474</v>
      </c>
      <c r="E92" s="567" t="s">
        <v>551</v>
      </c>
      <c r="F92" s="753">
        <v>0.83938209560113164</v>
      </c>
    </row>
    <row r="93" spans="2:6" s="559" customFormat="1" ht="15.75">
      <c r="B93" s="1035"/>
      <c r="C93" s="828"/>
      <c r="D93" s="566" t="s">
        <v>477</v>
      </c>
      <c r="E93" s="567" t="s">
        <v>552</v>
      </c>
      <c r="F93" s="753">
        <v>0.94021275669139415</v>
      </c>
    </row>
    <row r="94" spans="2:6" s="559" customFormat="1" ht="15.75">
      <c r="B94" s="1035"/>
      <c r="C94" s="828"/>
      <c r="D94" s="566" t="s">
        <v>479</v>
      </c>
      <c r="E94" s="567" t="s">
        <v>553</v>
      </c>
      <c r="F94" s="753">
        <v>1.1301289353192143</v>
      </c>
    </row>
    <row r="95" spans="2:6" s="559" customFormat="1" ht="15.75">
      <c r="B95" s="1035"/>
      <c r="C95" s="828"/>
      <c r="D95" s="566" t="s">
        <v>481</v>
      </c>
      <c r="E95" s="567" t="s">
        <v>554</v>
      </c>
      <c r="F95" s="753">
        <v>1.0409634815156503</v>
      </c>
    </row>
    <row r="96" spans="2:6" s="559" customFormat="1" ht="15.75">
      <c r="B96" s="1035"/>
      <c r="C96" s="828" t="s">
        <v>485</v>
      </c>
      <c r="D96" s="566" t="s">
        <v>483</v>
      </c>
      <c r="E96" s="567" t="s">
        <v>555</v>
      </c>
      <c r="F96" s="753">
        <v>1.0702484052533852</v>
      </c>
    </row>
    <row r="97" spans="2:6" s="559" customFormat="1" ht="15.75">
      <c r="B97" s="1035"/>
      <c r="C97" s="828"/>
      <c r="D97" s="566" t="s">
        <v>486</v>
      </c>
      <c r="E97" s="567" t="s">
        <v>556</v>
      </c>
      <c r="F97" s="753">
        <v>0.88941602165909905</v>
      </c>
    </row>
    <row r="98" spans="2:6" s="559" customFormat="1" ht="15.75">
      <c r="B98" s="1035"/>
      <c r="C98" s="828"/>
      <c r="D98" s="566" t="s">
        <v>488</v>
      </c>
      <c r="E98" s="567" t="s">
        <v>557</v>
      </c>
      <c r="F98" s="753">
        <v>0.94543996988739132</v>
      </c>
    </row>
    <row r="99" spans="2:6" s="559" customFormat="1" ht="15.75">
      <c r="B99" s="1035"/>
      <c r="C99" s="828"/>
      <c r="D99" s="566" t="s">
        <v>490</v>
      </c>
      <c r="E99" s="567" t="s">
        <v>558</v>
      </c>
      <c r="F99" s="753">
        <v>0.98152300168294349</v>
      </c>
    </row>
    <row r="100" spans="2:6" s="559" customFormat="1" ht="15.75">
      <c r="B100" s="1035"/>
      <c r="C100" s="828"/>
      <c r="D100" s="566" t="s">
        <v>492</v>
      </c>
      <c r="E100" s="567" t="s">
        <v>559</v>
      </c>
      <c r="F100" s="753">
        <v>1.0578346950174946</v>
      </c>
    </row>
    <row r="101" spans="2:6" s="559" customFormat="1" ht="15.75">
      <c r="B101" s="1035"/>
      <c r="C101" s="828" t="s">
        <v>494</v>
      </c>
      <c r="D101" s="566" t="s">
        <v>495</v>
      </c>
      <c r="E101" s="567" t="s">
        <v>560</v>
      </c>
      <c r="F101" s="753">
        <v>1.0535552461161228</v>
      </c>
    </row>
    <row r="102" spans="2:6" s="559" customFormat="1" ht="15.75">
      <c r="B102" s="1035"/>
      <c r="C102" s="828"/>
      <c r="D102" s="566" t="s">
        <v>497</v>
      </c>
      <c r="E102" s="567" t="s">
        <v>561</v>
      </c>
      <c r="F102" s="753">
        <v>1.0641810531165745</v>
      </c>
    </row>
    <row r="103" spans="2:6" s="559" customFormat="1" ht="15.75">
      <c r="B103" s="1035"/>
      <c r="C103" s="828"/>
      <c r="D103" s="566" t="s">
        <v>499</v>
      </c>
      <c r="E103" s="567" t="s">
        <v>562</v>
      </c>
      <c r="F103" s="753">
        <v>0.97668565620548498</v>
      </c>
    </row>
    <row r="104" spans="2:6" s="559" customFormat="1" ht="16.5" thickBot="1">
      <c r="B104" s="1036"/>
      <c r="C104" s="829"/>
      <c r="D104" s="568" t="s">
        <v>501</v>
      </c>
      <c r="E104" s="569" t="s">
        <v>563</v>
      </c>
      <c r="F104" s="754">
        <v>0.88708729679785325</v>
      </c>
    </row>
    <row r="105" spans="2:6" s="559" customFormat="1" ht="15.75">
      <c r="B105" s="1034">
        <v>2022</v>
      </c>
      <c r="C105" s="827" t="s">
        <v>505</v>
      </c>
      <c r="D105" s="564" t="s">
        <v>506</v>
      </c>
      <c r="E105" s="565" t="s">
        <v>564</v>
      </c>
      <c r="F105" s="752">
        <v>1.1382800816656324</v>
      </c>
    </row>
    <row r="106" spans="2:6" s="559" customFormat="1" ht="15.75">
      <c r="B106" s="1035"/>
      <c r="C106" s="828"/>
      <c r="D106" s="566" t="s">
        <v>508</v>
      </c>
      <c r="E106" s="567" t="s">
        <v>565</v>
      </c>
      <c r="F106" s="753">
        <v>1.0810737148902809</v>
      </c>
    </row>
    <row r="107" spans="2:6" s="559" customFormat="1" ht="15.75">
      <c r="B107" s="1035"/>
      <c r="C107" s="828"/>
      <c r="D107" s="566" t="s">
        <v>510</v>
      </c>
      <c r="E107" s="567" t="s">
        <v>566</v>
      </c>
      <c r="F107" s="753">
        <v>1.2346602676627503</v>
      </c>
    </row>
    <row r="108" spans="2:6" s="559" customFormat="1" ht="15.75">
      <c r="B108" s="1035"/>
      <c r="C108" s="828"/>
      <c r="D108" s="566" t="s">
        <v>512</v>
      </c>
      <c r="E108" s="567" t="s">
        <v>567</v>
      </c>
      <c r="F108" s="753">
        <v>1.0410087944949895</v>
      </c>
    </row>
    <row r="109" spans="2:6" s="559" customFormat="1" ht="15.75">
      <c r="B109" s="1035"/>
      <c r="C109" s="828" t="s">
        <v>400</v>
      </c>
      <c r="D109" s="566" t="s">
        <v>514</v>
      </c>
      <c r="E109" s="567" t="s">
        <v>568</v>
      </c>
      <c r="F109" s="753">
        <v>1.1639343056231688</v>
      </c>
    </row>
    <row r="110" spans="2:6" s="559" customFormat="1" ht="15.75">
      <c r="B110" s="1035"/>
      <c r="C110" s="828"/>
      <c r="D110" s="566" t="s">
        <v>516</v>
      </c>
      <c r="E110" s="567" t="s">
        <v>569</v>
      </c>
      <c r="F110" s="753">
        <v>1.2031247368609745</v>
      </c>
    </row>
    <row r="111" spans="2:6" s="559" customFormat="1" ht="15.75">
      <c r="B111" s="1035"/>
      <c r="C111" s="828"/>
      <c r="D111" s="566" t="s">
        <v>401</v>
      </c>
      <c r="E111" s="567" t="s">
        <v>570</v>
      </c>
      <c r="F111" s="753">
        <v>1.2379731468829764</v>
      </c>
    </row>
    <row r="112" spans="2:6" s="559" customFormat="1" ht="15.75">
      <c r="B112" s="1035"/>
      <c r="C112" s="828"/>
      <c r="D112" s="566" t="s">
        <v>403</v>
      </c>
      <c r="E112" s="567" t="s">
        <v>571</v>
      </c>
      <c r="F112" s="753">
        <v>1.1547489071621952</v>
      </c>
    </row>
    <row r="113" spans="2:6" s="559" customFormat="1" ht="15.75">
      <c r="B113" s="1035"/>
      <c r="C113" s="828" t="s">
        <v>407</v>
      </c>
      <c r="D113" s="566" t="s">
        <v>405</v>
      </c>
      <c r="E113" s="567" t="s">
        <v>572</v>
      </c>
      <c r="F113" s="753">
        <v>1.2836662104144823</v>
      </c>
    </row>
    <row r="114" spans="2:6" s="559" customFormat="1" ht="15.75">
      <c r="B114" s="1035"/>
      <c r="C114" s="828"/>
      <c r="D114" s="566" t="s">
        <v>408</v>
      </c>
      <c r="E114" s="567" t="s">
        <v>573</v>
      </c>
      <c r="F114" s="753">
        <v>1.2774395076893403</v>
      </c>
    </row>
    <row r="115" spans="2:6" s="559" customFormat="1" ht="15.75">
      <c r="B115" s="1035"/>
      <c r="C115" s="828"/>
      <c r="D115" s="566" t="s">
        <v>410</v>
      </c>
      <c r="E115" s="567" t="s">
        <v>574</v>
      </c>
      <c r="F115" s="753">
        <v>1.3518884351002582</v>
      </c>
    </row>
    <row r="116" spans="2:6" s="559" customFormat="1" ht="15.75">
      <c r="B116" s="1035"/>
      <c r="C116" s="828"/>
      <c r="D116" s="566" t="s">
        <v>412</v>
      </c>
      <c r="E116" s="567" t="s">
        <v>575</v>
      </c>
      <c r="F116" s="753">
        <v>1.0685714939722073</v>
      </c>
    </row>
    <row r="117" spans="2:6" s="559" customFormat="1" ht="15.75">
      <c r="B117" s="1035"/>
      <c r="C117" s="828"/>
      <c r="D117" s="566" t="s">
        <v>414</v>
      </c>
      <c r="E117" s="567" t="s">
        <v>576</v>
      </c>
      <c r="F117" s="753">
        <v>1.245761174998262</v>
      </c>
    </row>
    <row r="118" spans="2:6" s="559" customFormat="1" ht="15.75">
      <c r="B118" s="1035"/>
      <c r="C118" s="828" t="s">
        <v>418</v>
      </c>
      <c r="D118" s="566" t="s">
        <v>416</v>
      </c>
      <c r="E118" s="567" t="s">
        <v>577</v>
      </c>
      <c r="F118" s="753">
        <v>1.2725039670075355</v>
      </c>
    </row>
    <row r="119" spans="2:6" s="559" customFormat="1" ht="15.75">
      <c r="B119" s="1035"/>
      <c r="C119" s="828"/>
      <c r="D119" s="566" t="s">
        <v>419</v>
      </c>
      <c r="E119" s="567" t="s">
        <v>578</v>
      </c>
      <c r="F119" s="753">
        <v>1.153921573524483</v>
      </c>
    </row>
    <row r="120" spans="2:6" s="559" customFormat="1" ht="15.75">
      <c r="B120" s="1035"/>
      <c r="C120" s="828"/>
      <c r="D120" s="566" t="s">
        <v>421</v>
      </c>
      <c r="E120" s="567" t="s">
        <v>579</v>
      </c>
      <c r="F120" s="753">
        <v>1.291521829494797</v>
      </c>
    </row>
    <row r="121" spans="2:6" s="559" customFormat="1" ht="15.75">
      <c r="B121" s="1035"/>
      <c r="C121" s="828"/>
      <c r="D121" s="566" t="s">
        <v>423</v>
      </c>
      <c r="E121" s="567" t="s">
        <v>580</v>
      </c>
      <c r="F121" s="753">
        <v>1.3072161629214987</v>
      </c>
    </row>
    <row r="122" spans="2:6" s="559" customFormat="1" ht="15.75">
      <c r="B122" s="1035"/>
      <c r="C122" s="828" t="s">
        <v>427</v>
      </c>
      <c r="D122" s="566" t="s">
        <v>425</v>
      </c>
      <c r="E122" s="567" t="s">
        <v>581</v>
      </c>
      <c r="F122" s="753">
        <v>1.3137267412012239</v>
      </c>
    </row>
    <row r="123" spans="2:6" s="559" customFormat="1" ht="15.75">
      <c r="B123" s="1035"/>
      <c r="C123" s="828"/>
      <c r="D123" s="566" t="s">
        <v>428</v>
      </c>
      <c r="E123" s="567" t="s">
        <v>582</v>
      </c>
      <c r="F123" s="753">
        <v>1.2517131681417868</v>
      </c>
    </row>
    <row r="124" spans="2:6" s="559" customFormat="1" ht="15.75">
      <c r="B124" s="1035"/>
      <c r="C124" s="828"/>
      <c r="D124" s="566" t="s">
        <v>430</v>
      </c>
      <c r="E124" s="567" t="s">
        <v>583</v>
      </c>
      <c r="F124" s="753">
        <v>1.2089321780607438</v>
      </c>
    </row>
    <row r="125" spans="2:6" s="559" customFormat="1" ht="15.75">
      <c r="B125" s="1035"/>
      <c r="C125" s="828"/>
      <c r="D125" s="566" t="s">
        <v>432</v>
      </c>
      <c r="E125" s="567" t="s">
        <v>584</v>
      </c>
      <c r="F125" s="753">
        <v>1.1192165465491342</v>
      </c>
    </row>
    <row r="126" spans="2:6" s="559" customFormat="1" ht="15.75">
      <c r="B126" s="1035"/>
      <c r="C126" s="828" t="s">
        <v>436</v>
      </c>
      <c r="D126" s="566" t="s">
        <v>434</v>
      </c>
      <c r="E126" s="567" t="s">
        <v>585</v>
      </c>
      <c r="F126" s="753">
        <v>1.0277763380902978</v>
      </c>
    </row>
    <row r="127" spans="2:6" s="559" customFormat="1" ht="15.75">
      <c r="B127" s="1035"/>
      <c r="C127" s="828"/>
      <c r="D127" s="566" t="s">
        <v>437</v>
      </c>
      <c r="E127" s="567" t="s">
        <v>586</v>
      </c>
      <c r="F127" s="753">
        <v>1.0329932222360922</v>
      </c>
    </row>
    <row r="128" spans="2:6" s="559" customFormat="1" ht="15.75">
      <c r="B128" s="1035"/>
      <c r="C128" s="828"/>
      <c r="D128" s="566" t="s">
        <v>439</v>
      </c>
      <c r="E128" s="567" t="s">
        <v>587</v>
      </c>
      <c r="F128" s="753">
        <v>1.0619695391602693</v>
      </c>
    </row>
    <row r="129" spans="2:6" s="559" customFormat="1" ht="15.75">
      <c r="B129" s="1035"/>
      <c r="C129" s="828"/>
      <c r="D129" s="566" t="s">
        <v>441</v>
      </c>
      <c r="E129" s="567" t="s">
        <v>588</v>
      </c>
      <c r="F129" s="753">
        <v>1.0953818110135018</v>
      </c>
    </row>
    <row r="130" spans="2:6" s="559" customFormat="1" ht="15.75">
      <c r="B130" s="1035"/>
      <c r="C130" s="828"/>
      <c r="D130" s="566" t="s">
        <v>443</v>
      </c>
      <c r="E130" s="567" t="s">
        <v>589</v>
      </c>
      <c r="F130" s="753">
        <v>1.0861664236504502</v>
      </c>
    </row>
    <row r="131" spans="2:6" s="559" customFormat="1" ht="15.75">
      <c r="B131" s="1035"/>
      <c r="C131" s="828" t="s">
        <v>447</v>
      </c>
      <c r="D131" s="566" t="s">
        <v>445</v>
      </c>
      <c r="E131" s="567" t="s">
        <v>590</v>
      </c>
      <c r="F131" s="753">
        <v>1.1584630474653779</v>
      </c>
    </row>
    <row r="132" spans="2:6" s="559" customFormat="1" ht="15.75">
      <c r="B132" s="1035"/>
      <c r="C132" s="828"/>
      <c r="D132" s="566" t="s">
        <v>448</v>
      </c>
      <c r="E132" s="567" t="s">
        <v>591</v>
      </c>
      <c r="F132" s="753">
        <v>1.1641652154452127</v>
      </c>
    </row>
    <row r="133" spans="2:6" s="559" customFormat="1" ht="15.75">
      <c r="B133" s="1035"/>
      <c r="C133" s="828"/>
      <c r="D133" s="566" t="s">
        <v>450</v>
      </c>
      <c r="E133" s="567" t="s">
        <v>592</v>
      </c>
      <c r="F133" s="753">
        <v>1.2214110049017055</v>
      </c>
    </row>
    <row r="134" spans="2:6" s="559" customFormat="1" ht="15.75">
      <c r="B134" s="1035"/>
      <c r="C134" s="828"/>
      <c r="D134" s="566" t="s">
        <v>452</v>
      </c>
      <c r="E134" s="567" t="s">
        <v>593</v>
      </c>
      <c r="F134" s="753">
        <v>1.2304957255544324</v>
      </c>
    </row>
    <row r="135" spans="2:6" s="559" customFormat="1" ht="15.75">
      <c r="B135" s="1035"/>
      <c r="C135" s="828" t="s">
        <v>456</v>
      </c>
      <c r="D135" s="566" t="s">
        <v>454</v>
      </c>
      <c r="E135" s="567" t="s">
        <v>594</v>
      </c>
      <c r="F135" s="753">
        <v>1.2507300121032299</v>
      </c>
    </row>
    <row r="136" spans="2:6" s="559" customFormat="1" ht="15.75">
      <c r="B136" s="1035"/>
      <c r="C136" s="828"/>
      <c r="D136" s="566" t="s">
        <v>457</v>
      </c>
      <c r="E136" s="567" t="s">
        <v>595</v>
      </c>
      <c r="F136" s="753">
        <v>1.3551878208061525</v>
      </c>
    </row>
    <row r="137" spans="2:6" s="559" customFormat="1" ht="15.75">
      <c r="B137" s="1035"/>
      <c r="C137" s="828"/>
      <c r="D137" s="566" t="s">
        <v>459</v>
      </c>
      <c r="E137" s="567" t="s">
        <v>596</v>
      </c>
      <c r="F137" s="753">
        <v>1.5059522488392196</v>
      </c>
    </row>
    <row r="138" spans="2:6" s="559" customFormat="1" ht="15.75">
      <c r="B138" s="1035"/>
      <c r="C138" s="828"/>
      <c r="D138" s="566" t="s">
        <v>461</v>
      </c>
      <c r="E138" s="567" t="s">
        <v>597</v>
      </c>
      <c r="F138" s="753">
        <v>1.595338826886241</v>
      </c>
    </row>
    <row r="139" spans="2:6" s="559" customFormat="1" ht="15.75">
      <c r="B139" s="1035"/>
      <c r="C139" s="828"/>
      <c r="D139" s="566" t="s">
        <v>463</v>
      </c>
      <c r="E139" s="567" t="s">
        <v>598</v>
      </c>
      <c r="F139" s="753">
        <v>1.5827366834037808</v>
      </c>
    </row>
    <row r="140" spans="2:6" s="559" customFormat="1" ht="15.75">
      <c r="B140" s="1035"/>
      <c r="C140" s="828" t="s">
        <v>465</v>
      </c>
      <c r="D140" s="566" t="s">
        <v>466</v>
      </c>
      <c r="E140" s="567" t="s">
        <v>599</v>
      </c>
      <c r="F140" s="753">
        <v>1.5617354941611561</v>
      </c>
    </row>
    <row r="141" spans="2:6" s="559" customFormat="1" ht="15.75">
      <c r="B141" s="1035"/>
      <c r="C141" s="828"/>
      <c r="D141" s="566" t="s">
        <v>468</v>
      </c>
      <c r="E141" s="567" t="s">
        <v>600</v>
      </c>
      <c r="F141" s="753">
        <v>1.54729404399917</v>
      </c>
    </row>
    <row r="142" spans="2:6" s="559" customFormat="1" ht="15.75">
      <c r="B142" s="1035"/>
      <c r="C142" s="828"/>
      <c r="D142" s="566" t="s">
        <v>470</v>
      </c>
      <c r="E142" s="567" t="s">
        <v>601</v>
      </c>
      <c r="F142" s="753">
        <v>1.3525011565880103</v>
      </c>
    </row>
    <row r="143" spans="2:6" s="559" customFormat="1" ht="15.75">
      <c r="B143" s="1035"/>
      <c r="C143" s="828"/>
      <c r="D143" s="566" t="s">
        <v>472</v>
      </c>
      <c r="E143" s="567" t="s">
        <v>602</v>
      </c>
      <c r="F143" s="753">
        <v>1.3683478798137914</v>
      </c>
    </row>
    <row r="144" spans="2:6" s="559" customFormat="1" ht="15.75">
      <c r="B144" s="1035"/>
      <c r="C144" s="828" t="s">
        <v>476</v>
      </c>
      <c r="D144" s="566" t="s">
        <v>474</v>
      </c>
      <c r="E144" s="567" t="s">
        <v>603</v>
      </c>
      <c r="F144" s="753">
        <v>1.5763987545392062</v>
      </c>
    </row>
    <row r="145" spans="2:6" s="559" customFormat="1" ht="15.75">
      <c r="B145" s="1035"/>
      <c r="C145" s="828"/>
      <c r="D145" s="566" t="s">
        <v>477</v>
      </c>
      <c r="E145" s="567" t="s">
        <v>604</v>
      </c>
      <c r="F145" s="753">
        <v>1.5371263194102458</v>
      </c>
    </row>
    <row r="146" spans="2:6" s="559" customFormat="1" ht="15.75">
      <c r="B146" s="1035"/>
      <c r="C146" s="828"/>
      <c r="D146" s="566" t="s">
        <v>479</v>
      </c>
      <c r="E146" s="567" t="s">
        <v>605</v>
      </c>
      <c r="F146" s="753">
        <v>1.5702794148075487</v>
      </c>
    </row>
    <row r="147" spans="2:6" s="559" customFormat="1" ht="15.75">
      <c r="B147" s="1035"/>
      <c r="C147" s="828"/>
      <c r="D147" s="566" t="s">
        <v>481</v>
      </c>
      <c r="E147" s="567" t="s">
        <v>606</v>
      </c>
      <c r="F147" s="753">
        <v>1.5966465503872791</v>
      </c>
    </row>
    <row r="148" spans="2:6" s="559" customFormat="1" ht="15.75">
      <c r="B148" s="1035"/>
      <c r="C148" s="828" t="s">
        <v>485</v>
      </c>
      <c r="D148" s="566" t="s">
        <v>483</v>
      </c>
      <c r="E148" s="567" t="s">
        <v>607</v>
      </c>
      <c r="F148" s="753">
        <v>1.6689997876308149</v>
      </c>
    </row>
    <row r="149" spans="2:6" s="559" customFormat="1" ht="15.75">
      <c r="B149" s="1035"/>
      <c r="C149" s="828"/>
      <c r="D149" s="566" t="s">
        <v>486</v>
      </c>
      <c r="E149" s="567" t="s">
        <v>608</v>
      </c>
      <c r="F149" s="753">
        <v>1.6258051144173682</v>
      </c>
    </row>
    <row r="150" spans="2:6" s="559" customFormat="1" ht="15.75">
      <c r="B150" s="1035"/>
      <c r="C150" s="828"/>
      <c r="D150" s="566" t="s">
        <v>488</v>
      </c>
      <c r="E150" s="567" t="s">
        <v>609</v>
      </c>
      <c r="F150" s="753">
        <v>1.4743807074337993</v>
      </c>
    </row>
    <row r="151" spans="2:6" s="559" customFormat="1" ht="15.75">
      <c r="B151" s="1035"/>
      <c r="C151" s="828"/>
      <c r="D151" s="566" t="s">
        <v>490</v>
      </c>
      <c r="E151" s="567" t="s">
        <v>610</v>
      </c>
      <c r="F151" s="753">
        <v>1.4251609430244807</v>
      </c>
    </row>
    <row r="152" spans="2:6" s="559" customFormat="1" ht="15.75">
      <c r="B152" s="1035"/>
      <c r="C152" s="828"/>
      <c r="D152" s="566" t="s">
        <v>492</v>
      </c>
      <c r="E152" s="567" t="s">
        <v>611</v>
      </c>
      <c r="F152" s="753">
        <v>1.4330154183131576</v>
      </c>
    </row>
    <row r="153" spans="2:6" s="559" customFormat="1" ht="15.75">
      <c r="B153" s="1035"/>
      <c r="C153" s="828" t="s">
        <v>494</v>
      </c>
      <c r="D153" s="566" t="s">
        <v>495</v>
      </c>
      <c r="E153" s="567" t="s">
        <v>612</v>
      </c>
      <c r="F153" s="753">
        <v>1.5016216956340649</v>
      </c>
    </row>
    <row r="154" spans="2:6" s="559" customFormat="1" ht="15.75">
      <c r="B154" s="1035"/>
      <c r="C154" s="828"/>
      <c r="D154" s="566" t="s">
        <v>497</v>
      </c>
      <c r="E154" s="567" t="s">
        <v>613</v>
      </c>
      <c r="F154" s="753">
        <v>1.5068412203435915</v>
      </c>
    </row>
    <row r="155" spans="2:6" s="559" customFormat="1" ht="15.75">
      <c r="B155" s="1035"/>
      <c r="C155" s="828"/>
      <c r="D155" s="566" t="s">
        <v>499</v>
      </c>
      <c r="E155" s="567" t="s">
        <v>614</v>
      </c>
      <c r="F155" s="753">
        <v>1.3845760734176302</v>
      </c>
    </row>
    <row r="156" spans="2:6" s="559" customFormat="1" ht="16.5" thickBot="1">
      <c r="B156" s="1035"/>
      <c r="C156" s="828"/>
      <c r="D156" s="740" t="s">
        <v>501</v>
      </c>
      <c r="E156" s="741" t="s">
        <v>616</v>
      </c>
      <c r="F156" s="755">
        <v>1.4545074930429551</v>
      </c>
    </row>
    <row r="157" spans="2:6" s="559" customFormat="1" ht="15.75">
      <c r="B157" s="1028">
        <v>2023</v>
      </c>
      <c r="C157" s="818" t="s">
        <v>505</v>
      </c>
      <c r="D157" s="836" t="s">
        <v>506</v>
      </c>
      <c r="E157" s="539" t="s">
        <v>660</v>
      </c>
      <c r="F157" s="835">
        <v>1.7781466584047507</v>
      </c>
    </row>
    <row r="158" spans="2:6" s="559" customFormat="1" ht="15.75">
      <c r="B158" s="1029"/>
      <c r="C158" s="819"/>
      <c r="D158" s="615" t="s">
        <v>508</v>
      </c>
      <c r="E158" s="541" t="s">
        <v>661</v>
      </c>
      <c r="F158" s="751">
        <v>1.7072429566456806</v>
      </c>
    </row>
    <row r="159" spans="2:6" ht="15.75">
      <c r="B159" s="1029"/>
      <c r="C159" s="821"/>
      <c r="D159" s="615" t="s">
        <v>510</v>
      </c>
      <c r="E159" s="541" t="s">
        <v>662</v>
      </c>
      <c r="F159" s="751">
        <v>1.690796048845282</v>
      </c>
    </row>
    <row r="160" spans="2:6" ht="15.75">
      <c r="B160" s="1029"/>
      <c r="C160" s="821"/>
      <c r="D160" s="615" t="s">
        <v>512</v>
      </c>
      <c r="E160" s="541" t="s">
        <v>663</v>
      </c>
      <c r="F160" s="751">
        <v>1.7295170787724561</v>
      </c>
    </row>
    <row r="161" spans="2:6" ht="15.75">
      <c r="B161" s="1029"/>
      <c r="C161" s="821" t="s">
        <v>400</v>
      </c>
      <c r="D161" s="615" t="s">
        <v>514</v>
      </c>
      <c r="E161" s="541" t="s">
        <v>664</v>
      </c>
      <c r="F161" s="751">
        <v>1.7884090900346783</v>
      </c>
    </row>
    <row r="162" spans="2:6" ht="15.75">
      <c r="B162" s="1029"/>
      <c r="C162" s="821"/>
      <c r="D162" s="615" t="s">
        <v>516</v>
      </c>
      <c r="E162" s="541" t="s">
        <v>665</v>
      </c>
      <c r="F162" s="751">
        <v>1.7275760838787304</v>
      </c>
    </row>
    <row r="163" spans="2:6" ht="15.75">
      <c r="B163" s="1029"/>
      <c r="C163" s="821"/>
      <c r="D163" s="615" t="s">
        <v>401</v>
      </c>
      <c r="E163" s="541" t="s">
        <v>666</v>
      </c>
      <c r="F163" s="751">
        <v>1.718100901579745</v>
      </c>
    </row>
    <row r="164" spans="2:6" ht="15.75">
      <c r="B164" s="1029"/>
      <c r="C164" s="821"/>
      <c r="D164" s="615" t="s">
        <v>403</v>
      </c>
      <c r="E164" s="541" t="s">
        <v>667</v>
      </c>
      <c r="F164" s="751">
        <v>1.831667868424393</v>
      </c>
    </row>
    <row r="165" spans="2:6" ht="15.75">
      <c r="B165" s="1029"/>
      <c r="C165" s="821" t="s">
        <v>407</v>
      </c>
      <c r="D165" s="615" t="s">
        <v>405</v>
      </c>
      <c r="E165" s="541" t="s">
        <v>668</v>
      </c>
      <c r="F165" s="751">
        <v>1.7844864310296631</v>
      </c>
    </row>
    <row r="166" spans="2:6" ht="15.75">
      <c r="B166" s="1029"/>
      <c r="C166" s="821"/>
      <c r="D166" s="615" t="s">
        <v>408</v>
      </c>
      <c r="E166" s="541" t="s">
        <v>669</v>
      </c>
      <c r="F166" s="751">
        <v>1.8205173054947139</v>
      </c>
    </row>
    <row r="167" spans="2:6" ht="15.75">
      <c r="B167" s="1029"/>
      <c r="C167" s="821"/>
      <c r="D167" s="615" t="s">
        <v>410</v>
      </c>
      <c r="E167" s="541" t="s">
        <v>670</v>
      </c>
      <c r="F167" s="751">
        <v>1.8990070897997291</v>
      </c>
    </row>
    <row r="168" spans="2:6" ht="15.75">
      <c r="B168" s="1029"/>
      <c r="C168" s="821"/>
      <c r="D168" s="615" t="s">
        <v>412</v>
      </c>
      <c r="E168" s="541" t="s">
        <v>671</v>
      </c>
      <c r="F168" s="751">
        <v>1.6744722278354394</v>
      </c>
    </row>
    <row r="169" spans="2:6" ht="15.75">
      <c r="B169" s="1029"/>
      <c r="C169" s="821"/>
      <c r="D169" s="615" t="s">
        <v>414</v>
      </c>
      <c r="E169" s="541" t="s">
        <v>672</v>
      </c>
      <c r="F169" s="751">
        <v>1.7226782025581779</v>
      </c>
    </row>
    <row r="170" spans="2:6" ht="15.75">
      <c r="B170" s="1029"/>
      <c r="C170" s="821" t="s">
        <v>418</v>
      </c>
      <c r="D170" s="615" t="s">
        <v>416</v>
      </c>
      <c r="E170" s="731" t="s">
        <v>790</v>
      </c>
      <c r="F170" s="747">
        <v>1.7332227634320587</v>
      </c>
    </row>
    <row r="171" spans="2:6" ht="15.75">
      <c r="B171" s="1029"/>
      <c r="C171" s="821"/>
      <c r="D171" s="615" t="s">
        <v>419</v>
      </c>
      <c r="E171" s="731" t="s">
        <v>791</v>
      </c>
      <c r="F171" s="747">
        <v>2.0497546912184128</v>
      </c>
    </row>
    <row r="172" spans="2:6" ht="15.75">
      <c r="B172" s="1029"/>
      <c r="C172" s="821"/>
      <c r="D172" s="615" t="s">
        <v>421</v>
      </c>
      <c r="E172" s="731" t="s">
        <v>792</v>
      </c>
      <c r="F172" s="747">
        <v>1.9527719361142535</v>
      </c>
    </row>
    <row r="173" spans="2:6" ht="15.75">
      <c r="B173" s="1029"/>
      <c r="C173" s="821"/>
      <c r="D173" s="615" t="s">
        <v>423</v>
      </c>
      <c r="E173" s="731" t="s">
        <v>793</v>
      </c>
      <c r="F173" s="747">
        <v>1.856935606650749</v>
      </c>
    </row>
    <row r="174" spans="2:6" ht="15.75">
      <c r="B174" s="1029"/>
      <c r="C174" s="821" t="s">
        <v>427</v>
      </c>
      <c r="D174" s="615" t="s">
        <v>425</v>
      </c>
      <c r="E174" s="731" t="s">
        <v>794</v>
      </c>
      <c r="F174" s="747">
        <v>1.8324696360906314</v>
      </c>
    </row>
    <row r="175" spans="2:6" ht="15.75">
      <c r="B175" s="1029"/>
      <c r="C175" s="821"/>
      <c r="D175" s="615" t="s">
        <v>428</v>
      </c>
      <c r="E175" s="731" t="s">
        <v>795</v>
      </c>
      <c r="F175" s="747">
        <v>1.8069541188751677</v>
      </c>
    </row>
    <row r="176" spans="2:6" ht="15.75">
      <c r="B176" s="1029"/>
      <c r="C176" s="821"/>
      <c r="D176" s="615" t="s">
        <v>430</v>
      </c>
      <c r="E176" s="731" t="s">
        <v>796</v>
      </c>
      <c r="F176" s="747">
        <v>1.9872844369658225</v>
      </c>
    </row>
    <row r="177" spans="2:6" ht="15.75">
      <c r="B177" s="1029"/>
      <c r="C177" s="821"/>
      <c r="D177" s="615" t="s">
        <v>432</v>
      </c>
      <c r="E177" s="731" t="s">
        <v>797</v>
      </c>
      <c r="F177" s="747">
        <v>1.7461833333368333</v>
      </c>
    </row>
    <row r="178" spans="2:6" ht="15.75">
      <c r="B178" s="1029"/>
      <c r="C178" s="821" t="s">
        <v>436</v>
      </c>
      <c r="D178" s="615" t="s">
        <v>434</v>
      </c>
      <c r="E178" s="731" t="s">
        <v>798</v>
      </c>
      <c r="F178" s="747">
        <v>1.8289377836462608</v>
      </c>
    </row>
    <row r="179" spans="2:6" ht="15.75">
      <c r="B179" s="1029"/>
      <c r="C179" s="821"/>
      <c r="D179" s="615" t="s">
        <v>437</v>
      </c>
      <c r="E179" s="731" t="s">
        <v>801</v>
      </c>
      <c r="F179" s="747">
        <v>1.8059306820671974</v>
      </c>
    </row>
    <row r="180" spans="2:6" ht="15.75">
      <c r="B180" s="1029"/>
      <c r="C180" s="821"/>
      <c r="D180" s="615" t="s">
        <v>439</v>
      </c>
      <c r="E180" s="731" t="s">
        <v>799</v>
      </c>
      <c r="F180" s="747">
        <v>1.7020841628484258</v>
      </c>
    </row>
    <row r="181" spans="2:6" ht="15.75">
      <c r="B181" s="1029"/>
      <c r="C181" s="821"/>
      <c r="D181" s="615" t="s">
        <v>441</v>
      </c>
      <c r="E181" s="731" t="s">
        <v>800</v>
      </c>
      <c r="F181" s="747">
        <v>1.6557033889759656</v>
      </c>
    </row>
    <row r="182" spans="2:6" ht="15.75">
      <c r="B182" s="1029"/>
      <c r="C182" s="821" t="s">
        <v>447</v>
      </c>
      <c r="D182" s="615" t="s">
        <v>443</v>
      </c>
      <c r="E182" s="731" t="s">
        <v>802</v>
      </c>
      <c r="F182" s="747">
        <v>1.6299995031473851</v>
      </c>
    </row>
    <row r="183" spans="2:6" ht="15.75">
      <c r="B183" s="1029"/>
      <c r="C183" s="821"/>
      <c r="D183" s="540" t="s">
        <v>445</v>
      </c>
      <c r="E183" s="731" t="s">
        <v>826</v>
      </c>
      <c r="F183" s="790">
        <v>1.6323001643865693</v>
      </c>
    </row>
    <row r="184" spans="2:6" ht="15.75">
      <c r="B184" s="1029"/>
      <c r="C184" s="821"/>
      <c r="D184" s="540" t="s">
        <v>448</v>
      </c>
      <c r="E184" s="731" t="s">
        <v>827</v>
      </c>
      <c r="F184" s="790">
        <v>1.6279284083126289</v>
      </c>
    </row>
    <row r="185" spans="2:6" ht="15.75">
      <c r="B185" s="1029"/>
      <c r="C185" s="821"/>
      <c r="D185" s="540" t="s">
        <v>450</v>
      </c>
      <c r="E185" s="731" t="s">
        <v>829</v>
      </c>
      <c r="F185" s="790">
        <v>1.5443869182330627</v>
      </c>
    </row>
    <row r="186" spans="2:6" ht="15.75">
      <c r="B186" s="1029"/>
      <c r="C186" s="821"/>
      <c r="D186" s="540" t="s">
        <v>452</v>
      </c>
      <c r="E186" s="731" t="s">
        <v>828</v>
      </c>
      <c r="F186" s="790">
        <v>1.6400723690648487</v>
      </c>
    </row>
    <row r="187" spans="2:6" ht="15.75">
      <c r="B187" s="1029"/>
      <c r="C187" s="821" t="s">
        <v>839</v>
      </c>
      <c r="D187" s="540" t="s">
        <v>454</v>
      </c>
      <c r="E187" s="731" t="s">
        <v>830</v>
      </c>
      <c r="F187" s="790">
        <v>1.7277998646564363</v>
      </c>
    </row>
    <row r="188" spans="2:6" ht="15.75">
      <c r="B188" s="1029"/>
      <c r="C188" s="821"/>
      <c r="D188" s="540" t="s">
        <v>457</v>
      </c>
      <c r="E188" s="731" t="s">
        <v>831</v>
      </c>
      <c r="F188" s="790">
        <v>1.7320328429514291</v>
      </c>
    </row>
    <row r="189" spans="2:6" ht="15.75">
      <c r="B189" s="1029"/>
      <c r="C189" s="821"/>
      <c r="D189" s="540" t="s">
        <v>459</v>
      </c>
      <c r="E189" s="731" t="s">
        <v>832</v>
      </c>
      <c r="F189" s="790">
        <v>1.8149460631195007</v>
      </c>
    </row>
    <row r="190" spans="2:6" ht="15.75">
      <c r="B190" s="1029"/>
      <c r="C190" s="821"/>
      <c r="D190" s="540" t="s">
        <v>461</v>
      </c>
      <c r="E190" s="731" t="s">
        <v>833</v>
      </c>
      <c r="F190" s="790">
        <v>1.9641527882044654</v>
      </c>
    </row>
    <row r="191" spans="2:6" ht="15.75">
      <c r="B191" s="1029"/>
      <c r="C191" s="821" t="s">
        <v>465</v>
      </c>
      <c r="D191" s="540" t="s">
        <v>463</v>
      </c>
      <c r="E191" s="731" t="s">
        <v>834</v>
      </c>
      <c r="F191" s="790">
        <v>1.9756874464295195</v>
      </c>
    </row>
    <row r="192" spans="2:6" ht="15.75">
      <c r="B192" s="1029"/>
      <c r="C192" s="821"/>
      <c r="D192" s="540" t="s">
        <v>466</v>
      </c>
      <c r="E192" s="731" t="s">
        <v>835</v>
      </c>
      <c r="F192" s="790">
        <v>1.831872450318305</v>
      </c>
    </row>
    <row r="193" spans="2:6" ht="15.75">
      <c r="B193" s="1029"/>
      <c r="C193" s="821"/>
      <c r="D193" s="540" t="s">
        <v>468</v>
      </c>
      <c r="E193" s="731" t="s">
        <v>836</v>
      </c>
      <c r="F193" s="790">
        <v>1.8758667161733256</v>
      </c>
    </row>
    <row r="194" spans="2:6" ht="15.75">
      <c r="B194" s="1029"/>
      <c r="C194" s="821"/>
      <c r="D194" s="540" t="s">
        <v>470</v>
      </c>
      <c r="E194" s="731" t="s">
        <v>837</v>
      </c>
      <c r="F194" s="790">
        <v>2.0523869597714581</v>
      </c>
    </row>
    <row r="195" spans="2:6" ht="15.75">
      <c r="B195" s="1029"/>
      <c r="C195" s="821" t="s">
        <v>892</v>
      </c>
      <c r="D195" s="540" t="s">
        <v>472</v>
      </c>
      <c r="E195" s="731" t="s">
        <v>838</v>
      </c>
      <c r="F195" s="790">
        <v>2.0032045851301081</v>
      </c>
    </row>
    <row r="196" spans="2:6" ht="15.75">
      <c r="B196" s="1029"/>
      <c r="C196" s="830"/>
      <c r="D196" s="540" t="s">
        <v>474</v>
      </c>
      <c r="E196" s="731" t="s">
        <v>880</v>
      </c>
      <c r="F196" s="790">
        <v>2.0871565922240132</v>
      </c>
    </row>
    <row r="197" spans="2:6" ht="15.75">
      <c r="B197" s="1029"/>
      <c r="C197" s="830"/>
      <c r="D197" s="540" t="s">
        <v>477</v>
      </c>
      <c r="E197" s="731" t="s">
        <v>881</v>
      </c>
      <c r="F197" s="790">
        <v>1.8864352461282139</v>
      </c>
    </row>
    <row r="198" spans="2:6" ht="15.75">
      <c r="B198" s="1029"/>
      <c r="C198" s="830"/>
      <c r="D198" s="540" t="s">
        <v>479</v>
      </c>
      <c r="E198" s="731" t="s">
        <v>882</v>
      </c>
      <c r="F198" s="790">
        <v>2.0807285501394812</v>
      </c>
    </row>
    <row r="199" spans="2:6" ht="15.75">
      <c r="B199" s="1029"/>
      <c r="C199" s="830"/>
      <c r="D199" s="540" t="s">
        <v>481</v>
      </c>
      <c r="E199" s="731" t="s">
        <v>883</v>
      </c>
      <c r="F199" s="790">
        <v>2.2297685357543693</v>
      </c>
    </row>
    <row r="200" spans="2:6" ht="15.75">
      <c r="B200" s="1029"/>
      <c r="C200" s="830" t="s">
        <v>893</v>
      </c>
      <c r="D200" s="540" t="s">
        <v>483</v>
      </c>
      <c r="E200" s="731" t="s">
        <v>895</v>
      </c>
      <c r="F200" s="790">
        <v>2.1540183570186948</v>
      </c>
    </row>
    <row r="201" spans="2:6" ht="15.75">
      <c r="B201" s="1029"/>
      <c r="C201" s="830"/>
      <c r="D201" s="540" t="s">
        <v>486</v>
      </c>
      <c r="E201" s="731" t="s">
        <v>884</v>
      </c>
      <c r="F201" s="790">
        <v>2.09390583323004</v>
      </c>
    </row>
    <row r="202" spans="2:6" ht="15.75">
      <c r="B202" s="1029"/>
      <c r="C202" s="830"/>
      <c r="D202" s="540" t="s">
        <v>488</v>
      </c>
      <c r="E202" s="731" t="s">
        <v>885</v>
      </c>
      <c r="F202" s="790">
        <v>1.8644389379205659</v>
      </c>
    </row>
    <row r="203" spans="2:6" ht="15.75">
      <c r="B203" s="1029"/>
      <c r="C203" s="830"/>
      <c r="D203" s="540" t="s">
        <v>490</v>
      </c>
      <c r="E203" s="731" t="s">
        <v>886</v>
      </c>
      <c r="F203" s="790">
        <v>2.0645548552529993</v>
      </c>
    </row>
    <row r="204" spans="2:6" ht="15.75">
      <c r="B204" s="1029"/>
      <c r="C204" s="830" t="s">
        <v>894</v>
      </c>
      <c r="D204" s="540" t="s">
        <v>492</v>
      </c>
      <c r="E204" s="731" t="s">
        <v>887</v>
      </c>
      <c r="F204" s="790">
        <v>2.2314934673921898</v>
      </c>
    </row>
    <row r="205" spans="2:6" ht="15.75">
      <c r="B205" s="1029"/>
      <c r="C205" s="830"/>
      <c r="D205" s="540" t="s">
        <v>495</v>
      </c>
      <c r="E205" s="731" t="s">
        <v>888</v>
      </c>
      <c r="F205" s="790">
        <v>2.2092702805079885</v>
      </c>
    </row>
    <row r="206" spans="2:6" ht="15.75">
      <c r="B206" s="1029"/>
      <c r="C206" s="830"/>
      <c r="D206" s="540" t="s">
        <v>497</v>
      </c>
      <c r="E206" s="731" t="s">
        <v>889</v>
      </c>
      <c r="F206" s="790">
        <v>2.1910345303240937</v>
      </c>
    </row>
    <row r="207" spans="2:6" ht="15.75">
      <c r="B207" s="1029"/>
      <c r="C207" s="830"/>
      <c r="D207" s="540" t="s">
        <v>499</v>
      </c>
      <c r="E207" s="731" t="s">
        <v>890</v>
      </c>
      <c r="F207" s="790">
        <v>1.9461405263557396</v>
      </c>
    </row>
    <row r="208" spans="2:6" ht="16.5" thickBot="1">
      <c r="B208" s="1030"/>
      <c r="C208" s="831"/>
      <c r="D208" s="546" t="s">
        <v>501</v>
      </c>
      <c r="E208" s="832" t="s">
        <v>891</v>
      </c>
      <c r="F208" s="833">
        <v>2.0845162597557967</v>
      </c>
    </row>
    <row r="209" spans="2:6" ht="15.75">
      <c r="B209" s="1028">
        <v>2024</v>
      </c>
      <c r="C209" s="818" t="s">
        <v>505</v>
      </c>
      <c r="D209" s="834" t="s">
        <v>506</v>
      </c>
      <c r="E209" s="539" t="s">
        <v>934</v>
      </c>
      <c r="F209" s="835">
        <v>2.0164451821300862</v>
      </c>
    </row>
    <row r="210" spans="2:6" ht="15.75">
      <c r="B210" s="1029"/>
      <c r="C210" s="819"/>
      <c r="D210" s="615" t="s">
        <v>508</v>
      </c>
      <c r="E210" s="541" t="s">
        <v>935</v>
      </c>
      <c r="F210" s="751">
        <v>2.0933718285717893</v>
      </c>
    </row>
    <row r="211" spans="2:6" ht="15.75">
      <c r="B211" s="1029"/>
      <c r="C211" s="821"/>
      <c r="D211" s="615" t="s">
        <v>510</v>
      </c>
      <c r="E211" s="541" t="s">
        <v>936</v>
      </c>
      <c r="F211" s="751">
        <v>2.138285712759151</v>
      </c>
    </row>
    <row r="212" spans="2:6" ht="15.75">
      <c r="B212" s="1029"/>
      <c r="C212" s="821"/>
      <c r="D212" s="615" t="s">
        <v>512</v>
      </c>
      <c r="E212" s="541" t="s">
        <v>937</v>
      </c>
      <c r="F212" s="751">
        <v>2.1196306680925154</v>
      </c>
    </row>
    <row r="213" spans="2:6" ht="15.75">
      <c r="B213" s="1029"/>
      <c r="C213" s="821" t="s">
        <v>400</v>
      </c>
      <c r="D213" s="615" t="s">
        <v>514</v>
      </c>
      <c r="E213" s="541" t="s">
        <v>938</v>
      </c>
      <c r="F213" s="751">
        <v>2.2514770479460915</v>
      </c>
    </row>
    <row r="214" spans="2:6" ht="15.75">
      <c r="B214" s="1029"/>
      <c r="C214" s="821"/>
      <c r="D214" s="615" t="s">
        <v>516</v>
      </c>
      <c r="E214" s="541" t="s">
        <v>939</v>
      </c>
      <c r="F214" s="751">
        <v>2.2401180134140803</v>
      </c>
    </row>
    <row r="215" spans="2:6" ht="15.75">
      <c r="B215" s="1029"/>
      <c r="C215" s="821"/>
      <c r="D215" s="615" t="s">
        <v>401</v>
      </c>
      <c r="E215" s="541" t="s">
        <v>940</v>
      </c>
      <c r="F215" s="751">
        <v>2.2077584169311031</v>
      </c>
    </row>
    <row r="216" spans="2:6" ht="15.75">
      <c r="B216" s="1029"/>
      <c r="C216" s="821"/>
      <c r="D216" s="615" t="s">
        <v>403</v>
      </c>
      <c r="E216" s="541" t="s">
        <v>941</v>
      </c>
      <c r="F216" s="751">
        <v>2.3138822685397531</v>
      </c>
    </row>
    <row r="217" spans="2:6" ht="15.75">
      <c r="B217" s="1029"/>
      <c r="C217" s="821" t="s">
        <v>407</v>
      </c>
      <c r="D217" s="615" t="s">
        <v>405</v>
      </c>
      <c r="E217" s="541" t="s">
        <v>942</v>
      </c>
      <c r="F217" s="751">
        <v>2.2651471521427249</v>
      </c>
    </row>
    <row r="218" spans="2:6" ht="15.75">
      <c r="B218" s="1029"/>
      <c r="C218" s="821"/>
      <c r="D218" s="615" t="s">
        <v>408</v>
      </c>
      <c r="E218" s="541" t="s">
        <v>943</v>
      </c>
      <c r="F218" s="751">
        <v>2.2680186481193183</v>
      </c>
    </row>
    <row r="219" spans="2:6" ht="15.75">
      <c r="B219" s="1029"/>
      <c r="C219" s="821"/>
      <c r="D219" s="615" t="s">
        <v>410</v>
      </c>
      <c r="E219" s="541" t="s">
        <v>944</v>
      </c>
      <c r="F219" s="751">
        <v>2.4574840140245846</v>
      </c>
    </row>
    <row r="220" spans="2:6" ht="15.75">
      <c r="B220" s="1029"/>
      <c r="C220" s="821"/>
      <c r="D220" s="615" t="s">
        <v>412</v>
      </c>
      <c r="E220" s="541" t="s">
        <v>945</v>
      </c>
      <c r="F220" s="751">
        <v>2.0862964946404845</v>
      </c>
    </row>
    <row r="221" spans="2:6" ht="15.75">
      <c r="B221" s="1029"/>
      <c r="C221" s="821"/>
      <c r="D221" s="928" t="s">
        <v>414</v>
      </c>
      <c r="E221" s="547" t="s">
        <v>946</v>
      </c>
      <c r="F221" s="929">
        <v>2.1697455254645948</v>
      </c>
    </row>
    <row r="222" spans="2:6" ht="15.75">
      <c r="B222" s="1029"/>
      <c r="C222" s="821" t="s">
        <v>418</v>
      </c>
      <c r="D222" s="933" t="s">
        <v>416</v>
      </c>
      <c r="E222" s="731" t="s">
        <v>790</v>
      </c>
      <c r="F222" s="747">
        <v>2.2923171564086102</v>
      </c>
    </row>
    <row r="223" spans="2:6" ht="15.75">
      <c r="B223" s="1029"/>
      <c r="C223" s="821"/>
      <c r="D223" s="615" t="s">
        <v>419</v>
      </c>
      <c r="E223" s="731" t="s">
        <v>791</v>
      </c>
      <c r="F223" s="747">
        <v>2.2755766763458003</v>
      </c>
    </row>
    <row r="224" spans="2:6" ht="15.75">
      <c r="B224" s="1029"/>
      <c r="C224" s="821"/>
      <c r="D224" s="615" t="s">
        <v>421</v>
      </c>
      <c r="E224" s="731" t="s">
        <v>792</v>
      </c>
      <c r="F224" s="747">
        <v>2.3601794989970406</v>
      </c>
    </row>
    <row r="225" spans="2:6" ht="15.75">
      <c r="B225" s="1029"/>
      <c r="C225" s="821"/>
      <c r="D225" s="615" t="s">
        <v>423</v>
      </c>
      <c r="E225" s="731" t="s">
        <v>793</v>
      </c>
      <c r="F225" s="747">
        <v>2.359120516332553</v>
      </c>
    </row>
    <row r="226" spans="2:6" ht="15.75">
      <c r="B226" s="1029"/>
      <c r="C226" s="821" t="s">
        <v>427</v>
      </c>
      <c r="D226" s="615" t="s">
        <v>425</v>
      </c>
      <c r="E226" s="731" t="s">
        <v>794</v>
      </c>
      <c r="F226" s="747">
        <v>2.4245267679908427</v>
      </c>
    </row>
    <row r="227" spans="2:6" ht="15.75">
      <c r="B227" s="1029"/>
      <c r="C227" s="821"/>
      <c r="D227" s="615" t="s">
        <v>428</v>
      </c>
      <c r="E227" s="731" t="s">
        <v>795</v>
      </c>
      <c r="F227" s="747">
        <v>2.4264249779274989</v>
      </c>
    </row>
    <row r="228" spans="2:6" ht="15.75">
      <c r="B228" s="1029"/>
      <c r="C228" s="821"/>
      <c r="D228" s="615" t="s">
        <v>430</v>
      </c>
      <c r="E228" s="731" t="s">
        <v>796</v>
      </c>
      <c r="F228" s="747">
        <v>2.1372029399366697</v>
      </c>
    </row>
    <row r="229" spans="2:6" ht="15.75">
      <c r="B229" s="1029"/>
      <c r="C229" s="821"/>
      <c r="D229" s="615" t="s">
        <v>432</v>
      </c>
      <c r="E229" s="731" t="s">
        <v>797</v>
      </c>
      <c r="F229" s="747">
        <v>2.2516774379504279</v>
      </c>
    </row>
    <row r="230" spans="2:6" ht="15.75">
      <c r="B230" s="1029"/>
      <c r="C230" s="821"/>
      <c r="D230" s="615" t="s">
        <v>434</v>
      </c>
      <c r="E230" s="731" t="s">
        <v>798</v>
      </c>
      <c r="F230" s="747">
        <v>2.213241628825918</v>
      </c>
    </row>
    <row r="231" spans="2:6" ht="15.75">
      <c r="B231" s="1029"/>
      <c r="C231" s="821" t="s">
        <v>436</v>
      </c>
      <c r="D231" s="615" t="s">
        <v>437</v>
      </c>
      <c r="E231" s="731" t="s">
        <v>801</v>
      </c>
      <c r="F231" s="747">
        <v>2.1455685639265547</v>
      </c>
    </row>
    <row r="232" spans="2:6" ht="15.75">
      <c r="B232" s="1029"/>
      <c r="C232" s="821"/>
      <c r="D232" s="615" t="s">
        <v>439</v>
      </c>
      <c r="E232" s="731" t="s">
        <v>799</v>
      </c>
      <c r="F232" s="747">
        <v>2.1396436978816493</v>
      </c>
    </row>
    <row r="233" spans="2:6" ht="15.75">
      <c r="B233" s="1029"/>
      <c r="C233" s="821"/>
      <c r="D233" s="615" t="s">
        <v>441</v>
      </c>
      <c r="E233" s="731" t="s">
        <v>800</v>
      </c>
      <c r="F233" s="747">
        <v>2.1499307248408028</v>
      </c>
    </row>
    <row r="234" spans="2:6" ht="15.75">
      <c r="B234" s="1029"/>
      <c r="C234" s="821"/>
      <c r="D234" s="928" t="s">
        <v>443</v>
      </c>
      <c r="E234" s="832" t="s">
        <v>802</v>
      </c>
      <c r="F234" s="750">
        <v>2.2226038027756525</v>
      </c>
    </row>
    <row r="235" spans="2:6" ht="15.75">
      <c r="B235" s="823"/>
      <c r="C235" s="821"/>
      <c r="D235" s="993" t="s">
        <v>445</v>
      </c>
      <c r="E235" s="994" t="s">
        <v>826</v>
      </c>
      <c r="F235" s="995">
        <v>2.186304539067025</v>
      </c>
    </row>
    <row r="236" spans="2:6" ht="15.75">
      <c r="B236" s="823"/>
      <c r="C236" s="821"/>
      <c r="D236" s="540" t="s">
        <v>448</v>
      </c>
      <c r="E236" s="731" t="s">
        <v>827</v>
      </c>
      <c r="F236" s="789">
        <v>2.202854033017942</v>
      </c>
    </row>
    <row r="237" spans="2:6" ht="15.75">
      <c r="B237" s="823"/>
      <c r="C237" s="821" t="s">
        <v>447</v>
      </c>
      <c r="D237" s="540" t="s">
        <v>450</v>
      </c>
      <c r="E237" s="731" t="s">
        <v>829</v>
      </c>
      <c r="F237" s="789">
        <v>2.1011449337187598</v>
      </c>
    </row>
    <row r="238" spans="2:6" ht="15.75">
      <c r="B238" s="823"/>
      <c r="C238" s="821"/>
      <c r="D238" s="540" t="s">
        <v>452</v>
      </c>
      <c r="E238" s="731" t="s">
        <v>828</v>
      </c>
      <c r="F238" s="789">
        <v>2.150520893757097</v>
      </c>
    </row>
    <row r="239" spans="2:6" ht="15.75">
      <c r="B239" s="823"/>
      <c r="C239" s="821"/>
      <c r="D239" s="540" t="s">
        <v>454</v>
      </c>
      <c r="E239" s="731" t="s">
        <v>830</v>
      </c>
      <c r="F239" s="789">
        <v>2.1331879666534652</v>
      </c>
    </row>
    <row r="240" spans="2:6" ht="15.75">
      <c r="B240" s="823"/>
      <c r="C240" s="821"/>
      <c r="D240" s="540" t="s">
        <v>457</v>
      </c>
      <c r="E240" s="731" t="s">
        <v>831</v>
      </c>
      <c r="F240" s="789">
        <v>2.1662461160693876</v>
      </c>
    </row>
    <row r="241" spans="2:6" ht="15.75">
      <c r="B241" s="823"/>
      <c r="C241" s="821" t="s">
        <v>456</v>
      </c>
      <c r="D241" s="540" t="s">
        <v>459</v>
      </c>
      <c r="E241" s="731" t="s">
        <v>832</v>
      </c>
      <c r="F241" s="789">
        <v>2.4280638251070563</v>
      </c>
    </row>
    <row r="242" spans="2:6" ht="15.75">
      <c r="B242" s="823"/>
      <c r="C242" s="821"/>
      <c r="D242" s="540" t="s">
        <v>461</v>
      </c>
      <c r="E242" s="731" t="s">
        <v>833</v>
      </c>
      <c r="F242" s="789">
        <v>2.5125545708923718</v>
      </c>
    </row>
    <row r="243" spans="2:6" ht="15.75">
      <c r="B243" s="823"/>
      <c r="C243" s="821"/>
      <c r="D243" s="540" t="s">
        <v>463</v>
      </c>
      <c r="E243" s="731" t="s">
        <v>834</v>
      </c>
      <c r="F243" s="789">
        <v>2.5854548771926269</v>
      </c>
    </row>
    <row r="244" spans="2:6" ht="15.75">
      <c r="B244" s="823"/>
      <c r="C244" s="821"/>
      <c r="D244" s="540" t="s">
        <v>466</v>
      </c>
      <c r="E244" s="731" t="s">
        <v>835</v>
      </c>
      <c r="F244" s="789">
        <v>2.2873870432553729</v>
      </c>
    </row>
    <row r="245" spans="2:6" ht="15.75">
      <c r="B245" s="823"/>
      <c r="C245" s="821" t="s">
        <v>465</v>
      </c>
      <c r="D245" s="540" t="s">
        <v>468</v>
      </c>
      <c r="E245" s="731" t="s">
        <v>836</v>
      </c>
      <c r="F245" s="789">
        <v>2.3148980338612009</v>
      </c>
    </row>
    <row r="246" spans="2:6" ht="15.75">
      <c r="B246" s="823"/>
      <c r="C246" s="821"/>
      <c r="D246" s="540" t="s">
        <v>470</v>
      </c>
      <c r="E246" s="731" t="s">
        <v>837</v>
      </c>
      <c r="F246" s="789">
        <v>2.7435041387222467</v>
      </c>
    </row>
    <row r="247" spans="2:6" ht="16.5" thickBot="1">
      <c r="B247" s="824"/>
      <c r="C247" s="822"/>
      <c r="D247" s="542" t="s">
        <v>472</v>
      </c>
      <c r="E247" s="838" t="s">
        <v>838</v>
      </c>
      <c r="F247" s="839">
        <v>2.3962631377775789</v>
      </c>
    </row>
    <row r="248" spans="2:6" ht="15.75" hidden="1">
      <c r="B248" s="823"/>
      <c r="C248" s="821"/>
      <c r="D248" s="544" t="s">
        <v>474</v>
      </c>
      <c r="E248" s="837" t="s">
        <v>900</v>
      </c>
      <c r="F248" s="930"/>
    </row>
    <row r="249" spans="2:6" ht="15.75" hidden="1">
      <c r="B249" s="823"/>
      <c r="C249" s="821" t="s">
        <v>476</v>
      </c>
      <c r="D249" s="540" t="s">
        <v>477</v>
      </c>
      <c r="E249" s="731" t="s">
        <v>901</v>
      </c>
      <c r="F249" s="789"/>
    </row>
    <row r="250" spans="2:6" ht="15.75" hidden="1">
      <c r="B250" s="823"/>
      <c r="C250" s="821"/>
      <c r="D250" s="540" t="s">
        <v>479</v>
      </c>
      <c r="E250" s="731" t="s">
        <v>902</v>
      </c>
      <c r="F250" s="789"/>
    </row>
    <row r="251" spans="2:6" ht="15.75" hidden="1">
      <c r="B251" s="823"/>
      <c r="C251" s="821"/>
      <c r="D251" s="540" t="s">
        <v>481</v>
      </c>
      <c r="E251" s="731" t="s">
        <v>883</v>
      </c>
      <c r="F251" s="789"/>
    </row>
    <row r="252" spans="2:6" ht="15.75" hidden="1">
      <c r="B252" s="823"/>
      <c r="C252" s="821"/>
      <c r="D252" s="540" t="s">
        <v>483</v>
      </c>
      <c r="E252" s="731" t="s">
        <v>895</v>
      </c>
      <c r="F252" s="789"/>
    </row>
    <row r="253" spans="2:6" ht="15.75" hidden="1">
      <c r="B253" s="823"/>
      <c r="C253" s="821" t="s">
        <v>485</v>
      </c>
      <c r="D253" s="540" t="s">
        <v>486</v>
      </c>
      <c r="E253" s="731" t="s">
        <v>884</v>
      </c>
      <c r="F253" s="789"/>
    </row>
    <row r="254" spans="2:6" ht="15.75" hidden="1">
      <c r="B254" s="823"/>
      <c r="C254" s="821"/>
      <c r="D254" s="540" t="s">
        <v>488</v>
      </c>
      <c r="E254" s="731" t="s">
        <v>885</v>
      </c>
      <c r="F254" s="789"/>
    </row>
    <row r="255" spans="2:6" ht="15.75" hidden="1">
      <c r="B255" s="823"/>
      <c r="C255" s="821"/>
      <c r="D255" s="540" t="s">
        <v>490</v>
      </c>
      <c r="E255" s="731" t="s">
        <v>886</v>
      </c>
      <c r="F255" s="789"/>
    </row>
    <row r="256" spans="2:6" ht="15.75" hidden="1">
      <c r="B256" s="823"/>
      <c r="C256" s="821"/>
      <c r="D256" s="540" t="s">
        <v>492</v>
      </c>
      <c r="E256" s="731" t="s">
        <v>887</v>
      </c>
      <c r="F256" s="789"/>
    </row>
    <row r="257" spans="2:6" ht="15.75" hidden="1">
      <c r="B257" s="823"/>
      <c r="C257" s="821" t="s">
        <v>494</v>
      </c>
      <c r="D257" s="540" t="s">
        <v>495</v>
      </c>
      <c r="E257" s="731" t="s">
        <v>903</v>
      </c>
      <c r="F257" s="789"/>
    </row>
    <row r="258" spans="2:6" ht="15.75" hidden="1">
      <c r="B258" s="823"/>
      <c r="C258" s="821"/>
      <c r="D258" s="540" t="s">
        <v>497</v>
      </c>
      <c r="E258" s="731" t="s">
        <v>889</v>
      </c>
      <c r="F258" s="789"/>
    </row>
    <row r="259" spans="2:6" ht="15.75" hidden="1">
      <c r="B259" s="823"/>
      <c r="C259" s="821"/>
      <c r="D259" s="540" t="s">
        <v>499</v>
      </c>
      <c r="E259" s="731" t="s">
        <v>890</v>
      </c>
      <c r="F259" s="789"/>
    </row>
    <row r="260" spans="2:6" ht="16.5" hidden="1" thickBot="1">
      <c r="B260" s="824"/>
      <c r="C260" s="822"/>
      <c r="D260" s="540" t="s">
        <v>501</v>
      </c>
      <c r="E260" s="731" t="s">
        <v>891</v>
      </c>
      <c r="F260" s="789"/>
    </row>
    <row r="261" spans="2:6" ht="15.75">
      <c r="B261" s="548"/>
      <c r="C261" s="527"/>
      <c r="D261" s="549"/>
      <c r="E261" s="550"/>
      <c r="F261" s="551"/>
    </row>
    <row r="262" spans="2:6" ht="15.75">
      <c r="B262" s="548"/>
      <c r="C262" s="527"/>
      <c r="D262" s="549"/>
      <c r="E262" s="550"/>
      <c r="F262" s="551"/>
    </row>
  </sheetData>
  <mergeCells count="5">
    <mergeCell ref="B7:B52"/>
    <mergeCell ref="B53:B104"/>
    <mergeCell ref="B105:B156"/>
    <mergeCell ref="B157:B208"/>
    <mergeCell ref="B209:B234"/>
  </mergeCells>
  <phoneticPr fontId="82" type="noConversion"/>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3:F189 F235:F241"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6">
    <tabColor rgb="FF0000FF"/>
  </sheetPr>
  <dimension ref="A1:L30"/>
  <sheetViews>
    <sheetView showGridLines="0" zoomScale="90" zoomScaleNormal="90" workbookViewId="0">
      <selection activeCell="B6" sqref="B6:F6"/>
    </sheetView>
  </sheetViews>
  <sheetFormatPr defaultColWidth="9.140625" defaultRowHeight="15"/>
  <cols>
    <col min="1" max="1" width="62.5703125" style="42" customWidth="1"/>
    <col min="2" max="6" width="10.7109375" style="42" customWidth="1"/>
    <col min="7" max="9" width="8.42578125" style="42" customWidth="1"/>
    <col min="10" max="16384" width="9.140625" style="42"/>
  </cols>
  <sheetData>
    <row r="1" spans="1:12" ht="21">
      <c r="A1" s="840" t="str">
        <f>+'Indice-Index'!A20</f>
        <v>1.13 Portabilità del numero - Mobile number portability</v>
      </c>
      <c r="B1" s="90"/>
      <c r="C1" s="90"/>
      <c r="D1" s="90"/>
      <c r="E1" s="90"/>
      <c r="F1" s="90"/>
      <c r="G1" s="41"/>
      <c r="H1" s="41"/>
      <c r="I1" s="41"/>
    </row>
    <row r="3" spans="1:12" s="6" customFormat="1" ht="15.75">
      <c r="B3" s="255">
        <f>+'1.8'!B3</f>
        <v>44075</v>
      </c>
      <c r="C3" s="255">
        <f>+'1.8'!C3</f>
        <v>44440</v>
      </c>
      <c r="D3" s="255">
        <f>+'1.8'!D3</f>
        <v>44805</v>
      </c>
      <c r="E3" s="255">
        <f>+'1.8'!E3</f>
        <v>45170</v>
      </c>
      <c r="F3" s="255">
        <f>+'1.8'!F3</f>
        <v>45536</v>
      </c>
      <c r="G3" s="17"/>
      <c r="H3" s="17"/>
    </row>
    <row r="4" spans="1:12" s="6" customFormat="1" ht="15.75" hidden="1">
      <c r="B4" s="264" t="str">
        <f>+'1.8'!B4</f>
        <v>sept-20</v>
      </c>
      <c r="C4" s="264" t="str">
        <f>+'1.8'!C4</f>
        <v>sept-21</v>
      </c>
      <c r="D4" s="264" t="str">
        <f>+'1.8'!D4</f>
        <v>sept-22</v>
      </c>
      <c r="E4" s="264" t="str">
        <f>+'1.8'!E4</f>
        <v>sept-23</v>
      </c>
      <c r="F4" s="264" t="str">
        <f>+'1.8'!F4</f>
        <v>sept-24</v>
      </c>
      <c r="G4" s="17"/>
      <c r="H4" s="17"/>
    </row>
    <row r="5" spans="1:12" s="6" customFormat="1" ht="15.75">
      <c r="A5" s="6" t="s">
        <v>35</v>
      </c>
      <c r="B5" s="8"/>
      <c r="C5" s="8"/>
      <c r="D5" s="8"/>
      <c r="E5" s="8"/>
    </row>
    <row r="6" spans="1:12" s="6" customFormat="1" ht="15.75">
      <c r="A6" s="216" t="s">
        <v>34</v>
      </c>
      <c r="B6" s="217">
        <v>155.122468</v>
      </c>
      <c r="C6" s="217">
        <v>165.04444149999998</v>
      </c>
      <c r="D6" s="217">
        <v>173.8447755</v>
      </c>
      <c r="E6" s="217">
        <v>181.56702100000001</v>
      </c>
      <c r="F6" s="218">
        <v>189.23287399999998</v>
      </c>
      <c r="G6" s="37"/>
      <c r="H6" s="37"/>
    </row>
    <row r="7" spans="1:12" s="6" customFormat="1" ht="15.75">
      <c r="A7" s="476" t="s">
        <v>806</v>
      </c>
      <c r="B7" s="744"/>
      <c r="C7" s="745">
        <f>C6-B6</f>
        <v>9.9219734999999787</v>
      </c>
      <c r="D7" s="745">
        <f t="shared" ref="D7:F7" si="0">D6-C6</f>
        <v>8.8003340000000208</v>
      </c>
      <c r="E7" s="745">
        <f t="shared" si="0"/>
        <v>7.7222455000000139</v>
      </c>
      <c r="F7" s="745">
        <f t="shared" si="0"/>
        <v>7.6658529999999701</v>
      </c>
      <c r="G7" s="23"/>
      <c r="H7" s="23"/>
      <c r="I7" s="23"/>
    </row>
    <row r="8" spans="1:12" s="6" customFormat="1" ht="15.75">
      <c r="B8" s="29"/>
      <c r="C8" s="29"/>
      <c r="D8" s="29"/>
      <c r="E8" s="29"/>
      <c r="F8" s="23"/>
      <c r="G8" s="23"/>
      <c r="H8" s="23"/>
      <c r="I8" s="23"/>
    </row>
    <row r="9" spans="1:12" s="6" customFormat="1" ht="15.75">
      <c r="A9" s="216" t="s">
        <v>76</v>
      </c>
      <c r="B9" s="219">
        <v>22.586802532301096</v>
      </c>
      <c r="C9" s="219">
        <v>18.161280647160595</v>
      </c>
      <c r="D9" s="219">
        <v>16.87187322439717</v>
      </c>
      <c r="E9" s="219">
        <v>14.499390185859653</v>
      </c>
      <c r="F9" s="219">
        <v>14.506079999832435</v>
      </c>
    </row>
    <row r="10" spans="1:12" s="6" customFormat="1" ht="15.75">
      <c r="B10" s="4"/>
      <c r="C10" s="4"/>
      <c r="D10" s="4"/>
      <c r="E10" s="4"/>
      <c r="F10" s="4"/>
    </row>
    <row r="11" spans="1:12" s="6" customFormat="1" ht="15.75">
      <c r="A11" s="46" t="s">
        <v>369</v>
      </c>
      <c r="B11" s="36">
        <f>+F3</f>
        <v>45536</v>
      </c>
      <c r="C11" s="28"/>
      <c r="D11" s="28"/>
      <c r="E11" s="28"/>
      <c r="F11" s="28"/>
    </row>
    <row r="12" spans="1:12" s="6" customFormat="1" ht="15.75">
      <c r="B12" s="33" t="str">
        <f>+F4</f>
        <v>sept-24</v>
      </c>
      <c r="C12" s="28"/>
      <c r="D12" s="28"/>
      <c r="E12" s="28"/>
      <c r="F12" s="28"/>
    </row>
    <row r="13" spans="1:12" s="6" customFormat="1" ht="15.75">
      <c r="A13" s="44" t="s">
        <v>44</v>
      </c>
      <c r="C13" s="8"/>
      <c r="D13" s="8"/>
      <c r="E13" s="8"/>
      <c r="F13" s="8"/>
    </row>
    <row r="14" spans="1:12" s="6" customFormat="1" ht="15.75">
      <c r="A14" s="220" t="s">
        <v>54</v>
      </c>
      <c r="B14" s="218">
        <v>21.654687351818495</v>
      </c>
      <c r="C14" s="43"/>
      <c r="D14" s="43"/>
      <c r="E14" s="43"/>
      <c r="F14" s="43"/>
      <c r="G14" s="43"/>
      <c r="H14" s="43"/>
      <c r="I14" s="43"/>
      <c r="J14" s="43"/>
      <c r="K14" s="43"/>
      <c r="L14" s="43"/>
    </row>
    <row r="15" spans="1:12" s="6" customFormat="1" ht="15.75">
      <c r="A15" s="220" t="s">
        <v>55</v>
      </c>
      <c r="B15" s="218">
        <v>23.423551169061017</v>
      </c>
      <c r="C15" s="43"/>
      <c r="D15" s="43"/>
      <c r="E15" s="43"/>
      <c r="F15" s="43"/>
      <c r="G15" s="43"/>
      <c r="H15" s="43"/>
      <c r="I15" s="43"/>
      <c r="J15" s="43"/>
      <c r="K15" s="43"/>
      <c r="L15" s="43"/>
    </row>
    <row r="16" spans="1:12" s="6" customFormat="1" ht="15.75">
      <c r="A16" s="220" t="s">
        <v>3</v>
      </c>
      <c r="B16" s="218">
        <v>19.149545393056759</v>
      </c>
      <c r="C16" s="43"/>
      <c r="D16" s="43"/>
      <c r="E16" s="43"/>
      <c r="F16" s="43"/>
      <c r="G16" s="43"/>
      <c r="H16" s="43"/>
      <c r="I16" s="43"/>
      <c r="J16" s="43"/>
      <c r="K16" s="43"/>
      <c r="L16" s="43"/>
    </row>
    <row r="17" spans="1:12" s="6" customFormat="1" ht="15.75">
      <c r="A17" s="220" t="s">
        <v>109</v>
      </c>
      <c r="B17" s="218">
        <v>10.228900815082159</v>
      </c>
      <c r="C17" s="43"/>
      <c r="D17" s="43"/>
      <c r="E17" s="43"/>
      <c r="F17" s="43"/>
      <c r="G17" s="43"/>
      <c r="H17" s="43"/>
      <c r="I17" s="43"/>
      <c r="J17" s="43"/>
      <c r="K17" s="43"/>
      <c r="L17" s="43"/>
    </row>
    <row r="18" spans="1:12" s="6" customFormat="1" ht="15.75">
      <c r="A18" s="220" t="s">
        <v>7</v>
      </c>
      <c r="B18" s="221">
        <v>25.543315270981569</v>
      </c>
    </row>
    <row r="19" spans="1:12" s="6" customFormat="1" ht="15" customHeight="1">
      <c r="A19" s="469" t="s">
        <v>65</v>
      </c>
      <c r="B19" s="470">
        <f>SUM(B14:B18)</f>
        <v>99.999999999999986</v>
      </c>
    </row>
    <row r="20" spans="1:12" s="6" customFormat="1" ht="15.75">
      <c r="A20" s="43"/>
      <c r="B20" s="43"/>
    </row>
    <row r="21" spans="1:12" s="6" customFormat="1" ht="15.75">
      <c r="A21" s="44" t="s">
        <v>45</v>
      </c>
      <c r="B21" s="35"/>
    </row>
    <row r="22" spans="1:12" s="6" customFormat="1" ht="15.75">
      <c r="A22" s="220" t="s">
        <v>54</v>
      </c>
      <c r="B22" s="218">
        <v>18.426155575902648</v>
      </c>
    </row>
    <row r="23" spans="1:12" s="6" customFormat="1" ht="15.75">
      <c r="A23" s="220" t="s">
        <v>55</v>
      </c>
      <c r="B23" s="218">
        <v>19.99565475622866</v>
      </c>
    </row>
    <row r="24" spans="1:12" s="6" customFormat="1" ht="15.75">
      <c r="A24" s="220" t="s">
        <v>3</v>
      </c>
      <c r="B24" s="218">
        <v>18.355224134874398</v>
      </c>
      <c r="G24" s="3"/>
    </row>
    <row r="25" spans="1:12" s="6" customFormat="1" ht="15.75">
      <c r="A25" s="220" t="s">
        <v>109</v>
      </c>
      <c r="B25" s="218">
        <v>17.222153881635915</v>
      </c>
      <c r="G25" s="3"/>
    </row>
    <row r="26" spans="1:12" s="6" customFormat="1" ht="15.75">
      <c r="A26" s="220" t="s">
        <v>7</v>
      </c>
      <c r="B26" s="221">
        <v>26.000811651358376</v>
      </c>
    </row>
    <row r="27" spans="1:12" s="6" customFormat="1" ht="15.75">
      <c r="A27" s="469" t="s">
        <v>65</v>
      </c>
      <c r="B27" s="471">
        <f>SUM(B22:B26)</f>
        <v>100</v>
      </c>
    </row>
    <row r="28" spans="1:12" s="6" customFormat="1" ht="15.75"/>
    <row r="29" spans="1:12" s="6" customFormat="1" ht="15.75"/>
    <row r="30" spans="1:12" s="6" customFormat="1" ht="15.7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codeName="Foglio17">
    <tabColor rgb="FF0000FF"/>
  </sheetPr>
  <dimension ref="A1:AC41"/>
  <sheetViews>
    <sheetView showGridLines="0" zoomScale="80" zoomScaleNormal="80" workbookViewId="0">
      <pane xSplit="1" ySplit="1" topLeftCell="B6" activePane="bottomRight" state="frozen"/>
      <selection pane="topRight" activeCell="B1" sqref="B1"/>
      <selection pane="bottomLeft" activeCell="A3" sqref="A3"/>
      <selection pane="bottomRight" activeCell="B36" sqref="B36"/>
    </sheetView>
  </sheetViews>
  <sheetFormatPr defaultColWidth="9.140625" defaultRowHeight="15"/>
  <cols>
    <col min="1" max="1" width="52.85546875" style="51" customWidth="1"/>
    <col min="2" max="10" width="9.28515625" style="152" customWidth="1"/>
    <col min="11" max="12" width="10.140625" style="152" customWidth="1"/>
    <col min="13" max="13" width="9.28515625" style="152" customWidth="1"/>
    <col min="14" max="14" width="9" style="152" customWidth="1"/>
    <col min="15" max="16384" width="9.140625" style="51"/>
  </cols>
  <sheetData>
    <row r="1" spans="1:29" ht="45.95" customHeight="1">
      <c r="A1" s="472" t="s">
        <v>786</v>
      </c>
      <c r="B1" s="162" t="s">
        <v>168</v>
      </c>
      <c r="C1" s="162" t="s">
        <v>162</v>
      </c>
      <c r="D1" s="162" t="s">
        <v>169</v>
      </c>
      <c r="E1" s="162" t="s">
        <v>195</v>
      </c>
      <c r="F1" s="162" t="s">
        <v>243</v>
      </c>
      <c r="G1" s="162" t="s">
        <v>280</v>
      </c>
      <c r="H1" s="162" t="s">
        <v>308</v>
      </c>
      <c r="I1" s="162" t="s">
        <v>346</v>
      </c>
      <c r="J1" s="162" t="s">
        <v>376</v>
      </c>
      <c r="K1" s="162" t="s">
        <v>393</v>
      </c>
      <c r="L1" s="162" t="s">
        <v>635</v>
      </c>
      <c r="M1" s="162" t="s">
        <v>705</v>
      </c>
      <c r="N1" s="162" t="s">
        <v>807</v>
      </c>
      <c r="O1" s="162" t="s">
        <v>896</v>
      </c>
      <c r="P1" s="162" t="s">
        <v>947</v>
      </c>
      <c r="Q1" s="162" t="s">
        <v>1017</v>
      </c>
      <c r="R1" s="162" t="s">
        <v>1088</v>
      </c>
    </row>
    <row r="2" spans="1:29" s="152" customFormat="1" ht="0.95" customHeight="1">
      <c r="A2" s="168"/>
      <c r="B2" s="162"/>
      <c r="C2" s="162"/>
      <c r="D2" s="162"/>
      <c r="E2" s="162"/>
      <c r="F2" s="162"/>
      <c r="G2" s="162"/>
      <c r="H2" s="162"/>
      <c r="I2" s="162"/>
      <c r="J2" s="162"/>
      <c r="K2" s="162"/>
      <c r="L2" s="162"/>
      <c r="M2" s="162"/>
      <c r="N2" s="162"/>
      <c r="O2" s="162"/>
      <c r="P2" s="162"/>
      <c r="Q2" s="162"/>
      <c r="R2" s="162"/>
    </row>
    <row r="3" spans="1:29" ht="18.75" customHeight="1" thickBot="1">
      <c r="A3" s="139" t="s">
        <v>170</v>
      </c>
      <c r="B3" s="474"/>
      <c r="C3" s="474"/>
      <c r="D3" s="474"/>
      <c r="E3" s="474"/>
      <c r="F3" s="474"/>
      <c r="G3" s="474"/>
      <c r="H3" s="474"/>
      <c r="I3" s="474"/>
      <c r="J3" s="474"/>
      <c r="K3" s="474"/>
      <c r="L3" s="474"/>
      <c r="M3" s="474"/>
      <c r="N3" s="474"/>
      <c r="O3" s="474"/>
      <c r="P3" s="474"/>
      <c r="Q3" s="474"/>
      <c r="R3" s="474"/>
    </row>
    <row r="4" spans="1:29" s="24" customFormat="1" ht="17.100000000000001" customHeight="1">
      <c r="A4" s="355" t="s">
        <v>298</v>
      </c>
      <c r="B4" s="356">
        <v>19.760403564893959</v>
      </c>
      <c r="C4" s="356">
        <v>19.919857647469257</v>
      </c>
      <c r="D4" s="356">
        <v>20.082008687139943</v>
      </c>
      <c r="E4" s="356">
        <v>20.105271321411344</v>
      </c>
      <c r="F4" s="356">
        <v>20.116105023750883</v>
      </c>
      <c r="G4" s="356">
        <v>20.191322885985358</v>
      </c>
      <c r="H4" s="356">
        <v>20.249738931140843</v>
      </c>
      <c r="I4" s="356">
        <v>20.213340769567814</v>
      </c>
      <c r="J4" s="356">
        <v>20.298128406051287</v>
      </c>
      <c r="K4" s="356">
        <v>20.248615841350432</v>
      </c>
      <c r="L4" s="356">
        <v>20.27873716650231</v>
      </c>
      <c r="M4" s="356">
        <v>20.236923441521505</v>
      </c>
      <c r="N4" s="356">
        <v>20.182802409337846</v>
      </c>
      <c r="O4" s="356">
        <v>20.18431050475677</v>
      </c>
      <c r="P4" s="356">
        <v>20.243458573462679</v>
      </c>
      <c r="Q4" s="356">
        <v>20.244068586345819</v>
      </c>
      <c r="R4" s="356">
        <v>20.246944043879225</v>
      </c>
    </row>
    <row r="5" spans="1:29" s="24" customFormat="1" ht="17.100000000000001" customHeight="1">
      <c r="A5" s="357" t="s">
        <v>192</v>
      </c>
      <c r="B5" s="358">
        <f t="shared" ref="B5:Q5" si="0">+B6+B7+B8+B9+B10</f>
        <v>99.999999999999986</v>
      </c>
      <c r="C5" s="358">
        <f t="shared" si="0"/>
        <v>100.00000000000003</v>
      </c>
      <c r="D5" s="358">
        <f t="shared" si="0"/>
        <v>99.999999999999972</v>
      </c>
      <c r="E5" s="358">
        <f t="shared" si="0"/>
        <v>100</v>
      </c>
      <c r="F5" s="358">
        <f t="shared" si="0"/>
        <v>99.999999999999986</v>
      </c>
      <c r="G5" s="358">
        <f t="shared" si="0"/>
        <v>100.00000000000004</v>
      </c>
      <c r="H5" s="358">
        <f t="shared" si="0"/>
        <v>99.999999999999986</v>
      </c>
      <c r="I5" s="358">
        <f t="shared" si="0"/>
        <v>99.999999999999972</v>
      </c>
      <c r="J5" s="358">
        <f t="shared" si="0"/>
        <v>100</v>
      </c>
      <c r="K5" s="358">
        <f t="shared" si="0"/>
        <v>100.00000000000001</v>
      </c>
      <c r="L5" s="358">
        <f t="shared" si="0"/>
        <v>99.999999999999986</v>
      </c>
      <c r="M5" s="358">
        <f t="shared" si="0"/>
        <v>99.999999999999986</v>
      </c>
      <c r="N5" s="358">
        <f t="shared" si="0"/>
        <v>99.999999999999986</v>
      </c>
      <c r="O5" s="358">
        <f t="shared" si="0"/>
        <v>100</v>
      </c>
      <c r="P5" s="358">
        <f t="shared" si="0"/>
        <v>100</v>
      </c>
      <c r="Q5" s="358">
        <f t="shared" si="0"/>
        <v>100</v>
      </c>
      <c r="R5" s="358">
        <f t="shared" ref="R5" si="1">+R6+R7+R8+R9+R10</f>
        <v>100.00000000000001</v>
      </c>
    </row>
    <row r="6" spans="1:29" s="24" customFormat="1" ht="17.100000000000001" customHeight="1">
      <c r="A6" s="359" t="s">
        <v>171</v>
      </c>
      <c r="B6" s="360">
        <v>38.741896008646023</v>
      </c>
      <c r="C6" s="360">
        <v>35.968816277712101</v>
      </c>
      <c r="D6" s="360">
        <v>33.155089730957869</v>
      </c>
      <c r="E6" s="360">
        <v>31.013493428261253</v>
      </c>
      <c r="F6" s="360">
        <v>29.098073374984622</v>
      </c>
      <c r="G6" s="360">
        <v>27.096292951649286</v>
      </c>
      <c r="H6" s="360">
        <v>25.35413428024254</v>
      </c>
      <c r="I6" s="360">
        <v>23.785459587355472</v>
      </c>
      <c r="J6" s="360">
        <v>22.728489581456355</v>
      </c>
      <c r="K6" s="360">
        <v>21.574659888992436</v>
      </c>
      <c r="L6" s="360">
        <v>20.409022346995801</v>
      </c>
      <c r="M6" s="360">
        <v>19.397271583021169</v>
      </c>
      <c r="N6" s="360">
        <v>18.614565627723731</v>
      </c>
      <c r="O6" s="360">
        <v>17.691206242385491</v>
      </c>
      <c r="P6" s="360">
        <v>16.67715517952881</v>
      </c>
      <c r="Q6" s="360">
        <v>15.834119442580919</v>
      </c>
      <c r="R6" s="360">
        <v>15.087773213476572</v>
      </c>
    </row>
    <row r="7" spans="1:29" s="24" customFormat="1" ht="17.100000000000001" customHeight="1">
      <c r="A7" s="359" t="s">
        <v>172</v>
      </c>
      <c r="B7" s="360">
        <v>45.045618480250738</v>
      </c>
      <c r="C7" s="360">
        <v>46.344603272841162</v>
      </c>
      <c r="D7" s="360">
        <v>47.535321534409398</v>
      </c>
      <c r="E7" s="360">
        <v>48.669733641341878</v>
      </c>
      <c r="F7" s="360">
        <v>49.45344431263154</v>
      </c>
      <c r="G7" s="360">
        <v>50.340104862841784</v>
      </c>
      <c r="H7" s="360">
        <v>50.761553430100136</v>
      </c>
      <c r="I7" s="360">
        <v>51.060895220455826</v>
      </c>
      <c r="J7" s="360">
        <v>50.781381385522586</v>
      </c>
      <c r="K7" s="360">
        <v>50.57227160726783</v>
      </c>
      <c r="L7" s="360">
        <v>50.254276074123702</v>
      </c>
      <c r="M7" s="360">
        <v>49.832125071486665</v>
      </c>
      <c r="N7" s="360">
        <v>49.408604403649619</v>
      </c>
      <c r="O7" s="360">
        <v>48.72603895824043</v>
      </c>
      <c r="P7" s="360">
        <v>47.851600875645495</v>
      </c>
      <c r="Q7" s="360">
        <v>46.915154231426975</v>
      </c>
      <c r="R7" s="360">
        <v>45.939357464722406</v>
      </c>
      <c r="S7" s="166"/>
      <c r="T7" s="166"/>
      <c r="U7" s="166"/>
      <c r="V7" s="166"/>
      <c r="W7" s="166"/>
      <c r="X7" s="166"/>
      <c r="Y7" s="166"/>
      <c r="Z7" s="166"/>
      <c r="AA7" s="166"/>
      <c r="AB7" s="166"/>
      <c r="AC7" s="166"/>
    </row>
    <row r="8" spans="1:29" s="24" customFormat="1" ht="17.100000000000001" customHeight="1">
      <c r="A8" s="359" t="s">
        <v>173</v>
      </c>
      <c r="B8" s="360">
        <v>8.44924791495853</v>
      </c>
      <c r="C8" s="360">
        <v>9.4837451827610231</v>
      </c>
      <c r="D8" s="360">
        <v>10.819076153317736</v>
      </c>
      <c r="E8" s="360">
        <v>11.673680040971906</v>
      </c>
      <c r="F8" s="360">
        <v>12.563000819005937</v>
      </c>
      <c r="G8" s="360">
        <v>13.593026608308371</v>
      </c>
      <c r="H8" s="360">
        <v>14.740931767620561</v>
      </c>
      <c r="I8" s="360">
        <v>15.831130887658833</v>
      </c>
      <c r="J8" s="360">
        <v>16.848841893230624</v>
      </c>
      <c r="K8" s="360">
        <v>18.025923816991266</v>
      </c>
      <c r="L8" s="360">
        <v>19.281281672816711</v>
      </c>
      <c r="M8" s="360">
        <v>20.482359967627648</v>
      </c>
      <c r="N8" s="360">
        <v>21.553005107900393</v>
      </c>
      <c r="O8" s="360">
        <v>22.938607446051964</v>
      </c>
      <c r="P8" s="360">
        <v>24.353502978952939</v>
      </c>
      <c r="Q8" s="360">
        <v>25.851977828311036</v>
      </c>
      <c r="R8" s="360">
        <v>27.293447287767709</v>
      </c>
      <c r="S8" s="166"/>
      <c r="T8" s="166"/>
      <c r="U8" s="166"/>
      <c r="V8" s="166"/>
      <c r="W8" s="166"/>
      <c r="X8" s="166"/>
      <c r="Y8" s="166"/>
      <c r="Z8" s="166"/>
      <c r="AA8" s="166"/>
      <c r="AB8" s="166"/>
      <c r="AC8" s="166"/>
    </row>
    <row r="9" spans="1:29" s="24" customFormat="1" ht="17.100000000000001" customHeight="1">
      <c r="A9" s="153" t="s">
        <v>174</v>
      </c>
      <c r="B9" s="360">
        <v>7.6867457697994537</v>
      </c>
      <c r="C9" s="360">
        <v>8.1346922094399172</v>
      </c>
      <c r="D9" s="360">
        <v>8.4265121111505366</v>
      </c>
      <c r="E9" s="360">
        <v>8.5739428563707367</v>
      </c>
      <c r="F9" s="360">
        <v>8.8299985855942005</v>
      </c>
      <c r="G9" s="360">
        <v>8.9245690033643488</v>
      </c>
      <c r="H9" s="360">
        <v>9.0748265517993634</v>
      </c>
      <c r="I9" s="360">
        <v>9.2606442745206312</v>
      </c>
      <c r="J9" s="360">
        <v>9.5738030854678886</v>
      </c>
      <c r="K9" s="360">
        <v>9.7581128076831671</v>
      </c>
      <c r="L9" s="360">
        <v>9.9933647598449742</v>
      </c>
      <c r="M9" s="360">
        <v>10.198891851421989</v>
      </c>
      <c r="N9" s="360">
        <v>10.312274444964443</v>
      </c>
      <c r="O9" s="360">
        <v>10.481709305253672</v>
      </c>
      <c r="P9" s="360">
        <v>10.845969223903113</v>
      </c>
      <c r="Q9" s="360">
        <v>11.101663947984552</v>
      </c>
      <c r="R9" s="360">
        <v>11.358756357972306</v>
      </c>
      <c r="S9" s="166"/>
      <c r="T9" s="166"/>
      <c r="U9" s="166"/>
      <c r="V9" s="166"/>
      <c r="W9" s="166"/>
      <c r="X9" s="166"/>
      <c r="Y9" s="166"/>
      <c r="Z9" s="166"/>
      <c r="AA9" s="166"/>
      <c r="AB9" s="166"/>
      <c r="AC9" s="166"/>
    </row>
    <row r="10" spans="1:29" s="24" customFormat="1" ht="17.100000000000001" customHeight="1" thickBot="1">
      <c r="A10" s="816" t="s">
        <v>906</v>
      </c>
      <c r="B10" s="360">
        <v>7.6491826345226777E-2</v>
      </c>
      <c r="C10" s="360">
        <v>6.8143057245817928E-2</v>
      </c>
      <c r="D10" s="360">
        <v>6.4000470164446099E-2</v>
      </c>
      <c r="E10" s="360">
        <v>6.9150033054222959E-2</v>
      </c>
      <c r="F10" s="360">
        <v>5.5482907783700242E-2</v>
      </c>
      <c r="G10" s="360">
        <v>4.6006573836235631E-2</v>
      </c>
      <c r="H10" s="360">
        <v>6.8553970237378081E-2</v>
      </c>
      <c r="I10" s="360">
        <v>6.1870030009218979E-2</v>
      </c>
      <c r="J10" s="360">
        <v>6.748405432254323E-2</v>
      </c>
      <c r="K10" s="360">
        <v>6.9031879065322599E-2</v>
      </c>
      <c r="L10" s="360">
        <v>6.2055146218787272E-2</v>
      </c>
      <c r="M10" s="360">
        <v>8.9351526442518647E-2</v>
      </c>
      <c r="N10" s="360">
        <v>0.11155041576179592</v>
      </c>
      <c r="O10" s="360">
        <v>0.16243804806844331</v>
      </c>
      <c r="P10" s="360">
        <v>0.27177174196962817</v>
      </c>
      <c r="Q10" s="360">
        <v>0.29708454969652465</v>
      </c>
      <c r="R10" s="360">
        <v>0.32066567606101337</v>
      </c>
      <c r="S10" s="166"/>
      <c r="T10" s="166"/>
      <c r="U10" s="166"/>
      <c r="V10" s="166"/>
      <c r="W10" s="166"/>
      <c r="X10" s="166"/>
      <c r="Y10" s="166"/>
      <c r="Z10" s="166"/>
      <c r="AA10" s="166"/>
      <c r="AB10" s="166"/>
      <c r="AC10" s="166"/>
    </row>
    <row r="11" spans="1:29" s="24" customFormat="1" ht="17.100000000000001" customHeight="1">
      <c r="A11" s="842" t="s">
        <v>370</v>
      </c>
      <c r="B11" s="843">
        <v>18.122069586427273</v>
      </c>
      <c r="C11" s="843">
        <v>18.253952319002568</v>
      </c>
      <c r="D11" s="843">
        <v>18.523889034673246</v>
      </c>
      <c r="E11" s="843">
        <v>18.623083321411343</v>
      </c>
      <c r="F11" s="843">
        <v>18.744858139639028</v>
      </c>
      <c r="G11" s="843">
        <v>18.817908335518666</v>
      </c>
      <c r="H11" s="843">
        <v>18.900798326674145</v>
      </c>
      <c r="I11" s="843">
        <v>18.892143556871918</v>
      </c>
      <c r="J11" s="843">
        <v>18.982302406051282</v>
      </c>
      <c r="K11" s="843">
        <v>18.964445091350431</v>
      </c>
      <c r="L11" s="843">
        <v>19.011562166502305</v>
      </c>
      <c r="M11" s="843">
        <v>19.008179441521499</v>
      </c>
      <c r="N11" s="843">
        <v>18.982857409337843</v>
      </c>
      <c r="O11" s="843">
        <v>19.02280450475677</v>
      </c>
      <c r="P11" s="843">
        <v>19.124300573462676</v>
      </c>
      <c r="Q11" s="843">
        <v>19.16167358634582</v>
      </c>
      <c r="R11" s="843">
        <v>19.200032043879229</v>
      </c>
    </row>
    <row r="12" spans="1:29" s="24" customFormat="1" ht="17.100000000000001" customHeight="1">
      <c r="A12" s="845" t="s">
        <v>175</v>
      </c>
      <c r="B12" s="846">
        <v>6.0172210215333086</v>
      </c>
      <c r="C12" s="846">
        <v>5.4990316715333076</v>
      </c>
      <c r="D12" s="846">
        <v>5.1000883475333074</v>
      </c>
      <c r="E12" s="846">
        <v>4.7531589999999992</v>
      </c>
      <c r="F12" s="846">
        <v>4.4821521158881472</v>
      </c>
      <c r="G12" s="846">
        <v>4.0976854495333086</v>
      </c>
      <c r="H12" s="846">
        <v>3.7852053955333087</v>
      </c>
      <c r="I12" s="846">
        <v>3.4866387873041034</v>
      </c>
      <c r="J12" s="846">
        <v>3.2976320000000001</v>
      </c>
      <c r="K12" s="846">
        <v>3.0843992500000001</v>
      </c>
      <c r="L12" s="846">
        <v>2.8715169999999994</v>
      </c>
      <c r="M12" s="846">
        <v>2.6966669999999997</v>
      </c>
      <c r="N12" s="846">
        <v>2.5569960000000003</v>
      </c>
      <c r="O12" s="846">
        <v>2.4093420000000001</v>
      </c>
      <c r="P12" s="846">
        <v>2.256875</v>
      </c>
      <c r="Q12" s="846">
        <v>2.1230749999999996</v>
      </c>
      <c r="R12" s="846">
        <v>2.0079009999999999</v>
      </c>
    </row>
    <row r="13" spans="1:29" s="24" customFormat="1" ht="17.100000000000001" customHeight="1">
      <c r="A13" s="359" t="s">
        <v>172</v>
      </c>
      <c r="B13" s="846">
        <v>8.9011960000000006</v>
      </c>
      <c r="C13" s="846">
        <v>9.2317789992343364</v>
      </c>
      <c r="D13" s="846">
        <v>9.5460473999999991</v>
      </c>
      <c r="E13" s="846">
        <v>9.7851819999999972</v>
      </c>
      <c r="F13" s="846">
        <v>9.9481067957911176</v>
      </c>
      <c r="G13" s="846">
        <v>10.164333114000002</v>
      </c>
      <c r="H13" s="846">
        <v>10.279082046986849</v>
      </c>
      <c r="I13" s="846">
        <v>10.321112750902701</v>
      </c>
      <c r="J13" s="846">
        <v>10.30767</v>
      </c>
      <c r="K13" s="846">
        <v>10.240185</v>
      </c>
      <c r="L13" s="846">
        <v>10.19093256</v>
      </c>
      <c r="M13" s="846">
        <v>10.084489</v>
      </c>
      <c r="N13" s="846">
        <v>9.972040999999999</v>
      </c>
      <c r="O13" s="846">
        <v>9.8350150000000003</v>
      </c>
      <c r="P13" s="846">
        <v>9.6868189999999998</v>
      </c>
      <c r="Q13" s="846">
        <v>9.4975360000000002</v>
      </c>
      <c r="R13" s="846">
        <v>9.3013159999999999</v>
      </c>
    </row>
    <row r="14" spans="1:29" s="24" customFormat="1" ht="17.100000000000001" customHeight="1">
      <c r="A14" s="359" t="s">
        <v>173</v>
      </c>
      <c r="B14" s="846">
        <v>1.669605486194194</v>
      </c>
      <c r="C14" s="846">
        <v>1.889148540054719</v>
      </c>
      <c r="D14" s="846">
        <v>2.1726878129775535</v>
      </c>
      <c r="E14" s="846">
        <v>2.3470250454308443</v>
      </c>
      <c r="F14" s="846">
        <v>2.5271864388859178</v>
      </c>
      <c r="G14" s="846">
        <v>2.7446118924614473</v>
      </c>
      <c r="H14" s="846">
        <v>2.9850001989607686</v>
      </c>
      <c r="I14" s="846">
        <v>3.200000433998786</v>
      </c>
      <c r="J14" s="846">
        <v>3.4199995624205148</v>
      </c>
      <c r="K14" s="846">
        <v>3.6500000655570535</v>
      </c>
      <c r="L14" s="846">
        <v>3.9100004327634807</v>
      </c>
      <c r="M14" s="846">
        <v>4.1449995056656554</v>
      </c>
      <c r="N14" s="846">
        <v>4.3500004342020295</v>
      </c>
      <c r="O14" s="846">
        <v>4.6299997523783851</v>
      </c>
      <c r="P14" s="846">
        <v>4.9299912867313376</v>
      </c>
      <c r="Q14" s="846">
        <v>5.2334921224902011</v>
      </c>
      <c r="R14" s="846">
        <v>5.5260889999999998</v>
      </c>
    </row>
    <row r="15" spans="1:29" s="24" customFormat="1" ht="17.100000000000001" customHeight="1">
      <c r="A15" s="359" t="s">
        <v>174</v>
      </c>
      <c r="B15" s="846">
        <v>1.5189319851197869</v>
      </c>
      <c r="C15" s="846">
        <v>1.6204191081802031</v>
      </c>
      <c r="D15" s="846">
        <v>1.6922128941841503</v>
      </c>
      <c r="E15" s="846">
        <v>1.7238144742161021</v>
      </c>
      <c r="F15" s="846">
        <v>1.7762517890738467</v>
      </c>
      <c r="G15" s="846">
        <v>1.8019885436518612</v>
      </c>
      <c r="H15" s="846">
        <v>1.8376286851932218</v>
      </c>
      <c r="I15" s="846">
        <v>1.8718855846663263</v>
      </c>
      <c r="J15" s="846">
        <v>1.943302843630772</v>
      </c>
      <c r="K15" s="846">
        <v>1.975882775793379</v>
      </c>
      <c r="L15" s="846">
        <v>2.0265281737388272</v>
      </c>
      <c r="M15" s="846">
        <v>2.0639419358558428</v>
      </c>
      <c r="N15" s="846">
        <v>2.0813059751358143</v>
      </c>
      <c r="O15" s="846">
        <v>2.1156607523783846</v>
      </c>
      <c r="P15" s="846">
        <v>2.1955992867313383</v>
      </c>
      <c r="Q15" s="846">
        <v>2.2474284638556195</v>
      </c>
      <c r="R15" s="846">
        <v>2.2998010438792265</v>
      </c>
    </row>
    <row r="16" spans="1:29" s="299" customFormat="1" ht="26.45" customHeight="1" thickBot="1">
      <c r="A16" s="844" t="s">
        <v>371</v>
      </c>
      <c r="B16" s="846">
        <v>1.5115093579977611E-2</v>
      </c>
      <c r="C16" s="846">
        <v>1.3574000000005981E-2</v>
      </c>
      <c r="D16" s="846">
        <v>1.2852579978240556E-2</v>
      </c>
      <c r="E16" s="846">
        <v>1.3902801764397737E-2</v>
      </c>
      <c r="F16" s="846">
        <v>1.1160555645159548E-2</v>
      </c>
      <c r="G16" s="846">
        <v>9.289615662530195E-3</v>
      </c>
      <c r="H16" s="846">
        <v>1.3882035156753318E-2</v>
      </c>
      <c r="I16" s="846">
        <v>1.2505620257967622E-2</v>
      </c>
      <c r="J16" s="846">
        <v>1.3698000000000319E-2</v>
      </c>
      <c r="K16" s="846">
        <v>1.397774999999956E-2</v>
      </c>
      <c r="L16" s="846">
        <v>1.2583999999998013E-2</v>
      </c>
      <c r="M16" s="846">
        <v>1.8082000000003973E-2</v>
      </c>
      <c r="N16" s="846">
        <v>2.2514000000002851E-2</v>
      </c>
      <c r="O16" s="846">
        <v>3.2787000000002987E-2</v>
      </c>
      <c r="P16" s="846">
        <v>5.5015999999999621E-2</v>
      </c>
      <c r="Q16" s="846">
        <v>6.0142000000001646E-2</v>
      </c>
      <c r="R16" s="846">
        <v>6.4924999999997457E-2</v>
      </c>
    </row>
    <row r="17" spans="1:18" s="24" customFormat="1" ht="17.100000000000001" customHeight="1">
      <c r="A17" s="361" t="s">
        <v>182</v>
      </c>
      <c r="B17" s="356"/>
      <c r="C17" s="514">
        <v>15.408360237731182</v>
      </c>
      <c r="D17" s="356"/>
      <c r="E17" s="356">
        <v>15.76773046097335</v>
      </c>
      <c r="F17" s="356"/>
      <c r="G17" s="514">
        <v>15.973133218409266</v>
      </c>
      <c r="H17" s="356"/>
      <c r="I17" s="356">
        <v>16.050180522588423</v>
      </c>
      <c r="J17" s="356"/>
      <c r="K17" s="514">
        <v>16.145899592940264</v>
      </c>
      <c r="L17" s="514"/>
      <c r="M17" s="356">
        <v>16.218975788446016</v>
      </c>
      <c r="N17" s="356"/>
      <c r="O17" s="356">
        <v>16.169881562169557</v>
      </c>
      <c r="P17" s="356"/>
      <c r="Q17" s="356">
        <v>16.213955826093976</v>
      </c>
      <c r="R17" s="356">
        <v>16.213955826093976</v>
      </c>
    </row>
    <row r="18" spans="1:18" s="24" customFormat="1" ht="17.100000000000001" customHeight="1">
      <c r="A18" s="362" t="s">
        <v>181</v>
      </c>
      <c r="B18" s="363"/>
      <c r="C18" s="935">
        <v>100</v>
      </c>
      <c r="D18" s="363"/>
      <c r="E18" s="164">
        <f>+E19+E20+E21</f>
        <v>100</v>
      </c>
      <c r="F18" s="164"/>
      <c r="G18" s="164">
        <f t="shared" ref="G18:Q18" si="2">+G19+G20+G21</f>
        <v>100</v>
      </c>
      <c r="H18" s="164"/>
      <c r="I18" s="164">
        <f t="shared" si="2"/>
        <v>100</v>
      </c>
      <c r="J18" s="164"/>
      <c r="K18" s="164">
        <f t="shared" si="2"/>
        <v>100</v>
      </c>
      <c r="L18" s="164"/>
      <c r="M18" s="164">
        <f t="shared" si="2"/>
        <v>100</v>
      </c>
      <c r="N18" s="164"/>
      <c r="O18" s="164">
        <f t="shared" si="2"/>
        <v>100</v>
      </c>
      <c r="P18" s="164"/>
      <c r="Q18" s="164">
        <f t="shared" si="2"/>
        <v>100</v>
      </c>
      <c r="R18" s="164">
        <f t="shared" ref="R18" si="3">+R19+R20+R21</f>
        <v>100</v>
      </c>
    </row>
    <row r="19" spans="1:18" s="299" customFormat="1" ht="17.100000000000001" customHeight="1">
      <c r="A19" s="364" t="s">
        <v>178</v>
      </c>
      <c r="B19" s="365"/>
      <c r="C19" s="515">
        <v>30.099541047777755</v>
      </c>
      <c r="D19" s="365"/>
      <c r="E19" s="365">
        <v>25.472073021466489</v>
      </c>
      <c r="F19" s="365"/>
      <c r="G19" s="515">
        <v>21.326922031925434</v>
      </c>
      <c r="H19" s="365"/>
      <c r="I19" s="365">
        <v>19.051093876518564</v>
      </c>
      <c r="J19" s="365"/>
      <c r="K19" s="515">
        <v>17.673406804127715</v>
      </c>
      <c r="L19" s="515"/>
      <c r="M19" s="365">
        <v>15.140152357899298</v>
      </c>
      <c r="N19" s="365"/>
      <c r="O19" s="365">
        <v>12.930545259220896</v>
      </c>
      <c r="P19" s="365"/>
      <c r="Q19" s="365">
        <v>11.282873707720881</v>
      </c>
      <c r="R19" s="365">
        <v>11.282873707720881</v>
      </c>
    </row>
    <row r="20" spans="1:18" s="299" customFormat="1" ht="17.100000000000001" customHeight="1">
      <c r="A20" s="364" t="s">
        <v>179</v>
      </c>
      <c r="B20" s="365"/>
      <c r="C20" s="515">
        <v>16.057073535639947</v>
      </c>
      <c r="D20" s="365"/>
      <c r="E20" s="365">
        <v>16.254685880229879</v>
      </c>
      <c r="F20" s="365"/>
      <c r="G20" s="515">
        <v>15.894554958528431</v>
      </c>
      <c r="H20" s="365"/>
      <c r="I20" s="365">
        <v>14.81870397182014</v>
      </c>
      <c r="J20" s="365"/>
      <c r="K20" s="515">
        <v>13.71955030671079</v>
      </c>
      <c r="L20" s="515"/>
      <c r="M20" s="365">
        <v>14.940623837595023</v>
      </c>
      <c r="N20" s="365"/>
      <c r="O20" s="365">
        <v>12.96087549955727</v>
      </c>
      <c r="P20" s="365"/>
      <c r="Q20" s="365">
        <v>12.423109779758759</v>
      </c>
      <c r="R20" s="365">
        <v>12.423109779758759</v>
      </c>
    </row>
    <row r="21" spans="1:18" s="299" customFormat="1" ht="17.100000000000001" customHeight="1" thickBot="1">
      <c r="A21" s="366" t="s">
        <v>180</v>
      </c>
      <c r="B21" s="367"/>
      <c r="C21" s="516">
        <v>53.843385416582294</v>
      </c>
      <c r="D21" s="367"/>
      <c r="E21" s="367">
        <v>58.273241098303629</v>
      </c>
      <c r="F21" s="367"/>
      <c r="G21" s="516">
        <v>62.778523009546142</v>
      </c>
      <c r="H21" s="367"/>
      <c r="I21" s="367">
        <v>66.130202151661294</v>
      </c>
      <c r="J21" s="367"/>
      <c r="K21" s="516">
        <v>68.607042889161491</v>
      </c>
      <c r="L21" s="516"/>
      <c r="M21" s="367">
        <v>69.919223804505677</v>
      </c>
      <c r="N21" s="367"/>
      <c r="O21" s="367">
        <v>74.108579241221832</v>
      </c>
      <c r="P21" s="367"/>
      <c r="Q21" s="367">
        <v>76.294016512520358</v>
      </c>
      <c r="R21" s="367">
        <v>76.294016512520358</v>
      </c>
    </row>
    <row r="22" spans="1:18" s="24" customFormat="1" ht="17.100000000000001" customHeight="1">
      <c r="A22" s="361" t="s">
        <v>183</v>
      </c>
      <c r="B22" s="356"/>
      <c r="C22" s="514">
        <v>2.8455920812713855</v>
      </c>
      <c r="D22" s="356"/>
      <c r="E22" s="356">
        <v>2.8553528604379914</v>
      </c>
      <c r="F22" s="356"/>
      <c r="G22" s="514">
        <v>2.8447751171094029</v>
      </c>
      <c r="H22" s="356"/>
      <c r="I22" s="356">
        <v>2.8419630342834941</v>
      </c>
      <c r="J22" s="356"/>
      <c r="K22" s="514">
        <v>2.8185454984101668</v>
      </c>
      <c r="L22" s="514"/>
      <c r="M22" s="356">
        <v>2.7892036530754836</v>
      </c>
      <c r="N22" s="356"/>
      <c r="O22" s="356">
        <v>2.8529229425872131</v>
      </c>
      <c r="P22" s="356"/>
      <c r="Q22" s="356">
        <v>2.9477177602518441</v>
      </c>
      <c r="R22" s="356">
        <v>2.9477177602518441</v>
      </c>
    </row>
    <row r="23" spans="1:18" s="24" customFormat="1" ht="17.100000000000001" customHeight="1">
      <c r="A23" s="153" t="s">
        <v>181</v>
      </c>
      <c r="B23" s="363"/>
      <c r="C23" s="935">
        <v>100</v>
      </c>
      <c r="D23" s="363"/>
      <c r="E23" s="164">
        <v>100</v>
      </c>
      <c r="F23" s="164"/>
      <c r="G23" s="935">
        <v>99.999999999999986</v>
      </c>
      <c r="H23" s="164"/>
      <c r="I23" s="164">
        <v>100</v>
      </c>
      <c r="J23" s="164"/>
      <c r="K23" s="935">
        <v>100</v>
      </c>
      <c r="L23" s="935"/>
      <c r="M23" s="164">
        <v>100</v>
      </c>
      <c r="N23" s="164"/>
      <c r="O23" s="164">
        <v>100</v>
      </c>
      <c r="P23" s="164"/>
      <c r="Q23" s="164">
        <v>100.00000000000001</v>
      </c>
      <c r="R23" s="164">
        <v>100.00000000000001</v>
      </c>
    </row>
    <row r="24" spans="1:18" s="299" customFormat="1" ht="17.100000000000001" customHeight="1">
      <c r="A24" s="364" t="s">
        <v>178</v>
      </c>
      <c r="B24" s="365"/>
      <c r="C24" s="515">
        <v>42.681324855155673</v>
      </c>
      <c r="D24" s="365"/>
      <c r="E24" s="365">
        <v>36.519037245846448</v>
      </c>
      <c r="F24" s="365"/>
      <c r="G24" s="515">
        <v>32.80631898934169</v>
      </c>
      <c r="H24" s="365"/>
      <c r="I24" s="365">
        <v>28.873778398574462</v>
      </c>
      <c r="J24" s="365"/>
      <c r="K24" s="515">
        <v>25.344612796705057</v>
      </c>
      <c r="L24" s="515"/>
      <c r="M24" s="365">
        <v>22.751100601101992</v>
      </c>
      <c r="N24" s="365"/>
      <c r="O24" s="365">
        <v>21.495816196094829</v>
      </c>
      <c r="P24" s="365"/>
      <c r="Q24" s="365">
        <v>19.096704734444366</v>
      </c>
      <c r="R24" s="365">
        <v>19.096704734444366</v>
      </c>
    </row>
    <row r="25" spans="1:18" s="299" customFormat="1" ht="17.100000000000001" customHeight="1">
      <c r="A25" s="364" t="s">
        <v>179</v>
      </c>
      <c r="B25" s="365"/>
      <c r="C25" s="515">
        <v>11.572431493163819</v>
      </c>
      <c r="D25" s="365"/>
      <c r="E25" s="365">
        <v>11.957722411562893</v>
      </c>
      <c r="F25" s="365"/>
      <c r="G25" s="515">
        <v>11.729163821073877</v>
      </c>
      <c r="H25" s="365"/>
      <c r="I25" s="365">
        <v>11.323413760728258</v>
      </c>
      <c r="J25" s="365"/>
      <c r="K25" s="515">
        <v>11.101721471189174</v>
      </c>
      <c r="L25" s="515"/>
      <c r="M25" s="365">
        <v>10.344558553386545</v>
      </c>
      <c r="N25" s="365"/>
      <c r="O25" s="365">
        <v>10.323155038440946</v>
      </c>
      <c r="P25" s="365"/>
      <c r="Q25" s="365">
        <v>11.502956781777993</v>
      </c>
      <c r="R25" s="365">
        <v>11.502956781777993</v>
      </c>
    </row>
    <row r="26" spans="1:18" s="299" customFormat="1" ht="17.100000000000001" customHeight="1" thickBot="1">
      <c r="A26" s="368" t="s">
        <v>180</v>
      </c>
      <c r="B26" s="369"/>
      <c r="C26" s="517">
        <v>45.746243651680516</v>
      </c>
      <c r="D26" s="369"/>
      <c r="E26" s="369">
        <v>51.523240342590661</v>
      </c>
      <c r="F26" s="369"/>
      <c r="G26" s="517">
        <v>55.46451718958442</v>
      </c>
      <c r="H26" s="369"/>
      <c r="I26" s="369">
        <v>59.802807840697284</v>
      </c>
      <c r="J26" s="369"/>
      <c r="K26" s="517">
        <v>63.553665732105777</v>
      </c>
      <c r="L26" s="517"/>
      <c r="M26" s="369">
        <v>66.904340845511456</v>
      </c>
      <c r="N26" s="369"/>
      <c r="O26" s="369">
        <v>68.18102876546422</v>
      </c>
      <c r="P26" s="369"/>
      <c r="Q26" s="369">
        <v>69.400338483777659</v>
      </c>
      <c r="R26" s="369">
        <v>69.400338483777659</v>
      </c>
    </row>
    <row r="27" spans="1:18" ht="0.95" customHeight="1">
      <c r="B27" s="337"/>
      <c r="C27" s="499"/>
      <c r="D27" s="337"/>
      <c r="E27" s="337"/>
      <c r="F27" s="337"/>
      <c r="G27" s="499"/>
      <c r="H27" s="337"/>
      <c r="I27" s="337"/>
      <c r="J27" s="337"/>
      <c r="K27" s="499"/>
      <c r="L27" s="499"/>
      <c r="M27" s="337"/>
      <c r="N27" s="337"/>
      <c r="O27" s="337"/>
      <c r="P27" s="337"/>
      <c r="Q27" s="337"/>
      <c r="R27" s="337"/>
    </row>
    <row r="28" spans="1:18" ht="18.75" customHeight="1" thickBot="1">
      <c r="A28" s="139" t="s">
        <v>176</v>
      </c>
      <c r="B28" s="338"/>
      <c r="C28" s="498"/>
      <c r="D28" s="338"/>
      <c r="E28" s="338"/>
      <c r="F28" s="338"/>
      <c r="G28" s="498"/>
      <c r="H28" s="338"/>
      <c r="I28" s="338"/>
      <c r="J28" s="338" t="s">
        <v>307</v>
      </c>
      <c r="K28" s="498" t="s">
        <v>307</v>
      </c>
      <c r="L28" s="498" t="s">
        <v>307</v>
      </c>
      <c r="M28" s="338"/>
      <c r="N28" s="338"/>
      <c r="O28" s="338"/>
      <c r="P28" s="338"/>
      <c r="Q28" s="338"/>
      <c r="R28" s="338"/>
    </row>
    <row r="29" spans="1:18" s="24" customFormat="1" ht="17.100000000000001" customHeight="1">
      <c r="A29" s="361" t="s">
        <v>299</v>
      </c>
      <c r="B29" s="370">
        <v>104.15249742000002</v>
      </c>
      <c r="C29" s="370">
        <v>103.97316253</v>
      </c>
      <c r="D29" s="370">
        <v>104.33501871999998</v>
      </c>
      <c r="E29" s="370">
        <v>105.17874576</v>
      </c>
      <c r="F29" s="370">
        <v>105.76714337999999</v>
      </c>
      <c r="G29" s="370">
        <v>106.09907339</v>
      </c>
      <c r="H29" s="370">
        <v>106.47283821999999</v>
      </c>
      <c r="I29" s="370">
        <v>106.97051997</v>
      </c>
      <c r="J29" s="370">
        <v>107.13570661000001</v>
      </c>
      <c r="K29" s="370">
        <v>107.22320856</v>
      </c>
      <c r="L29" s="370">
        <v>107.63885499000001</v>
      </c>
      <c r="M29" s="370">
        <v>108.15004906999999</v>
      </c>
      <c r="N29" s="370">
        <v>108.53719196999999</v>
      </c>
      <c r="O29" s="370">
        <v>108.4876306</v>
      </c>
      <c r="P29" s="370">
        <v>108.93667211000002</v>
      </c>
      <c r="Q29" s="370">
        <v>108.68695269140261</v>
      </c>
      <c r="R29" s="370">
        <v>109.04617904065233</v>
      </c>
    </row>
    <row r="30" spans="1:18" s="24" customFormat="1" ht="17.100000000000001" customHeight="1">
      <c r="A30" s="285" t="s">
        <v>193</v>
      </c>
      <c r="B30" s="371">
        <v>77.840866010000013</v>
      </c>
      <c r="C30" s="371">
        <v>77.62776147000001</v>
      </c>
      <c r="D30" s="371">
        <v>77.603943209999997</v>
      </c>
      <c r="E30" s="371">
        <v>77.688228390000006</v>
      </c>
      <c r="F30" s="371">
        <v>77.914639690000001</v>
      </c>
      <c r="G30" s="371">
        <v>78.016386089999997</v>
      </c>
      <c r="H30" s="371">
        <v>78.013413669999991</v>
      </c>
      <c r="I30" s="371">
        <v>78.148540919999988</v>
      </c>
      <c r="J30" s="371">
        <v>78.506826530000012</v>
      </c>
      <c r="K30" s="371">
        <v>78.401402379999993</v>
      </c>
      <c r="L30" s="371">
        <v>78.396493149999998</v>
      </c>
      <c r="M30" s="371">
        <v>78.750866240000022</v>
      </c>
      <c r="N30" s="371">
        <v>78.854921560000008</v>
      </c>
      <c r="O30" s="371">
        <v>78.46292493</v>
      </c>
      <c r="P30" s="371">
        <v>78.45407886000001</v>
      </c>
      <c r="Q30" s="371">
        <v>78.590552421402592</v>
      </c>
      <c r="R30" s="371">
        <v>78.634333600652312</v>
      </c>
    </row>
    <row r="31" spans="1:18" s="24" customFormat="1" ht="17.100000000000001" customHeight="1">
      <c r="A31" s="362" t="s">
        <v>300</v>
      </c>
      <c r="B31" s="164">
        <v>68.193576563006104</v>
      </c>
      <c r="C31" s="164">
        <v>67.809585299972184</v>
      </c>
      <c r="D31" s="164">
        <v>67.673840628166658</v>
      </c>
      <c r="E31" s="164">
        <v>67.711969989999986</v>
      </c>
      <c r="F31" s="164">
        <v>67.899166339999994</v>
      </c>
      <c r="G31" s="164">
        <v>67.88086414</v>
      </c>
      <c r="H31" s="164">
        <v>67.703890001530283</v>
      </c>
      <c r="I31" s="164">
        <v>67.811982736142056</v>
      </c>
      <c r="J31" s="164">
        <v>68.095091080000017</v>
      </c>
      <c r="K31" s="164">
        <v>68.104442192828415</v>
      </c>
      <c r="L31" s="164">
        <v>67.960015592021051</v>
      </c>
      <c r="M31" s="164">
        <v>68.211464890000002</v>
      </c>
      <c r="N31" s="164">
        <v>68.26095441999999</v>
      </c>
      <c r="O31" s="164">
        <v>67.894187020000018</v>
      </c>
      <c r="P31" s="164">
        <v>67.77034325999999</v>
      </c>
      <c r="Q31" s="164">
        <v>67.871846329999997</v>
      </c>
      <c r="R31" s="164">
        <v>67.836443930000002</v>
      </c>
    </row>
    <row r="32" spans="1:18" s="24" customFormat="1" ht="17.100000000000001" customHeight="1">
      <c r="A32" s="372" t="s">
        <v>301</v>
      </c>
      <c r="B32" s="165">
        <v>9.6472894469938826</v>
      </c>
      <c r="C32" s="165">
        <v>9.8181761700278134</v>
      </c>
      <c r="D32" s="165">
        <v>9.9301025818333404</v>
      </c>
      <c r="E32" s="165">
        <v>9.976258399999999</v>
      </c>
      <c r="F32" s="165">
        <v>10.015473350000001</v>
      </c>
      <c r="G32" s="165">
        <v>10.135521950000001</v>
      </c>
      <c r="H32" s="165">
        <v>10.309523668469724</v>
      </c>
      <c r="I32" s="165">
        <v>10.336558183857921</v>
      </c>
      <c r="J32" s="165">
        <v>10.41173545</v>
      </c>
      <c r="K32" s="165">
        <v>10.296960187171587</v>
      </c>
      <c r="L32" s="165">
        <v>10.436477557978954</v>
      </c>
      <c r="M32" s="165">
        <v>10.539401350000002</v>
      </c>
      <c r="N32" s="165">
        <v>10.593967139999998</v>
      </c>
      <c r="O32" s="165">
        <v>10.568737909999999</v>
      </c>
      <c r="P32" s="165">
        <v>10.683735599999997</v>
      </c>
      <c r="Q32" s="165">
        <v>10.71870609140259</v>
      </c>
      <c r="R32" s="165">
        <v>10.797889670652326</v>
      </c>
    </row>
    <row r="33" spans="1:18" s="24" customFormat="1" ht="17.100000000000001" customHeight="1">
      <c r="A33" s="362" t="s">
        <v>302</v>
      </c>
      <c r="B33" s="164">
        <v>67.929194895379368</v>
      </c>
      <c r="C33" s="164">
        <v>67.954246265691722</v>
      </c>
      <c r="D33" s="164">
        <v>68.548861103390152</v>
      </c>
      <c r="E33" s="164">
        <v>68.735931960000002</v>
      </c>
      <c r="F33" s="164">
        <v>69.071878550000008</v>
      </c>
      <c r="G33" s="164">
        <v>69.207667000000001</v>
      </c>
      <c r="H33" s="164">
        <v>69.305289009999996</v>
      </c>
      <c r="I33" s="164">
        <v>69.575257019999995</v>
      </c>
      <c r="J33" s="164">
        <v>69.968734449999999</v>
      </c>
      <c r="K33" s="164">
        <v>70.192296020000001</v>
      </c>
      <c r="L33" s="164">
        <v>70.298637929999998</v>
      </c>
      <c r="M33" s="164">
        <v>70.675060300000013</v>
      </c>
      <c r="N33" s="164">
        <v>70.821852489999998</v>
      </c>
      <c r="O33" s="164">
        <v>70.517795790000008</v>
      </c>
      <c r="P33" s="164">
        <v>70.522502519999989</v>
      </c>
      <c r="Q33" s="164">
        <v>70.881071171402581</v>
      </c>
      <c r="R33" s="164">
        <v>71.024013150652323</v>
      </c>
    </row>
    <row r="34" spans="1:18" s="24" customFormat="1" ht="17.100000000000001" customHeight="1">
      <c r="A34" s="372" t="s">
        <v>303</v>
      </c>
      <c r="B34" s="165">
        <v>9.9116711146206473</v>
      </c>
      <c r="C34" s="165">
        <v>9.6735152043082824</v>
      </c>
      <c r="D34" s="165">
        <v>9.0550821066098415</v>
      </c>
      <c r="E34" s="165">
        <v>8.9522964300000005</v>
      </c>
      <c r="F34" s="165">
        <v>8.8427611400000004</v>
      </c>
      <c r="G34" s="165">
        <v>8.8087190900000003</v>
      </c>
      <c r="H34" s="165">
        <v>8.7081246599999993</v>
      </c>
      <c r="I34" s="165">
        <v>8.5732838999999945</v>
      </c>
      <c r="J34" s="165">
        <v>8.5380920800000002</v>
      </c>
      <c r="K34" s="165">
        <v>8.2091063600000016</v>
      </c>
      <c r="L34" s="165">
        <v>8.0978552199999978</v>
      </c>
      <c r="M34" s="165">
        <v>8.0758059400000022</v>
      </c>
      <c r="N34" s="165">
        <v>8.033069069999998</v>
      </c>
      <c r="O34" s="165">
        <v>7.9451291399999988</v>
      </c>
      <c r="P34" s="165">
        <v>7.9315763400000003</v>
      </c>
      <c r="Q34" s="165">
        <v>7.7094812500000005</v>
      </c>
      <c r="R34" s="165">
        <v>7.6103204500000006</v>
      </c>
    </row>
    <row r="35" spans="1:18" s="24" customFormat="1" ht="17.100000000000001" customHeight="1" thickBot="1">
      <c r="A35" s="373" t="s">
        <v>194</v>
      </c>
      <c r="B35" s="374">
        <v>26.31163141</v>
      </c>
      <c r="C35" s="374">
        <v>26.345401059999997</v>
      </c>
      <c r="D35" s="374">
        <v>26.73107551</v>
      </c>
      <c r="E35" s="374">
        <v>27.490517369999999</v>
      </c>
      <c r="F35" s="374">
        <v>27.852503689999999</v>
      </c>
      <c r="G35" s="374">
        <v>28.082687299999996</v>
      </c>
      <c r="H35" s="374">
        <v>28.459424550000001</v>
      </c>
      <c r="I35" s="374">
        <v>28.821979049999999</v>
      </c>
      <c r="J35" s="374">
        <v>28.628880079999998</v>
      </c>
      <c r="K35" s="374">
        <v>28.821806180000003</v>
      </c>
      <c r="L35" s="374">
        <v>29.242361840000001</v>
      </c>
      <c r="M35" s="374">
        <v>29.399182830000001</v>
      </c>
      <c r="N35" s="374">
        <v>29.682270409999997</v>
      </c>
      <c r="O35" s="374">
        <v>30.024705669999999</v>
      </c>
      <c r="P35" s="374">
        <v>30.482593250000001</v>
      </c>
      <c r="Q35" s="374">
        <v>30.09640027</v>
      </c>
      <c r="R35" s="374">
        <v>30.41184544</v>
      </c>
    </row>
    <row r="36" spans="1:18" s="24" customFormat="1" ht="17.100000000000001" customHeight="1" thickBot="1">
      <c r="A36" s="375" t="s">
        <v>177</v>
      </c>
      <c r="B36" s="376">
        <v>9.7397343200000019</v>
      </c>
      <c r="C36" s="376">
        <v>9.7783294299999977</v>
      </c>
      <c r="D36" s="376">
        <v>10.195796619999999</v>
      </c>
      <c r="E36" s="376">
        <v>10.53791766</v>
      </c>
      <c r="F36" s="376">
        <v>10.78797428</v>
      </c>
      <c r="G36" s="376">
        <v>10.966907289999998</v>
      </c>
      <c r="H36" s="376">
        <v>11.288160120000001</v>
      </c>
      <c r="I36" s="376">
        <v>11.525161870000002</v>
      </c>
      <c r="J36" s="376">
        <v>11.706538509999998</v>
      </c>
      <c r="K36" s="376">
        <v>11.77922246</v>
      </c>
      <c r="L36" s="376">
        <v>12.061332890000001</v>
      </c>
      <c r="M36" s="376">
        <v>12.43883497</v>
      </c>
      <c r="N36" s="376">
        <v>12.610538869999999</v>
      </c>
      <c r="O36" s="376">
        <v>12.593531499999999</v>
      </c>
      <c r="P36" s="376">
        <v>12.82149701</v>
      </c>
      <c r="Q36" s="376">
        <v>13.180177591402588</v>
      </c>
      <c r="R36" s="376">
        <v>13.424834940652325</v>
      </c>
    </row>
    <row r="37" spans="1:18" s="24" customFormat="1" ht="17.100000000000001" customHeight="1" thickBot="1">
      <c r="A37" s="377" t="s">
        <v>304</v>
      </c>
      <c r="B37" s="376">
        <v>56.915820416666669</v>
      </c>
      <c r="C37" s="376">
        <v>56.33406944666666</v>
      </c>
      <c r="D37" s="376">
        <v>55.958756644587339</v>
      </c>
      <c r="E37" s="376">
        <v>56.56967174936284</v>
      </c>
      <c r="F37" s="376">
        <v>56.404769275019014</v>
      </c>
      <c r="G37" s="376">
        <v>57.359100749666602</v>
      </c>
      <c r="H37" s="376">
        <v>56.703689429999997</v>
      </c>
      <c r="I37" s="376">
        <v>56.544295691566923</v>
      </c>
      <c r="J37" s="376">
        <v>56.887095854378032</v>
      </c>
      <c r="K37" s="376">
        <v>56.624598136400003</v>
      </c>
      <c r="L37" s="376">
        <v>56.373180383333334</v>
      </c>
      <c r="M37" s="376">
        <v>56.732012199999993</v>
      </c>
      <c r="N37" s="376">
        <v>57.226983813333341</v>
      </c>
      <c r="O37" s="376">
        <v>58.574776069199665</v>
      </c>
      <c r="P37" s="376">
        <v>58.546033646890649</v>
      </c>
      <c r="Q37" s="376">
        <v>58.757434279999991</v>
      </c>
      <c r="R37" s="376">
        <v>58.87046921413345</v>
      </c>
    </row>
    <row r="38" spans="1:18" s="24" customFormat="1" ht="32.1" customHeight="1" thickBot="1">
      <c r="A38" s="473" t="s">
        <v>785</v>
      </c>
      <c r="B38" s="376">
        <v>155.122468</v>
      </c>
      <c r="C38" s="376">
        <v>157.98231849999999</v>
      </c>
      <c r="D38" s="376">
        <v>160.42511850000002</v>
      </c>
      <c r="E38" s="376">
        <v>162.75422800000001</v>
      </c>
      <c r="F38" s="376">
        <v>165.04444149999998</v>
      </c>
      <c r="G38" s="376">
        <v>167.24267600000002</v>
      </c>
      <c r="H38" s="376">
        <v>169.44601400000002</v>
      </c>
      <c r="I38" s="376">
        <v>171.60221800000002</v>
      </c>
      <c r="J38" s="376">
        <v>173.8447755</v>
      </c>
      <c r="K38" s="376">
        <v>175.86671899999999</v>
      </c>
      <c r="L38" s="376">
        <v>177.77155500000001</v>
      </c>
      <c r="M38" s="376">
        <v>179.70210399999999</v>
      </c>
      <c r="N38" s="376">
        <v>181.56702100000001</v>
      </c>
      <c r="O38" s="376">
        <v>183.53571049999999</v>
      </c>
      <c r="P38" s="376">
        <v>185.52500550000002</v>
      </c>
      <c r="Q38" s="376">
        <v>187.42586300000002</v>
      </c>
      <c r="R38" s="24">
        <v>189.23287399999998</v>
      </c>
    </row>
    <row r="40" spans="1:18">
      <c r="B40" s="157"/>
      <c r="C40" s="157"/>
      <c r="D40" s="157"/>
      <c r="E40" s="157"/>
      <c r="F40" s="157"/>
      <c r="G40" s="157"/>
      <c r="H40" s="157"/>
      <c r="I40" s="157"/>
      <c r="J40" s="157"/>
      <c r="K40" s="157"/>
      <c r="L40" s="157"/>
      <c r="M40" s="157"/>
    </row>
    <row r="41" spans="1:18">
      <c r="B41" s="157"/>
      <c r="C41" s="157"/>
      <c r="D41" s="157"/>
      <c r="E41" s="157"/>
      <c r="F41" s="157"/>
      <c r="G41" s="157"/>
      <c r="H41" s="157"/>
      <c r="I41" s="157"/>
      <c r="J41" s="157"/>
      <c r="K41" s="157"/>
      <c r="L41" s="157"/>
      <c r="M41" s="157"/>
      <c r="N41" s="157"/>
      <c r="O41" s="157"/>
      <c r="P41" s="157"/>
    </row>
  </sheetData>
  <phoneticPr fontId="8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8">
    <tabColor rgb="FFFF0000"/>
  </sheetPr>
  <dimension ref="A1:O68"/>
  <sheetViews>
    <sheetView showGridLines="0" zoomScale="90" zoomScaleNormal="90" workbookViewId="0">
      <pane xSplit="1" ySplit="4" topLeftCell="B57" activePane="bottomRight" state="frozen"/>
      <selection activeCell="A15" sqref="A15:C15"/>
      <selection pane="topRight" activeCell="A15" sqref="A15:C15"/>
      <selection pane="bottomLeft" activeCell="A15" sqref="A15:C15"/>
      <selection pane="bottomRight" activeCell="P56" sqref="P56"/>
    </sheetView>
  </sheetViews>
  <sheetFormatPr defaultColWidth="9.140625" defaultRowHeight="15.75"/>
  <cols>
    <col min="1" max="1" width="10.140625" style="308" customWidth="1"/>
    <col min="2" max="3" width="15.85546875" style="6" customWidth="1"/>
    <col min="4" max="4" width="2.28515625" style="6" customWidth="1"/>
    <col min="5"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c r="A1" s="277" t="str">
        <f>'Indice-Index'!C6</f>
        <v>2.1   Ascolti complessivi delle emittenti nazionali -  Total audience of national broadcaster</v>
      </c>
      <c r="B1" s="1"/>
      <c r="C1" s="1"/>
      <c r="D1" s="1"/>
      <c r="E1" s="1"/>
      <c r="F1" s="1"/>
      <c r="G1" s="1"/>
      <c r="H1" s="312"/>
      <c r="I1" s="312"/>
      <c r="J1" s="312"/>
    </row>
    <row r="2" spans="1:10" ht="14.25" customHeight="1"/>
    <row r="3" spans="1:10">
      <c r="A3" s="308" t="s">
        <v>230</v>
      </c>
      <c r="B3" s="34" t="s">
        <v>620</v>
      </c>
      <c r="C3" s="34" t="s">
        <v>227</v>
      </c>
    </row>
    <row r="4" spans="1:10">
      <c r="B4" s="47" t="s">
        <v>228</v>
      </c>
      <c r="C4" s="47" t="s">
        <v>229</v>
      </c>
    </row>
    <row r="5" spans="1:10" s="24" customFormat="1" ht="16.5" hidden="1" customHeight="1">
      <c r="A5" s="328">
        <v>43617</v>
      </c>
      <c r="B5" s="728">
        <v>8.2119338596680969</v>
      </c>
      <c r="C5" s="728">
        <v>18.898313494681837</v>
      </c>
    </row>
    <row r="6" spans="1:10" s="24" customFormat="1" ht="16.5" hidden="1" customHeight="1">
      <c r="A6" s="328">
        <v>43647</v>
      </c>
      <c r="B6" s="728">
        <v>7.5718291700241735</v>
      </c>
      <c r="C6" s="728">
        <v>16.515140492319436</v>
      </c>
    </row>
    <row r="7" spans="1:10" s="24" customFormat="1" ht="16.5" hidden="1" customHeight="1">
      <c r="A7" s="328">
        <v>43678</v>
      </c>
      <c r="B7" s="728">
        <v>7.4314660231303824</v>
      </c>
      <c r="C7" s="728">
        <v>15.902765489521981</v>
      </c>
    </row>
    <row r="8" spans="1:10" s="24" customFormat="1" ht="16.5" hidden="1" customHeight="1">
      <c r="A8" s="328">
        <v>43709</v>
      </c>
      <c r="B8" s="728">
        <v>8.7210056483081804</v>
      </c>
      <c r="C8" s="728">
        <v>20.858747925267057</v>
      </c>
    </row>
    <row r="9" spans="1:10" s="24" customFormat="1" ht="16.5" hidden="1" customHeight="1">
      <c r="A9" s="328">
        <v>43739</v>
      </c>
      <c r="B9" s="728">
        <v>9.4638112901356202</v>
      </c>
      <c r="C9" s="728">
        <v>22.929618972709804</v>
      </c>
    </row>
    <row r="10" spans="1:10" s="24" customFormat="1" ht="16.5" hidden="1" customHeight="1">
      <c r="A10" s="328">
        <v>43770</v>
      </c>
      <c r="B10" s="728">
        <v>10.119395131771595</v>
      </c>
      <c r="C10" s="728">
        <v>23.70367229116448</v>
      </c>
    </row>
    <row r="11" spans="1:10" s="24" customFormat="1" ht="16.5" hidden="1" customHeight="1">
      <c r="A11" s="328">
        <v>43800</v>
      </c>
      <c r="B11" s="728">
        <v>9.7506219335222166</v>
      </c>
      <c r="C11" s="728">
        <v>22.312151616499442</v>
      </c>
    </row>
    <row r="12" spans="1:10" s="24" customFormat="1" ht="16.5" hidden="1" customHeight="1">
      <c r="A12" s="328">
        <v>43831</v>
      </c>
      <c r="B12" s="728">
        <v>10.182028101513996</v>
      </c>
      <c r="C12" s="728">
        <v>23.326484698097602</v>
      </c>
    </row>
    <row r="13" spans="1:10" s="24" customFormat="1" ht="16.5" hidden="1" customHeight="1">
      <c r="A13" s="328">
        <v>43862</v>
      </c>
      <c r="B13" s="728">
        <v>10.543716781860899</v>
      </c>
      <c r="C13" s="728">
        <v>24.721871410014792</v>
      </c>
    </row>
    <row r="14" spans="1:10" s="24" customFormat="1" ht="16.5" customHeight="1">
      <c r="A14" s="328">
        <v>43891</v>
      </c>
      <c r="B14" s="728">
        <v>12.792528290356726</v>
      </c>
      <c r="C14" s="728">
        <v>27.807369566061926</v>
      </c>
      <c r="D14" s="23"/>
      <c r="E14" s="23"/>
    </row>
    <row r="15" spans="1:10" s="24" customFormat="1" ht="16.5" customHeight="1">
      <c r="A15" s="328">
        <v>43922</v>
      </c>
      <c r="B15" s="728">
        <v>12.584971279191759</v>
      </c>
      <c r="C15" s="728">
        <v>27.787589034076351</v>
      </c>
    </row>
    <row r="16" spans="1:10" s="24" customFormat="1" ht="16.5" customHeight="1">
      <c r="A16" s="328">
        <v>43952</v>
      </c>
      <c r="B16" s="728">
        <v>10.489016192202023</v>
      </c>
      <c r="C16" s="728">
        <v>24.691593357971996</v>
      </c>
    </row>
    <row r="17" spans="1:5" s="24" customFormat="1" ht="16.5" customHeight="1">
      <c r="A17" s="328">
        <v>43983</v>
      </c>
      <c r="B17" s="728">
        <v>9.1506286280862152</v>
      </c>
      <c r="C17" s="728">
        <v>21.486671262509809</v>
      </c>
    </row>
    <row r="18" spans="1:5" s="24" customFormat="1" ht="16.5" customHeight="1">
      <c r="A18" s="328">
        <v>44013</v>
      </c>
      <c r="B18" s="728">
        <v>7.8376454517541925</v>
      </c>
      <c r="C18" s="728">
        <v>17.63778922372753</v>
      </c>
    </row>
    <row r="19" spans="1:5" s="24" customFormat="1" ht="16.5" customHeight="1">
      <c r="A19" s="328">
        <v>44044</v>
      </c>
      <c r="B19" s="728">
        <v>7.4030069809319423</v>
      </c>
      <c r="C19" s="728">
        <v>16.547403069846037</v>
      </c>
    </row>
    <row r="20" spans="1:5" s="24" customFormat="1" ht="16.5" customHeight="1">
      <c r="A20" s="311">
        <v>44075</v>
      </c>
      <c r="B20" s="890">
        <v>8.6574581701673203</v>
      </c>
      <c r="C20" s="890">
        <v>20.594709232133507</v>
      </c>
    </row>
    <row r="21" spans="1:5" s="24" customFormat="1" ht="16.5" customHeight="1">
      <c r="A21" s="328">
        <v>44105</v>
      </c>
      <c r="B21" s="728">
        <v>9.9765991685664481</v>
      </c>
      <c r="C21" s="728">
        <v>24.02656571033426</v>
      </c>
    </row>
    <row r="22" spans="1:5" s="24" customFormat="1" ht="16.5" customHeight="1">
      <c r="A22" s="328">
        <v>44136</v>
      </c>
      <c r="B22" s="728">
        <v>10.928446943540168</v>
      </c>
      <c r="C22" s="728">
        <v>25.600002978643126</v>
      </c>
    </row>
    <row r="23" spans="1:5" s="24" customFormat="1" ht="16.5" customHeight="1">
      <c r="A23" s="328">
        <v>44166</v>
      </c>
      <c r="B23" s="728">
        <v>10.78027224479826</v>
      </c>
      <c r="C23" s="728">
        <v>24.278851000360028</v>
      </c>
    </row>
    <row r="24" spans="1:5" s="24" customFormat="1" ht="16.5" customHeight="1">
      <c r="A24" s="328">
        <v>44197</v>
      </c>
      <c r="B24" s="728">
        <v>10.851060409529827</v>
      </c>
      <c r="C24" s="728">
        <v>24.868023394546793</v>
      </c>
    </row>
    <row r="25" spans="1:5" s="24" customFormat="1" ht="16.5" customHeight="1">
      <c r="A25" s="328">
        <v>44228</v>
      </c>
      <c r="B25" s="728">
        <v>10.420920455802632</v>
      </c>
      <c r="C25" s="728">
        <v>24.671845355113565</v>
      </c>
    </row>
    <row r="26" spans="1:5" s="24" customFormat="1" ht="16.5" customHeight="1">
      <c r="A26" s="328">
        <v>44256</v>
      </c>
      <c r="B26" s="728">
        <v>10.417467437453524</v>
      </c>
      <c r="C26" s="728">
        <v>25.056290849004903</v>
      </c>
      <c r="D26" s="23"/>
      <c r="E26" s="23"/>
    </row>
    <row r="27" spans="1:5" s="24" customFormat="1" ht="16.5" customHeight="1">
      <c r="A27" s="328">
        <v>44287</v>
      </c>
      <c r="B27" s="728">
        <v>10.074403604925564</v>
      </c>
      <c r="C27" s="728">
        <v>24.143637226970561</v>
      </c>
    </row>
    <row r="28" spans="1:5" s="24" customFormat="1" ht="16.5" customHeight="1">
      <c r="A28" s="328">
        <v>44317</v>
      </c>
      <c r="B28" s="728">
        <v>9.2518497639348887</v>
      </c>
      <c r="C28" s="728">
        <v>22.569120214364016</v>
      </c>
    </row>
    <row r="29" spans="1:5" s="24" customFormat="1" ht="16.5" customHeight="1">
      <c r="A29" s="328">
        <v>44348</v>
      </c>
      <c r="B29" s="728">
        <v>8.2006725478207709</v>
      </c>
      <c r="C29" s="728">
        <v>19.49340191024384</v>
      </c>
    </row>
    <row r="30" spans="1:5" s="24" customFormat="1" ht="16.5" customHeight="1">
      <c r="A30" s="328">
        <v>44378</v>
      </c>
      <c r="B30" s="728">
        <v>7.6541123194183109</v>
      </c>
      <c r="C30" s="728">
        <v>17.162128582927938</v>
      </c>
    </row>
    <row r="31" spans="1:5" s="24" customFormat="1" ht="16.5" customHeight="1">
      <c r="A31" s="328">
        <v>44409</v>
      </c>
      <c r="B31" s="728">
        <v>6.9689966808796289</v>
      </c>
      <c r="C31" s="728">
        <v>14.844012144383223</v>
      </c>
    </row>
    <row r="32" spans="1:5" s="24" customFormat="1" ht="16.5" customHeight="1">
      <c r="A32" s="311">
        <v>44440</v>
      </c>
      <c r="B32" s="890">
        <v>7.9693640397211061</v>
      </c>
      <c r="C32" s="890">
        <v>19.216700332841469</v>
      </c>
    </row>
    <row r="33" spans="1:4" s="24" customFormat="1" ht="16.5" customHeight="1">
      <c r="A33" s="328">
        <v>44470</v>
      </c>
      <c r="B33" s="728">
        <v>8.830517052174006</v>
      </c>
      <c r="C33" s="728">
        <v>21.341648422227117</v>
      </c>
    </row>
    <row r="34" spans="1:4" s="24" customFormat="1" ht="16.5" customHeight="1">
      <c r="A34" s="328">
        <v>44501</v>
      </c>
      <c r="B34" s="728">
        <v>9.3480770032084681</v>
      </c>
      <c r="C34" s="728">
        <v>21.726450667161188</v>
      </c>
    </row>
    <row r="35" spans="1:4" s="24" customFormat="1" ht="16.5" customHeight="1">
      <c r="A35" s="328">
        <v>44531</v>
      </c>
      <c r="B35" s="728">
        <v>9.2711302288540534</v>
      </c>
      <c r="C35" s="728">
        <v>20.770355172527907</v>
      </c>
    </row>
    <row r="36" spans="1:4">
      <c r="A36" s="328">
        <v>44562</v>
      </c>
      <c r="B36" s="728">
        <v>9.8081027451838185</v>
      </c>
      <c r="C36" s="728">
        <v>22.146748702315616</v>
      </c>
    </row>
    <row r="37" spans="1:4">
      <c r="A37" s="328">
        <v>44593</v>
      </c>
      <c r="B37" s="728">
        <v>9.7112493900516892</v>
      </c>
      <c r="C37" s="728">
        <v>22.788980779759676</v>
      </c>
    </row>
    <row r="38" spans="1:4">
      <c r="A38" s="328">
        <v>44621</v>
      </c>
      <c r="B38" s="728">
        <v>9.3138657879596227</v>
      </c>
      <c r="C38" s="728">
        <v>21.760361732599524</v>
      </c>
      <c r="D38" s="23"/>
    </row>
    <row r="39" spans="1:4">
      <c r="A39" s="328">
        <v>44652</v>
      </c>
      <c r="B39" s="728">
        <v>8.5871387836745114</v>
      </c>
      <c r="C39" s="728">
        <v>20.4555461757624</v>
      </c>
      <c r="D39" s="7"/>
    </row>
    <row r="40" spans="1:4">
      <c r="A40" s="328">
        <v>44682</v>
      </c>
      <c r="B40" s="728">
        <v>8.3901179999999993</v>
      </c>
      <c r="C40" s="728">
        <v>20.119159</v>
      </c>
    </row>
    <row r="41" spans="1:4">
      <c r="A41" s="328">
        <v>44713</v>
      </c>
      <c r="B41" s="728">
        <v>7.3948749999999999</v>
      </c>
      <c r="C41" s="728">
        <v>16.755023999999999</v>
      </c>
      <c r="D41" s="23"/>
    </row>
    <row r="42" spans="1:4">
      <c r="A42" s="328">
        <v>44743</v>
      </c>
      <c r="B42" s="728">
        <v>6.9435359999999999</v>
      </c>
      <c r="C42" s="728">
        <v>14.942197</v>
      </c>
    </row>
    <row r="43" spans="1:4">
      <c r="A43" s="328">
        <v>44774</v>
      </c>
      <c r="B43" s="728">
        <v>6.7115090000000004</v>
      </c>
      <c r="C43" s="728">
        <v>14.447429</v>
      </c>
    </row>
    <row r="44" spans="1:4">
      <c r="A44" s="311">
        <v>44805</v>
      </c>
      <c r="B44" s="890">
        <v>7.9148800000000001</v>
      </c>
      <c r="C44" s="890">
        <v>18.638027000000001</v>
      </c>
    </row>
    <row r="45" spans="1:4">
      <c r="A45" s="328">
        <v>44835</v>
      </c>
      <c r="B45" s="728">
        <v>8.3835549999999994</v>
      </c>
      <c r="C45" s="728">
        <v>20.389503000000001</v>
      </c>
    </row>
    <row r="46" spans="1:4">
      <c r="A46" s="328">
        <v>44866</v>
      </c>
      <c r="B46" s="728">
        <v>8.8938389999999998</v>
      </c>
      <c r="C46" s="728">
        <v>20.663765999999999</v>
      </c>
    </row>
    <row r="47" spans="1:4">
      <c r="A47" s="328">
        <v>44896</v>
      </c>
      <c r="B47" s="728">
        <v>8.8915380000000006</v>
      </c>
      <c r="C47" s="728">
        <v>19.876830999999999</v>
      </c>
    </row>
    <row r="48" spans="1:4">
      <c r="A48" s="328">
        <v>44927</v>
      </c>
      <c r="B48" s="728">
        <v>9.2090230000000002</v>
      </c>
      <c r="C48" s="728">
        <v>20.820808</v>
      </c>
    </row>
    <row r="49" spans="1:15">
      <c r="A49" s="328">
        <v>44958</v>
      </c>
      <c r="B49" s="728">
        <v>9.2483450000000005</v>
      </c>
      <c r="C49" s="728">
        <v>21.688977999999999</v>
      </c>
    </row>
    <row r="50" spans="1:15">
      <c r="A50" s="328">
        <v>44986</v>
      </c>
      <c r="B50" s="728">
        <v>8.7144180000000002</v>
      </c>
      <c r="C50" s="728">
        <v>20.542947999999999</v>
      </c>
    </row>
    <row r="51" spans="1:15">
      <c r="A51" s="328">
        <v>45017</v>
      </c>
      <c r="B51" s="728">
        <v>8.3513819999999992</v>
      </c>
      <c r="C51" s="728">
        <v>19.937393</v>
      </c>
    </row>
    <row r="52" spans="1:15">
      <c r="A52" s="328">
        <v>45047</v>
      </c>
      <c r="B52" s="728">
        <v>8.3843619999999994</v>
      </c>
      <c r="C52" s="728">
        <v>19.741022000000001</v>
      </c>
    </row>
    <row r="53" spans="1:15">
      <c r="A53" s="328">
        <v>45078</v>
      </c>
      <c r="B53" s="728">
        <v>7.480029</v>
      </c>
      <c r="C53" s="728">
        <v>17.341242000000001</v>
      </c>
    </row>
    <row r="54" spans="1:15">
      <c r="A54" s="328">
        <v>45108</v>
      </c>
      <c r="B54" s="728">
        <v>6.8611300000000002</v>
      </c>
      <c r="C54" s="728">
        <v>14.828308</v>
      </c>
    </row>
    <row r="55" spans="1:15">
      <c r="A55" s="328">
        <v>45139</v>
      </c>
      <c r="B55" s="728">
        <v>6.7427929999999998</v>
      </c>
      <c r="C55" s="728">
        <v>14.571681999999999</v>
      </c>
    </row>
    <row r="56" spans="1:15">
      <c r="A56" s="311">
        <v>45170</v>
      </c>
      <c r="B56" s="890">
        <v>7.6780629999999999</v>
      </c>
      <c r="C56" s="890">
        <v>18.270817000000001</v>
      </c>
    </row>
    <row r="57" spans="1:15">
      <c r="A57" s="802">
        <v>45200</v>
      </c>
      <c r="B57" s="803">
        <v>8.2741349999999994</v>
      </c>
      <c r="C57" s="803">
        <v>20.001923999999999</v>
      </c>
    </row>
    <row r="58" spans="1:15">
      <c r="A58" s="802">
        <v>45231</v>
      </c>
      <c r="B58" s="803">
        <v>8.9369499999999995</v>
      </c>
      <c r="C58" s="803">
        <v>20.618286999999999</v>
      </c>
    </row>
    <row r="59" spans="1:15">
      <c r="A59" s="802">
        <v>45261</v>
      </c>
      <c r="B59" s="803">
        <v>8.7810710000000007</v>
      </c>
      <c r="C59" s="803">
        <v>19.654364999999999</v>
      </c>
    </row>
    <row r="60" spans="1:15">
      <c r="A60" s="328">
        <v>45292</v>
      </c>
      <c r="B60" s="728">
        <v>9.1206359999999993</v>
      </c>
      <c r="C60" s="728">
        <v>20.716653000000001</v>
      </c>
    </row>
    <row r="61" spans="1:15" ht="18.75">
      <c r="A61" s="328">
        <v>45323</v>
      </c>
      <c r="B61" s="728">
        <v>9.2608770000000007</v>
      </c>
      <c r="C61" s="728">
        <v>21.532793999999999</v>
      </c>
      <c r="E61" s="153" t="s">
        <v>1042</v>
      </c>
      <c r="F61" s="24"/>
      <c r="G61" s="24"/>
      <c r="H61" s="24"/>
      <c r="I61" s="121" t="s">
        <v>1043</v>
      </c>
      <c r="J61" s="121" t="s">
        <v>1044</v>
      </c>
      <c r="K61" s="121" t="s">
        <v>1045</v>
      </c>
      <c r="L61" s="121" t="s">
        <v>1046</v>
      </c>
      <c r="M61" s="121" t="s">
        <v>1047</v>
      </c>
      <c r="N61" s="121"/>
      <c r="O61" s="74" t="s">
        <v>1048</v>
      </c>
    </row>
    <row r="62" spans="1:15">
      <c r="A62" s="328">
        <v>45352</v>
      </c>
      <c r="B62" s="728">
        <v>8.7934629999999991</v>
      </c>
      <c r="C62" s="728">
        <v>20.624081</v>
      </c>
      <c r="E62" s="24"/>
      <c r="F62" s="24"/>
      <c r="G62" s="24"/>
      <c r="H62" s="24"/>
      <c r="I62" s="24"/>
      <c r="J62" s="24"/>
      <c r="K62" s="24"/>
      <c r="L62" s="24"/>
      <c r="M62" s="24"/>
      <c r="N62" s="24"/>
      <c r="O62" s="109"/>
    </row>
    <row r="63" spans="1:15">
      <c r="A63" s="328">
        <v>45383</v>
      </c>
      <c r="B63" s="728">
        <v>8.3774999999999995</v>
      </c>
      <c r="C63" s="728">
        <v>20.208123000000001</v>
      </c>
      <c r="E63" s="339" t="s">
        <v>316</v>
      </c>
      <c r="F63" s="62"/>
      <c r="G63" s="62"/>
      <c r="H63" s="62"/>
      <c r="I63" s="349">
        <v>22.73349787271551</v>
      </c>
      <c r="J63" s="349">
        <v>21.336128890044034</v>
      </c>
      <c r="K63" s="349">
        <v>19.117052598937462</v>
      </c>
      <c r="L63" s="349">
        <v>18.638133111111113</v>
      </c>
      <c r="M63" s="349">
        <v>18.776483666666664</v>
      </c>
      <c r="O63" s="795">
        <f>+M63-I63</f>
        <v>-3.9570142060488465</v>
      </c>
    </row>
    <row r="64" spans="1:15">
      <c r="A64" s="328">
        <v>45413</v>
      </c>
      <c r="B64" s="728">
        <v>8.2434910000000006</v>
      </c>
      <c r="C64" s="728">
        <v>19.611566</v>
      </c>
      <c r="E64" s="573" t="s">
        <v>284</v>
      </c>
      <c r="F64" s="573"/>
      <c r="G64" s="573"/>
      <c r="H64" s="573"/>
      <c r="I64" s="573"/>
      <c r="J64" s="579">
        <f>(J63-I63)/I63*100</f>
        <v>-6.1467398923620253</v>
      </c>
      <c r="K64" s="579">
        <f t="shared" ref="K64:M64" si="0">(K63-J63)/J63*100</f>
        <v>-10.400557207648136</v>
      </c>
      <c r="L64" s="579">
        <f t="shared" si="0"/>
        <v>-2.5051952195442935</v>
      </c>
      <c r="M64" s="579">
        <f t="shared" si="0"/>
        <v>0.74229835537054545</v>
      </c>
      <c r="O64" s="475">
        <f>(M63-I63)/I63*100</f>
        <v>-17.406094865841169</v>
      </c>
    </row>
    <row r="65" spans="1:15">
      <c r="A65" s="328">
        <v>45444</v>
      </c>
      <c r="B65" s="728">
        <v>7.6076930000000003</v>
      </c>
      <c r="C65" s="728">
        <v>18.029786000000001</v>
      </c>
    </row>
    <row r="66" spans="1:15">
      <c r="A66" s="328">
        <v>45474</v>
      </c>
      <c r="B66" s="728">
        <v>7.074192</v>
      </c>
      <c r="C66" s="728">
        <v>15.637185000000001</v>
      </c>
      <c r="E66" s="339" t="s">
        <v>389</v>
      </c>
      <c r="F66" s="62"/>
      <c r="G66" s="62"/>
      <c r="H66" s="62"/>
      <c r="I66" s="349">
        <v>9.9601110973405653</v>
      </c>
      <c r="J66" s="349">
        <v>9.0898719177206946</v>
      </c>
      <c r="K66" s="349">
        <v>8.3083638563188487</v>
      </c>
      <c r="L66" s="349">
        <v>8.0743938888888902</v>
      </c>
      <c r="M66" s="349">
        <v>8.1155646666666659</v>
      </c>
      <c r="O66" s="795">
        <f>+M66-I66</f>
        <v>-1.8445464306738995</v>
      </c>
    </row>
    <row r="67" spans="1:15">
      <c r="A67" s="328">
        <v>45505</v>
      </c>
      <c r="B67" s="728">
        <v>6.8270989999999996</v>
      </c>
      <c r="C67" s="728">
        <v>14.307327000000001</v>
      </c>
      <c r="E67" s="573" t="s">
        <v>284</v>
      </c>
      <c r="F67" s="573"/>
      <c r="G67" s="573"/>
      <c r="H67" s="573"/>
      <c r="I67" s="573"/>
      <c r="J67" s="579">
        <f>(J66-I66)/I66*100</f>
        <v>-8.7372437025550038</v>
      </c>
      <c r="K67" s="579">
        <f t="shared" ref="K67" si="1">(K66-J66)/J66*100</f>
        <v>-8.5975695639703886</v>
      </c>
      <c r="L67" s="579">
        <f t="shared" ref="L67" si="2">(L66-K66)/K66*100</f>
        <v>-2.8160775271296621</v>
      </c>
      <c r="M67" s="579">
        <f t="shared" ref="M67" si="3">(M66-L66)/L66*100</f>
        <v>0.50989310583956593</v>
      </c>
      <c r="O67" s="475">
        <f>(M66-I66)/I66*100</f>
        <v>-18.519335905464036</v>
      </c>
    </row>
    <row r="68" spans="1:15">
      <c r="A68" s="311">
        <v>45536</v>
      </c>
      <c r="B68" s="890">
        <v>7.735131</v>
      </c>
      <c r="C68" s="890">
        <v>18.320837999999998</v>
      </c>
      <c r="E68" s="385" t="s">
        <v>278</v>
      </c>
    </row>
  </sheetData>
  <phoneticPr fontId="8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D287-AB40-48A4-A05F-BBF332154B00}">
  <sheetPr codeName="Foglio19">
    <tabColor rgb="FFFF0000"/>
  </sheetPr>
  <dimension ref="A1:V33"/>
  <sheetViews>
    <sheetView showGridLines="0" topLeftCell="E14" zoomScale="90" zoomScaleNormal="90" workbookViewId="0">
      <selection activeCell="Q18" sqref="Q18"/>
    </sheetView>
  </sheetViews>
  <sheetFormatPr defaultColWidth="9.140625" defaultRowHeight="15.75"/>
  <cols>
    <col min="1" max="1" width="26.140625" style="109" customWidth="1"/>
    <col min="2" max="6" width="10.7109375" style="109" customWidth="1"/>
    <col min="7" max="10" width="12.28515625" style="109" customWidth="1"/>
    <col min="11" max="11" width="2.28515625" style="109" customWidth="1"/>
    <col min="12" max="12" width="1.42578125" style="109" customWidth="1"/>
    <col min="13" max="13" width="26.140625" style="109" customWidth="1"/>
    <col min="14" max="18" width="10.7109375" style="109" customWidth="1"/>
    <col min="19" max="22" width="12.28515625" style="109" customWidth="1"/>
    <col min="23" max="16384" width="9.140625" style="109"/>
  </cols>
  <sheetData>
    <row r="1" spans="1:22" ht="21">
      <c r="A1" s="503" t="str">
        <f>+'Indice-Index'!C7</f>
        <v>2.2   Ascolti dei principali gruppi televisivi (da inizio anno) -  Leading TV broadcaster by audience (b.y.)</v>
      </c>
      <c r="B1" s="453"/>
      <c r="C1" s="453"/>
      <c r="D1" s="453"/>
      <c r="E1" s="453"/>
      <c r="F1" s="453"/>
      <c r="G1" s="453"/>
      <c r="H1" s="453"/>
      <c r="I1" s="454"/>
      <c r="J1" s="454"/>
      <c r="K1" s="454"/>
      <c r="L1" s="454"/>
      <c r="M1" s="454"/>
      <c r="N1" s="454"/>
      <c r="O1" s="454"/>
      <c r="P1" s="454"/>
      <c r="Q1" s="454"/>
      <c r="R1" s="454"/>
      <c r="S1" s="454"/>
      <c r="T1" s="454"/>
      <c r="U1" s="454"/>
      <c r="V1" s="454"/>
    </row>
    <row r="2" spans="1:22">
      <c r="A2" s="24"/>
      <c r="B2" s="24"/>
      <c r="C2" s="24"/>
      <c r="D2" s="24"/>
      <c r="E2" s="24"/>
      <c r="F2" s="24"/>
      <c r="G2" s="24"/>
      <c r="H2" s="24"/>
      <c r="I2" s="24"/>
      <c r="J2" s="24"/>
    </row>
    <row r="3" spans="1:22" ht="19.5">
      <c r="A3" s="645" t="s">
        <v>638</v>
      </c>
      <c r="B3" s="646"/>
      <c r="C3" s="646"/>
      <c r="D3" s="647"/>
      <c r="E3" s="648"/>
      <c r="F3" s="24"/>
      <c r="G3" s="24"/>
      <c r="H3" s="24"/>
      <c r="I3" s="24"/>
      <c r="J3" s="24"/>
      <c r="L3" s="439"/>
    </row>
    <row r="4" spans="1:22">
      <c r="A4" s="51"/>
      <c r="B4" s="648"/>
      <c r="C4" s="648"/>
      <c r="D4" s="647"/>
      <c r="E4" s="648"/>
      <c r="F4" s="24"/>
      <c r="G4" s="24"/>
      <c r="H4" s="24"/>
      <c r="I4" s="24"/>
      <c r="J4" s="24"/>
      <c r="L4" s="439"/>
    </row>
    <row r="5" spans="1:22" ht="18.75">
      <c r="A5" s="649" t="s">
        <v>316</v>
      </c>
      <c r="K5" s="588"/>
      <c r="L5" s="439"/>
      <c r="M5" s="649" t="s">
        <v>351</v>
      </c>
    </row>
    <row r="6" spans="1:22" ht="21" customHeight="1">
      <c r="E6" s="650"/>
      <c r="F6" s="650"/>
      <c r="G6" s="1037" t="s">
        <v>374</v>
      </c>
      <c r="H6" s="1038"/>
      <c r="I6" s="1037" t="s">
        <v>696</v>
      </c>
      <c r="J6" s="1038"/>
      <c r="K6" s="588"/>
      <c r="L6" s="439"/>
      <c r="N6" s="651"/>
      <c r="O6" s="651"/>
      <c r="P6" s="651"/>
      <c r="Q6" s="651"/>
      <c r="R6" s="651"/>
      <c r="S6" s="1037" t="s">
        <v>374</v>
      </c>
      <c r="T6" s="1038"/>
      <c r="U6" s="1037" t="s">
        <v>696</v>
      </c>
      <c r="V6" s="1038"/>
    </row>
    <row r="7" spans="1:22">
      <c r="A7" s="393" t="s">
        <v>314</v>
      </c>
      <c r="B7" s="450" t="str">
        <f>+'2.1'!I61</f>
        <v>9M20</v>
      </c>
      <c r="C7" s="450" t="str">
        <f>+'2.1'!J61</f>
        <v>9M21</v>
      </c>
      <c r="D7" s="450" t="str">
        <f>+'2.1'!K61</f>
        <v>9M22</v>
      </c>
      <c r="E7" s="450" t="str">
        <f>+'2.1'!L61</f>
        <v>9M23</v>
      </c>
      <c r="F7" s="450" t="str">
        <f>+'2.1'!M61</f>
        <v>9M24</v>
      </c>
      <c r="G7" s="446" t="str">
        <f>+I7</f>
        <v>9M24-9M20</v>
      </c>
      <c r="H7" s="446" t="str">
        <f>+J7</f>
        <v xml:space="preserve"> 9M24-9M23</v>
      </c>
      <c r="I7" s="446" t="s">
        <v>1050</v>
      </c>
      <c r="J7" s="447" t="s">
        <v>1051</v>
      </c>
      <c r="K7" s="588"/>
      <c r="L7" s="439"/>
      <c r="M7" s="393" t="s">
        <v>314</v>
      </c>
      <c r="N7" s="450" t="str">
        <f t="shared" ref="N7:T7" si="0">+B7</f>
        <v>9M20</v>
      </c>
      <c r="O7" s="450" t="str">
        <f t="shared" si="0"/>
        <v>9M21</v>
      </c>
      <c r="P7" s="450" t="str">
        <f t="shared" si="0"/>
        <v>9M22</v>
      </c>
      <c r="Q7" s="450" t="str">
        <f t="shared" si="0"/>
        <v>9M23</v>
      </c>
      <c r="R7" s="450" t="str">
        <f t="shared" si="0"/>
        <v>9M24</v>
      </c>
      <c r="S7" s="446" t="str">
        <f t="shared" si="0"/>
        <v>9M24-9M20</v>
      </c>
      <c r="T7" s="447" t="str">
        <f t="shared" si="0"/>
        <v xml:space="preserve"> 9M24-9M23</v>
      </c>
      <c r="U7" s="446" t="str">
        <f>+S7</f>
        <v>9M24-9M20</v>
      </c>
      <c r="V7" s="447" t="str">
        <f>+T7</f>
        <v xml:space="preserve"> 9M24-9M23</v>
      </c>
    </row>
    <row r="8" spans="1:22">
      <c r="A8" s="393"/>
      <c r="B8" s="433"/>
      <c r="C8" s="433"/>
      <c r="D8" s="433"/>
      <c r="E8" s="433"/>
      <c r="F8" s="433"/>
      <c r="G8" s="444"/>
      <c r="H8" s="434"/>
      <c r="I8" s="507"/>
      <c r="J8" s="507"/>
      <c r="K8" s="588"/>
      <c r="L8" s="439"/>
      <c r="M8" s="393"/>
      <c r="N8" s="433"/>
      <c r="O8" s="433"/>
      <c r="P8" s="433"/>
      <c r="Q8" s="433"/>
      <c r="R8" s="433"/>
      <c r="S8" s="445"/>
      <c r="T8" s="436"/>
      <c r="U8" s="507"/>
      <c r="V8" s="507"/>
    </row>
    <row r="9" spans="1:22" ht="18" customHeight="1">
      <c r="A9" s="214" t="s">
        <v>0</v>
      </c>
      <c r="B9" s="425">
        <v>8.9158486666666672</v>
      </c>
      <c r="C9" s="425">
        <v>8.8472096666666662</v>
      </c>
      <c r="D9" s="425">
        <v>7.5280499999999995</v>
      </c>
      <c r="E9" s="425">
        <v>7.1250504444444438</v>
      </c>
      <c r="F9" s="425">
        <v>7.2639291111111106</v>
      </c>
      <c r="G9" s="583">
        <f t="shared" ref="G9:G15" si="1">(F9-B9)/B9*100</f>
        <v>-18.527900341461866</v>
      </c>
      <c r="H9" s="399">
        <f t="shared" ref="H9:H15" si="2">(F9-E9)/E9*100</f>
        <v>1.9491604691017104</v>
      </c>
      <c r="I9" s="665">
        <f t="shared" ref="I9:I15" si="3">+F9-B9</f>
        <v>-1.6519195555555566</v>
      </c>
      <c r="J9" s="660">
        <f t="shared" ref="J9:J15" si="4">+F9-E9</f>
        <v>0.13887866666666682</v>
      </c>
      <c r="K9" s="390"/>
      <c r="L9" s="662"/>
      <c r="M9" s="214" t="s">
        <v>0</v>
      </c>
      <c r="N9" s="425">
        <v>3.8329212222222231</v>
      </c>
      <c r="O9" s="425">
        <v>3.6551074444444445</v>
      </c>
      <c r="P9" s="425">
        <v>3.1590290000000003</v>
      </c>
      <c r="Q9" s="425">
        <v>3.0058102222222223</v>
      </c>
      <c r="R9" s="425">
        <v>3.0090403333333331</v>
      </c>
      <c r="S9" s="652">
        <f t="shared" ref="S9:S15" si="5">(R9-N9)/N9*100</f>
        <v>-21.494855780292461</v>
      </c>
      <c r="T9" s="586">
        <f t="shared" ref="T9:T15" si="6">(R9-Q9)/Q9*100</f>
        <v>0.10746224386457681</v>
      </c>
      <c r="U9" s="665">
        <f t="shared" ref="U9:U15" si="7">+R9-N9</f>
        <v>-0.82388088888889</v>
      </c>
      <c r="V9" s="660">
        <f t="shared" ref="V9:V15" si="8">+R9-Q9</f>
        <v>3.2301111111108227E-3</v>
      </c>
    </row>
    <row r="10" spans="1:22" ht="18" customHeight="1">
      <c r="A10" s="214" t="s">
        <v>1</v>
      </c>
      <c r="B10" s="425">
        <v>8.2352196666666675</v>
      </c>
      <c r="C10" s="425">
        <v>7.4570242222222225</v>
      </c>
      <c r="D10" s="425">
        <v>7.1856168888888892</v>
      </c>
      <c r="E10" s="425">
        <v>7.004699111111111</v>
      </c>
      <c r="F10" s="425">
        <v>6.6275848888888884</v>
      </c>
      <c r="G10" s="583">
        <f t="shared" si="1"/>
        <v>-19.521455927701975</v>
      </c>
      <c r="H10" s="399">
        <f t="shared" si="2"/>
        <v>-5.3837319239598767</v>
      </c>
      <c r="I10" s="665">
        <f t="shared" si="3"/>
        <v>-1.6076347777777791</v>
      </c>
      <c r="J10" s="660">
        <f t="shared" si="4"/>
        <v>-0.37711422222222257</v>
      </c>
      <c r="K10" s="585"/>
      <c r="L10" s="663"/>
      <c r="M10" s="214" t="s">
        <v>1</v>
      </c>
      <c r="N10" s="425">
        <v>3.4656987777777783</v>
      </c>
      <c r="O10" s="425">
        <v>3.1511650000000002</v>
      </c>
      <c r="P10" s="425">
        <v>3.0724602222222224</v>
      </c>
      <c r="Q10" s="425">
        <v>3.0276863333333335</v>
      </c>
      <c r="R10" s="425">
        <v>2.9603644444444446</v>
      </c>
      <c r="S10" s="652">
        <f t="shared" si="5"/>
        <v>-14.58102292598425</v>
      </c>
      <c r="T10" s="586">
        <f t="shared" si="6"/>
        <v>-2.2235423844177022</v>
      </c>
      <c r="U10" s="665">
        <f t="shared" si="7"/>
        <v>-0.50533433333333377</v>
      </c>
      <c r="V10" s="660">
        <f t="shared" si="8"/>
        <v>-6.7321888888888903E-2</v>
      </c>
    </row>
    <row r="11" spans="1:22" ht="18" customHeight="1">
      <c r="A11" s="214" t="s">
        <v>695</v>
      </c>
      <c r="B11" s="425">
        <v>1.5308546666666667</v>
      </c>
      <c r="C11" s="425">
        <v>1.4303452222222219</v>
      </c>
      <c r="D11" s="425">
        <v>1.2883867777777778</v>
      </c>
      <c r="E11" s="425">
        <v>1.3616402222222221</v>
      </c>
      <c r="F11" s="425">
        <v>1.6816906666666667</v>
      </c>
      <c r="G11" s="583">
        <f t="shared" si="1"/>
        <v>9.8530581174263414</v>
      </c>
      <c r="H11" s="399">
        <f t="shared" si="2"/>
        <v>23.50477308331244</v>
      </c>
      <c r="I11" s="665">
        <f t="shared" si="3"/>
        <v>0.15083599999999997</v>
      </c>
      <c r="J11" s="660">
        <f t="shared" si="4"/>
        <v>0.32005044444444453</v>
      </c>
      <c r="K11" s="585"/>
      <c r="L11" s="663"/>
      <c r="M11" s="214" t="s">
        <v>913</v>
      </c>
      <c r="N11" s="425">
        <v>0.85841833333333328</v>
      </c>
      <c r="O11" s="425">
        <v>0.75387377777777775</v>
      </c>
      <c r="P11" s="425">
        <v>0.67266044444444439</v>
      </c>
      <c r="Q11" s="425">
        <v>0.68176666666666674</v>
      </c>
      <c r="R11" s="425">
        <v>0.76406144444444446</v>
      </c>
      <c r="S11" s="652">
        <f t="shared" si="5"/>
        <v>-10.991947075791193</v>
      </c>
      <c r="T11" s="586">
        <f t="shared" si="6"/>
        <v>12.070812757704646</v>
      </c>
      <c r="U11" s="665">
        <f t="shared" si="7"/>
        <v>-9.4356888888888824E-2</v>
      </c>
      <c r="V11" s="660">
        <f t="shared" si="8"/>
        <v>8.2294777777777717E-2</v>
      </c>
    </row>
    <row r="12" spans="1:22" ht="18" customHeight="1">
      <c r="A12" s="214" t="s">
        <v>340</v>
      </c>
      <c r="B12" s="425">
        <v>1.6814186666666666</v>
      </c>
      <c r="C12" s="425">
        <v>1.5617143333333334</v>
      </c>
      <c r="D12" s="425">
        <v>1.3615755555555555</v>
      </c>
      <c r="E12" s="425">
        <v>1.4163357777777776</v>
      </c>
      <c r="F12" s="425">
        <v>1.3981164444444445</v>
      </c>
      <c r="G12" s="583">
        <f t="shared" si="1"/>
        <v>-16.84899946923127</v>
      </c>
      <c r="H12" s="399">
        <f t="shared" si="2"/>
        <v>-1.2863710441544567</v>
      </c>
      <c r="I12" s="665">
        <f t="shared" si="3"/>
        <v>-0.28330222222222212</v>
      </c>
      <c r="J12" s="660">
        <f t="shared" si="4"/>
        <v>-1.8219333333333143E-2</v>
      </c>
      <c r="K12" s="587"/>
      <c r="L12" s="664"/>
      <c r="M12" s="214" t="s">
        <v>340</v>
      </c>
      <c r="N12" s="425">
        <v>0.71796222222222239</v>
      </c>
      <c r="O12" s="425">
        <v>0.62710088888888882</v>
      </c>
      <c r="P12" s="425">
        <v>0.61426155555555551</v>
      </c>
      <c r="Q12" s="425">
        <v>0.60902400000000001</v>
      </c>
      <c r="R12" s="425">
        <v>0.61485400000000012</v>
      </c>
      <c r="S12" s="652">
        <f t="shared" si="5"/>
        <v>-14.361232253012387</v>
      </c>
      <c r="T12" s="586">
        <f t="shared" si="6"/>
        <v>0.95726933585541985</v>
      </c>
      <c r="U12" s="665">
        <f t="shared" si="7"/>
        <v>-0.10310822222222227</v>
      </c>
      <c r="V12" s="660">
        <f t="shared" si="8"/>
        <v>5.8300000000001129E-3</v>
      </c>
    </row>
    <row r="13" spans="1:22" ht="18" customHeight="1">
      <c r="A13" s="214" t="s">
        <v>341</v>
      </c>
      <c r="B13" s="425">
        <v>1.2785755555555558</v>
      </c>
      <c r="C13" s="425">
        <v>1.1381686666666666</v>
      </c>
      <c r="D13" s="425">
        <v>1.0409158888888888</v>
      </c>
      <c r="E13" s="425">
        <v>0.95243622222222213</v>
      </c>
      <c r="F13" s="425">
        <v>1.0883925555555556</v>
      </c>
      <c r="G13" s="583">
        <f t="shared" si="1"/>
        <v>-14.874600032327656</v>
      </c>
      <c r="H13" s="399">
        <f t="shared" si="2"/>
        <v>14.274586598157768</v>
      </c>
      <c r="I13" s="665">
        <f t="shared" si="3"/>
        <v>-0.19018300000000021</v>
      </c>
      <c r="J13" s="660">
        <f t="shared" si="4"/>
        <v>0.13595633333333346</v>
      </c>
      <c r="K13" s="588"/>
      <c r="L13" s="439"/>
      <c r="M13" s="214" t="s">
        <v>914</v>
      </c>
      <c r="N13" s="425">
        <v>0.4246350000000001</v>
      </c>
      <c r="O13" s="425">
        <v>0.37346988888888893</v>
      </c>
      <c r="P13" s="425">
        <v>0.36519188888888887</v>
      </c>
      <c r="Q13" s="425">
        <v>0.30586433333333335</v>
      </c>
      <c r="R13" s="425">
        <v>0.33590188888888889</v>
      </c>
      <c r="S13" s="652">
        <f t="shared" si="5"/>
        <v>-20.8963253408483</v>
      </c>
      <c r="T13" s="586">
        <f t="shared" si="6"/>
        <v>9.8205486165071676</v>
      </c>
      <c r="U13" s="665">
        <f t="shared" si="7"/>
        <v>-8.8733111111111207E-2</v>
      </c>
      <c r="V13" s="660">
        <f t="shared" si="8"/>
        <v>3.003755555555554E-2</v>
      </c>
    </row>
    <row r="14" spans="1:22" ht="18" customHeight="1">
      <c r="A14" s="214" t="s">
        <v>61</v>
      </c>
      <c r="B14" s="425">
        <v>1.0915806504932832</v>
      </c>
      <c r="C14" s="425">
        <v>0.90166677893292324</v>
      </c>
      <c r="D14" s="425">
        <v>0.71250748782635698</v>
      </c>
      <c r="E14" s="425">
        <v>0.77797133333333313</v>
      </c>
      <c r="F14" s="425">
        <v>0.71676999999999991</v>
      </c>
      <c r="G14" s="583">
        <f t="shared" si="1"/>
        <v>-34.336505536618581</v>
      </c>
      <c r="H14" s="399">
        <f t="shared" si="2"/>
        <v>-7.866785151466579</v>
      </c>
      <c r="I14" s="665">
        <f t="shared" si="3"/>
        <v>-0.37481065049328333</v>
      </c>
      <c r="J14" s="660">
        <f t="shared" si="4"/>
        <v>-6.1201333333333219E-2</v>
      </c>
      <c r="K14" s="588"/>
      <c r="L14" s="439"/>
      <c r="M14" s="214" t="s">
        <v>61</v>
      </c>
      <c r="N14" s="425">
        <v>0.660475541785008</v>
      </c>
      <c r="O14" s="425">
        <v>0.52915491772069467</v>
      </c>
      <c r="P14" s="425">
        <v>0.4247607452077381</v>
      </c>
      <c r="Q14" s="425">
        <v>0.44424233333333329</v>
      </c>
      <c r="R14" s="425">
        <v>0.43134255555555534</v>
      </c>
      <c r="S14" s="652">
        <f t="shared" si="5"/>
        <v>-34.692122831709334</v>
      </c>
      <c r="T14" s="586">
        <f t="shared" si="6"/>
        <v>-2.9037704896301992</v>
      </c>
      <c r="U14" s="665">
        <f t="shared" si="7"/>
        <v>-0.22913298622945266</v>
      </c>
      <c r="V14" s="660">
        <f t="shared" si="8"/>
        <v>-1.2899777777777954E-2</v>
      </c>
    </row>
    <row r="15" spans="1:22" ht="18" customHeight="1">
      <c r="A15" s="214" t="s">
        <v>263</v>
      </c>
      <c r="B15" s="653">
        <f>+B14+B13+B12+B11+B10+B9</f>
        <v>22.733497872715507</v>
      </c>
      <c r="C15" s="653">
        <f t="shared" ref="C15:F15" si="9">+C14+C13+C12+C11+C10+C9</f>
        <v>21.336128890044034</v>
      </c>
      <c r="D15" s="653">
        <f t="shared" si="9"/>
        <v>19.11705259893747</v>
      </c>
      <c r="E15" s="653">
        <f t="shared" si="9"/>
        <v>18.638133111111109</v>
      </c>
      <c r="F15" s="653">
        <f t="shared" si="9"/>
        <v>18.776483666666664</v>
      </c>
      <c r="G15" s="583">
        <f t="shared" si="1"/>
        <v>-17.406094865841158</v>
      </c>
      <c r="H15" s="399">
        <f t="shared" si="2"/>
        <v>0.74229835537056466</v>
      </c>
      <c r="I15" s="665">
        <f t="shared" si="3"/>
        <v>-3.9570142060488429</v>
      </c>
      <c r="J15" s="660">
        <f t="shared" si="4"/>
        <v>0.13835055555555442</v>
      </c>
      <c r="K15" s="588"/>
      <c r="L15" s="439"/>
      <c r="M15" s="214" t="s">
        <v>263</v>
      </c>
      <c r="N15" s="653">
        <f>+N9+N10+N12+N11+N13+N14</f>
        <v>9.9601110973405653</v>
      </c>
      <c r="O15" s="653">
        <f>+O9+O10+O12+O11+O13+O14</f>
        <v>9.0898719177206964</v>
      </c>
      <c r="P15" s="653">
        <f>+P9+P10+P12+P11+P13+P14</f>
        <v>8.3083638563188487</v>
      </c>
      <c r="Q15" s="653">
        <f>+Q9+Q10+Q12+Q11+Q13+Q14</f>
        <v>8.0743938888888884</v>
      </c>
      <c r="R15" s="653">
        <f>+R9+R10+R12+R11+R13+R14</f>
        <v>8.1155646666666659</v>
      </c>
      <c r="S15" s="652">
        <f t="shared" si="5"/>
        <v>-18.519335905464036</v>
      </c>
      <c r="T15" s="586">
        <f t="shared" si="6"/>
        <v>0.50989310583958802</v>
      </c>
      <c r="U15" s="665">
        <f t="shared" si="7"/>
        <v>-1.8445464306738995</v>
      </c>
      <c r="V15" s="660">
        <f t="shared" si="8"/>
        <v>4.1170777777777445E-2</v>
      </c>
    </row>
    <row r="16" spans="1:22" ht="17.25" customHeight="1">
      <c r="A16" s="213"/>
      <c r="B16" s="654"/>
      <c r="C16" s="654"/>
      <c r="D16" s="654"/>
      <c r="E16" s="654"/>
      <c r="F16" s="654"/>
      <c r="K16" s="588"/>
      <c r="L16" s="439"/>
    </row>
    <row r="17" spans="1:22" ht="17.25" customHeight="1">
      <c r="A17" s="655" t="s">
        <v>639</v>
      </c>
      <c r="E17" s="654"/>
      <c r="F17" s="654"/>
      <c r="K17" s="588"/>
      <c r="L17" s="439"/>
      <c r="M17" s="169"/>
      <c r="U17" s="169"/>
      <c r="V17" s="169"/>
    </row>
    <row r="18" spans="1:22" ht="17.25" customHeight="1">
      <c r="G18" s="1037" t="s">
        <v>375</v>
      </c>
      <c r="H18" s="1038"/>
      <c r="K18" s="588"/>
      <c r="L18" s="439"/>
      <c r="S18" s="1037" t="s">
        <v>375</v>
      </c>
      <c r="T18" s="1038"/>
    </row>
    <row r="19" spans="1:22">
      <c r="A19" s="393" t="s">
        <v>315</v>
      </c>
      <c r="G19" s="446" t="str">
        <f>+G7</f>
        <v>9M24-9M20</v>
      </c>
      <c r="H19" s="447" t="str">
        <f>+H7</f>
        <v xml:space="preserve"> 9M24-9M23</v>
      </c>
      <c r="K19" s="588"/>
      <c r="L19" s="439"/>
      <c r="M19" s="393" t="s">
        <v>315</v>
      </c>
      <c r="S19" s="446" t="str">
        <f>+S7</f>
        <v>9M24-9M20</v>
      </c>
      <c r="T19" s="447" t="str">
        <f>+T7</f>
        <v xml:space="preserve"> 9M24-9M23</v>
      </c>
    </row>
    <row r="20" spans="1:22">
      <c r="A20" s="393"/>
      <c r="G20" s="434"/>
      <c r="H20" s="434"/>
      <c r="K20" s="588"/>
      <c r="L20" s="439"/>
      <c r="M20" s="393"/>
      <c r="S20" s="434"/>
      <c r="T20" s="434"/>
    </row>
    <row r="21" spans="1:22" ht="18" customHeight="1">
      <c r="A21" s="214" t="s">
        <v>0</v>
      </c>
      <c r="B21" s="804">
        <f>B9/B15*100</f>
        <v>39.218991800497939</v>
      </c>
      <c r="C21" s="804">
        <f t="shared" ref="C21:F21" si="10">C9/C15*100</f>
        <v>41.465861554646835</v>
      </c>
      <c r="D21" s="804">
        <f t="shared" si="10"/>
        <v>39.378716781991855</v>
      </c>
      <c r="E21" s="804">
        <f t="shared" si="10"/>
        <v>38.22834831132765</v>
      </c>
      <c r="F21" s="804">
        <f t="shared" si="10"/>
        <v>38.68631230461191</v>
      </c>
      <c r="G21" s="583">
        <f t="shared" ref="G21:G27" si="11">F21-B21</f>
        <v>-0.53267949588602903</v>
      </c>
      <c r="H21" s="399">
        <f t="shared" ref="H21:H27" si="12">F21-E21</f>
        <v>0.45796399328425963</v>
      </c>
      <c r="K21" s="588"/>
      <c r="L21" s="439"/>
      <c r="M21" s="214" t="s">
        <v>0</v>
      </c>
      <c r="N21" s="804">
        <f>N9/N15*100</f>
        <v>38.482715551693452</v>
      </c>
      <c r="O21" s="804">
        <f t="shared" ref="O21:R21" si="13">O9/O15*100</f>
        <v>40.210769497409707</v>
      </c>
      <c r="P21" s="804">
        <f t="shared" si="13"/>
        <v>38.022275560276888</v>
      </c>
      <c r="Q21" s="804">
        <f t="shared" si="13"/>
        <v>37.226450227533419</v>
      </c>
      <c r="R21" s="804">
        <f t="shared" si="13"/>
        <v>37.077399502371861</v>
      </c>
      <c r="S21" s="652">
        <f>R21-N21</f>
        <v>-1.4053160493215913</v>
      </c>
      <c r="T21" s="586">
        <f t="shared" ref="T21:T26" si="14">R21-Q21</f>
        <v>-0.14905072516155826</v>
      </c>
    </row>
    <row r="22" spans="1:22" ht="18" customHeight="1">
      <c r="A22" s="214" t="s">
        <v>1</v>
      </c>
      <c r="B22" s="804">
        <f>B10/B15*100</f>
        <v>36.225044261888478</v>
      </c>
      <c r="C22" s="804">
        <f t="shared" ref="C22:F22" si="15">C10/C15*100</f>
        <v>34.950221104550295</v>
      </c>
      <c r="D22" s="804">
        <f t="shared" si="15"/>
        <v>37.587472502368215</v>
      </c>
      <c r="E22" s="804">
        <f t="shared" si="15"/>
        <v>37.582621979104033</v>
      </c>
      <c r="F22" s="804">
        <f t="shared" si="15"/>
        <v>35.297263356368717</v>
      </c>
      <c r="G22" s="583">
        <f t="shared" si="11"/>
        <v>-0.92778090551976078</v>
      </c>
      <c r="H22" s="399">
        <f t="shared" si="12"/>
        <v>-2.2853586227353162</v>
      </c>
      <c r="K22" s="588"/>
      <c r="L22" s="439"/>
      <c r="M22" s="214" t="s">
        <v>1</v>
      </c>
      <c r="N22" s="804">
        <f>N10/N15*100</f>
        <v>34.795784343240406</v>
      </c>
      <c r="O22" s="804">
        <f t="shared" ref="O22:R22" si="16">O10/O15*100</f>
        <v>34.666770098892229</v>
      </c>
      <c r="P22" s="804">
        <f t="shared" si="16"/>
        <v>36.980328201267824</v>
      </c>
      <c r="Q22" s="804">
        <f t="shared" si="16"/>
        <v>37.497382156445319</v>
      </c>
      <c r="R22" s="804">
        <f t="shared" si="16"/>
        <v>36.477615126445237</v>
      </c>
      <c r="S22" s="652">
        <f>R22-N22</f>
        <v>1.6818307832048305</v>
      </c>
      <c r="T22" s="586">
        <f t="shared" si="14"/>
        <v>-1.0197670300000823</v>
      </c>
    </row>
    <row r="23" spans="1:22" ht="18" customHeight="1">
      <c r="A23" s="214" t="s">
        <v>695</v>
      </c>
      <c r="B23" s="804">
        <f>B11/B15*100</f>
        <v>6.7339160706280117</v>
      </c>
      <c r="C23" s="804">
        <f t="shared" ref="C23:F23" si="17">C11/C15*100</f>
        <v>6.7038647431946128</v>
      </c>
      <c r="D23" s="804">
        <f t="shared" si="17"/>
        <v>6.7394634769660398</v>
      </c>
      <c r="E23" s="804">
        <f t="shared" si="17"/>
        <v>7.305668513604946</v>
      </c>
      <c r="F23" s="804">
        <f t="shared" si="17"/>
        <v>8.9563663597573502</v>
      </c>
      <c r="G23" s="583">
        <f t="shared" si="11"/>
        <v>2.2224502891293385</v>
      </c>
      <c r="H23" s="399">
        <f t="shared" si="12"/>
        <v>1.6506978461524042</v>
      </c>
      <c r="K23" s="588"/>
      <c r="L23" s="439"/>
      <c r="M23" s="214" t="s">
        <v>695</v>
      </c>
      <c r="N23" s="804">
        <f>N11/N15*100</f>
        <v>8.6185618307263478</v>
      </c>
      <c r="O23" s="804">
        <f t="shared" ref="O23:Q23" si="18">O11/O15*100</f>
        <v>8.293557759687479</v>
      </c>
      <c r="P23" s="804">
        <f t="shared" si="18"/>
        <v>8.0961842316626367</v>
      </c>
      <c r="Q23" s="804">
        <f t="shared" si="18"/>
        <v>8.443564632199088</v>
      </c>
      <c r="R23" s="804">
        <f>R11/R15*100</f>
        <v>9.4147662649119166</v>
      </c>
      <c r="S23" s="652">
        <f t="shared" ref="S23:S26" si="19">R23-N23</f>
        <v>0.79620443418556874</v>
      </c>
      <c r="T23" s="586">
        <f t="shared" si="14"/>
        <v>0.97120163271282856</v>
      </c>
    </row>
    <row r="24" spans="1:22" ht="18" customHeight="1">
      <c r="A24" s="214" t="s">
        <v>340</v>
      </c>
      <c r="B24" s="804">
        <f>B12/B15*100</f>
        <v>7.3962162623671155</v>
      </c>
      <c r="C24" s="804">
        <f t="shared" ref="C24:F24" si="20">C12/C15*100</f>
        <v>7.3195767675647474</v>
      </c>
      <c r="D24" s="804">
        <f t="shared" si="20"/>
        <v>7.1223089883177506</v>
      </c>
      <c r="E24" s="804">
        <f t="shared" si="20"/>
        <v>7.5991289971710199</v>
      </c>
      <c r="F24" s="804">
        <f t="shared" si="20"/>
        <v>7.4461036968624699</v>
      </c>
      <c r="G24" s="583">
        <f t="shared" si="11"/>
        <v>4.9887434495354377E-2</v>
      </c>
      <c r="H24" s="399">
        <f t="shared" si="12"/>
        <v>-0.15302530030854999</v>
      </c>
      <c r="K24" s="588"/>
      <c r="L24" s="439"/>
      <c r="M24" s="214" t="s">
        <v>340</v>
      </c>
      <c r="N24" s="804">
        <f>N12/N15*100</f>
        <v>7.2083756416524754</v>
      </c>
      <c r="O24" s="804">
        <f t="shared" ref="O24:R24" si="21">O12/O15*100</f>
        <v>6.8988968663723007</v>
      </c>
      <c r="P24" s="804">
        <f t="shared" si="21"/>
        <v>7.3932914612109171</v>
      </c>
      <c r="Q24" s="804">
        <f t="shared" si="21"/>
        <v>7.5426590327488636</v>
      </c>
      <c r="R24" s="804">
        <f t="shared" si="21"/>
        <v>7.576231910583016</v>
      </c>
      <c r="S24" s="652">
        <f t="shared" si="19"/>
        <v>0.36785626893054069</v>
      </c>
      <c r="T24" s="586">
        <f t="shared" si="14"/>
        <v>3.3572877834152415E-2</v>
      </c>
    </row>
    <row r="25" spans="1:22" ht="18" customHeight="1">
      <c r="A25" s="214" t="s">
        <v>341</v>
      </c>
      <c r="B25" s="804">
        <f>B13/B15*100</f>
        <v>5.6241919422795386</v>
      </c>
      <c r="C25" s="804">
        <f t="shared" ref="C25:F25" si="22">C13/C15*100</f>
        <v>5.3344665873187722</v>
      </c>
      <c r="D25" s="804">
        <f t="shared" si="22"/>
        <v>5.4449601134996257</v>
      </c>
      <c r="E25" s="804">
        <f t="shared" si="22"/>
        <v>5.110148192119242</v>
      </c>
      <c r="F25" s="804">
        <f t="shared" si="22"/>
        <v>5.7965728561186713</v>
      </c>
      <c r="G25" s="583">
        <f t="shared" si="11"/>
        <v>0.17238091383913279</v>
      </c>
      <c r="H25" s="399">
        <f t="shared" si="12"/>
        <v>0.68642466399942936</v>
      </c>
      <c r="K25" s="588"/>
      <c r="L25" s="439"/>
      <c r="M25" s="214" t="s">
        <v>914</v>
      </c>
      <c r="N25" s="804">
        <f>N13/N15*100</f>
        <v>4.2633560594859361</v>
      </c>
      <c r="O25" s="804">
        <f t="shared" ref="O25:R25" si="23">O13/O15*100</f>
        <v>4.1086375283331522</v>
      </c>
      <c r="P25" s="804">
        <f t="shared" si="23"/>
        <v>4.3954729860698816</v>
      </c>
      <c r="Q25" s="804">
        <f t="shared" si="23"/>
        <v>3.7880779355368195</v>
      </c>
      <c r="R25" s="804">
        <f t="shared" si="23"/>
        <v>4.1389835789067169</v>
      </c>
      <c r="S25" s="652">
        <f t="shared" si="19"/>
        <v>-0.12437248057921924</v>
      </c>
      <c r="T25" s="586">
        <f t="shared" si="14"/>
        <v>0.35090564336989738</v>
      </c>
    </row>
    <row r="26" spans="1:22" ht="18" customHeight="1">
      <c r="A26" s="214" t="s">
        <v>61</v>
      </c>
      <c r="B26" s="804">
        <f>B14/B15*100</f>
        <v>4.8016396623389239</v>
      </c>
      <c r="C26" s="804">
        <f t="shared" ref="C26:F26" si="24">C14/C15*100</f>
        <v>4.2260092427247349</v>
      </c>
      <c r="D26" s="804">
        <f t="shared" si="24"/>
        <v>3.7270781368565062</v>
      </c>
      <c r="E26" s="804">
        <f t="shared" si="24"/>
        <v>4.1740840066731044</v>
      </c>
      <c r="F26" s="804">
        <f t="shared" si="24"/>
        <v>3.8173814262808992</v>
      </c>
      <c r="G26" s="583">
        <f t="shared" si="11"/>
        <v>-0.98425823605802476</v>
      </c>
      <c r="H26" s="399">
        <f t="shared" si="12"/>
        <v>-0.35670258039220526</v>
      </c>
      <c r="K26" s="588"/>
      <c r="L26" s="439"/>
      <c r="M26" s="214" t="s">
        <v>61</v>
      </c>
      <c r="N26" s="804">
        <f>N14/N15*100</f>
        <v>6.631206573201383</v>
      </c>
      <c r="O26" s="804">
        <f t="shared" ref="O26:R26" si="25">O14/O15*100</f>
        <v>5.8213682493051158</v>
      </c>
      <c r="P26" s="804">
        <f t="shared" si="25"/>
        <v>5.1124475595118559</v>
      </c>
      <c r="Q26" s="804">
        <f t="shared" si="25"/>
        <v>5.5018660155364945</v>
      </c>
      <c r="R26" s="804">
        <f t="shared" si="25"/>
        <v>5.3150036167812598</v>
      </c>
      <c r="S26" s="652">
        <f t="shared" si="19"/>
        <v>-1.3162029564201232</v>
      </c>
      <c r="T26" s="586">
        <f t="shared" si="14"/>
        <v>-0.18686239875523469</v>
      </c>
    </row>
    <row r="27" spans="1:22" ht="18" customHeight="1">
      <c r="A27" s="214" t="s">
        <v>263</v>
      </c>
      <c r="B27" s="79">
        <f>+B21+B22+B23+B24+B25+B26</f>
        <v>100.00000000000001</v>
      </c>
      <c r="C27" s="79">
        <f t="shared" ref="C27:F27" si="26">+C21+C22+C23+C24+C25+C26</f>
        <v>99.999999999999986</v>
      </c>
      <c r="D27" s="79">
        <f t="shared" si="26"/>
        <v>100</v>
      </c>
      <c r="E27" s="79">
        <f t="shared" si="26"/>
        <v>99.999999999999986</v>
      </c>
      <c r="F27" s="79">
        <f t="shared" si="26"/>
        <v>100.00000000000001</v>
      </c>
      <c r="G27" s="656">
        <f t="shared" si="11"/>
        <v>0</v>
      </c>
      <c r="H27" s="657">
        <f t="shared" si="12"/>
        <v>0</v>
      </c>
      <c r="K27" s="588"/>
      <c r="L27" s="439"/>
      <c r="M27" s="214" t="s">
        <v>263</v>
      </c>
      <c r="N27" s="79">
        <f>+N21+N22+N24+N23+N25+N26</f>
        <v>100</v>
      </c>
      <c r="O27" s="79">
        <f>+O21+O22+O24+O23+O25+O26</f>
        <v>99.999999999999972</v>
      </c>
      <c r="P27" s="79">
        <f>+P21+P22+P24+P23+P25+P26</f>
        <v>100</v>
      </c>
      <c r="Q27" s="79">
        <f>+Q21+Q22+Q24+Q23+Q25+Q26</f>
        <v>99.999999999999986</v>
      </c>
      <c r="R27" s="79">
        <f>+R21+R22+R24+R23+R25+R26</f>
        <v>100.00000000000001</v>
      </c>
      <c r="S27" s="658"/>
      <c r="T27" s="659"/>
    </row>
    <row r="28" spans="1:22" ht="13.5" customHeight="1">
      <c r="K28" s="588"/>
      <c r="L28" s="439"/>
    </row>
    <row r="29" spans="1:22">
      <c r="A29" s="510" t="s">
        <v>278</v>
      </c>
      <c r="L29" s="439"/>
    </row>
    <row r="30" spans="1:22">
      <c r="N30" s="650"/>
      <c r="O30" s="650"/>
      <c r="P30" s="650"/>
      <c r="Q30" s="650"/>
      <c r="R30" s="650"/>
    </row>
    <row r="31" spans="1:22">
      <c r="B31" s="650"/>
      <c r="C31" s="650"/>
      <c r="D31" s="650"/>
      <c r="E31" s="650"/>
      <c r="F31" s="650"/>
    </row>
    <row r="33" spans="2:6">
      <c r="B33" s="654"/>
      <c r="C33" s="654"/>
      <c r="D33" s="654"/>
      <c r="E33" s="654"/>
      <c r="F33" s="654"/>
    </row>
  </sheetData>
  <mergeCells count="6">
    <mergeCell ref="I6:J6"/>
    <mergeCell ref="G6:H6"/>
    <mergeCell ref="U6:V6"/>
    <mergeCell ref="S6:T6"/>
    <mergeCell ref="G18:H18"/>
    <mergeCell ref="S18:T1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codeName="Foglio21">
    <tabColor rgb="FFFF0000"/>
  </sheetPr>
  <dimension ref="A1:V34"/>
  <sheetViews>
    <sheetView showGridLines="0" topLeftCell="F17" zoomScale="90" zoomScaleNormal="90" workbookViewId="0">
      <selection activeCell="R10" sqref="R10"/>
    </sheetView>
  </sheetViews>
  <sheetFormatPr defaultColWidth="9.140625" defaultRowHeight="15.75"/>
  <cols>
    <col min="1" max="1" width="19.7109375" style="13" customWidth="1"/>
    <col min="2" max="6" width="10.7109375" style="13" customWidth="1"/>
    <col min="7" max="10" width="12.7109375" style="13" customWidth="1"/>
    <col min="11" max="11" width="2.28515625" style="13" customWidth="1"/>
    <col min="12" max="12" width="1.140625" style="13" customWidth="1"/>
    <col min="13" max="13" width="19.7109375" style="13" customWidth="1"/>
    <col min="14" max="18" width="10.7109375" style="13" customWidth="1"/>
    <col min="19" max="22" width="12.28515625" style="13" customWidth="1"/>
    <col min="23" max="16384" width="9.140625" style="13"/>
  </cols>
  <sheetData>
    <row r="1" spans="1:22" ht="21">
      <c r="A1" s="277" t="str">
        <f>+'Indice-Index'!C8</f>
        <v>2.3   Ascolti dei principali canali televisivi (da inizio anno)- Leading TV channels by audience (b.y.)</v>
      </c>
      <c r="B1" s="269"/>
      <c r="C1" s="269"/>
      <c r="D1" s="269"/>
      <c r="E1" s="269"/>
      <c r="F1" s="269"/>
      <c r="G1" s="269"/>
      <c r="H1" s="269"/>
      <c r="I1" s="91"/>
      <c r="J1" s="91"/>
      <c r="K1" s="91"/>
      <c r="L1" s="91"/>
      <c r="M1" s="91"/>
      <c r="N1" s="91"/>
      <c r="O1" s="91"/>
      <c r="P1" s="91"/>
      <c r="Q1" s="91"/>
      <c r="R1" s="91"/>
      <c r="S1" s="91"/>
      <c r="T1" s="91"/>
    </row>
    <row r="2" spans="1:22">
      <c r="A2" s="6"/>
      <c r="B2" s="6"/>
      <c r="C2" s="6"/>
      <c r="D2" s="6"/>
      <c r="E2" s="6"/>
      <c r="F2" s="6"/>
      <c r="G2" s="6"/>
      <c r="H2" s="6"/>
      <c r="I2" s="6"/>
      <c r="J2" s="6"/>
    </row>
    <row r="3" spans="1:22" ht="19.5">
      <c r="A3" s="467" t="s">
        <v>638</v>
      </c>
      <c r="B3" s="468"/>
      <c r="C3" s="468"/>
      <c r="D3" s="793"/>
      <c r="E3" s="129"/>
      <c r="F3" s="6"/>
      <c r="G3" s="6"/>
      <c r="H3" s="6"/>
      <c r="I3" s="6"/>
      <c r="J3" s="6"/>
    </row>
    <row r="4" spans="1:22">
      <c r="A4"/>
      <c r="B4" s="129"/>
      <c r="C4" s="129"/>
      <c r="D4" s="87"/>
      <c r="E4" s="129"/>
      <c r="F4" s="6"/>
      <c r="G4" s="6"/>
      <c r="H4" s="6"/>
      <c r="I4" s="6"/>
      <c r="J4" s="6"/>
    </row>
    <row r="5" spans="1:22" ht="18.75">
      <c r="A5" s="465" t="s">
        <v>316</v>
      </c>
      <c r="K5" s="389"/>
      <c r="L5" s="50"/>
      <c r="M5" s="465" t="s">
        <v>351</v>
      </c>
    </row>
    <row r="6" spans="1:22" ht="21" customHeight="1">
      <c r="E6" s="307"/>
      <c r="F6" s="307"/>
      <c r="G6" s="1037" t="s">
        <v>374</v>
      </c>
      <c r="H6" s="1038"/>
      <c r="I6" s="1037" t="s">
        <v>696</v>
      </c>
      <c r="J6" s="1038"/>
      <c r="K6" s="389"/>
      <c r="L6" s="50"/>
      <c r="N6" s="279"/>
      <c r="O6" s="279"/>
      <c r="P6" s="279"/>
      <c r="Q6" s="279"/>
      <c r="R6" s="279"/>
      <c r="S6" s="1037" t="s">
        <v>374</v>
      </c>
      <c r="T6" s="1038"/>
      <c r="U6" s="1037" t="s">
        <v>696</v>
      </c>
      <c r="V6" s="1038"/>
    </row>
    <row r="7" spans="1:22">
      <c r="A7" s="388" t="s">
        <v>314</v>
      </c>
      <c r="B7" s="450" t="str">
        <f>+'2.1'!I61</f>
        <v>9M20</v>
      </c>
      <c r="C7" s="450" t="str">
        <f>+'2.1'!J61</f>
        <v>9M21</v>
      </c>
      <c r="D7" s="450" t="str">
        <f>+'2.1'!K61</f>
        <v>9M22</v>
      </c>
      <c r="E7" s="450" t="str">
        <f>+'2.1'!L61</f>
        <v>9M23</v>
      </c>
      <c r="F7" s="450" t="str">
        <f>+'2.1'!M61</f>
        <v>9M24</v>
      </c>
      <c r="G7" s="446" t="str">
        <f>+I7</f>
        <v>9M24-9M20</v>
      </c>
      <c r="H7" s="447" t="str">
        <f>+J7</f>
        <v xml:space="preserve"> 9M24-9M23</v>
      </c>
      <c r="I7" s="446" t="str">
        <f>+'2.2'!I7</f>
        <v>9M24-9M20</v>
      </c>
      <c r="J7" s="447" t="str">
        <f>+'2.2'!J7</f>
        <v xml:space="preserve"> 9M24-9M23</v>
      </c>
      <c r="K7" s="389"/>
      <c r="L7" s="50"/>
      <c r="M7" s="388" t="s">
        <v>314</v>
      </c>
      <c r="N7" s="450" t="str">
        <f t="shared" ref="N7:T7" si="0">+B7</f>
        <v>9M20</v>
      </c>
      <c r="O7" s="450" t="str">
        <f t="shared" si="0"/>
        <v>9M21</v>
      </c>
      <c r="P7" s="450" t="str">
        <f t="shared" si="0"/>
        <v>9M22</v>
      </c>
      <c r="Q7" s="450" t="str">
        <f t="shared" si="0"/>
        <v>9M23</v>
      </c>
      <c r="R7" s="450" t="str">
        <f t="shared" si="0"/>
        <v>9M24</v>
      </c>
      <c r="S7" s="446" t="str">
        <f t="shared" si="0"/>
        <v>9M24-9M20</v>
      </c>
      <c r="T7" s="447" t="str">
        <f t="shared" si="0"/>
        <v xml:space="preserve"> 9M24-9M23</v>
      </c>
      <c r="U7" s="446" t="str">
        <f>+S7</f>
        <v>9M24-9M20</v>
      </c>
      <c r="V7" s="447" t="str">
        <f>+T7</f>
        <v xml:space="preserve"> 9M24-9M23</v>
      </c>
    </row>
    <row r="8" spans="1:22" ht="16.5" thickBot="1">
      <c r="A8" s="388"/>
      <c r="B8" s="580"/>
      <c r="C8" s="580"/>
      <c r="D8" s="580"/>
      <c r="E8" s="580"/>
      <c r="F8" s="580"/>
      <c r="G8" s="434"/>
      <c r="H8" s="434"/>
      <c r="I8" s="167"/>
      <c r="J8" s="167"/>
      <c r="K8" s="389"/>
      <c r="L8" s="50"/>
      <c r="M8" s="388"/>
      <c r="N8" s="580"/>
      <c r="O8" s="580"/>
      <c r="P8" s="580"/>
      <c r="Q8" s="580"/>
      <c r="R8" s="580"/>
      <c r="S8" s="436"/>
      <c r="T8" s="436"/>
      <c r="U8" s="167"/>
      <c r="V8" s="167"/>
    </row>
    <row r="9" spans="1:22" s="109" customFormat="1" ht="18" customHeight="1">
      <c r="A9" s="666" t="s">
        <v>380</v>
      </c>
      <c r="B9" s="667">
        <v>4.6820551111111106</v>
      </c>
      <c r="C9" s="667">
        <v>4.5892483333333338</v>
      </c>
      <c r="D9" s="667">
        <v>4.067066111111111</v>
      </c>
      <c r="E9" s="667">
        <v>3.7846223333333335</v>
      </c>
      <c r="F9" s="667">
        <v>4.1077676666666667</v>
      </c>
      <c r="G9" s="670">
        <f t="shared" ref="G9:G18" si="1">(F9-B9)/B9*100</f>
        <v>-12.265713043009404</v>
      </c>
      <c r="H9" s="671">
        <f t="shared" ref="H9:H18" si="2">(F9-E9)/E9*100</f>
        <v>8.5383772770986255</v>
      </c>
      <c r="I9" s="668">
        <f t="shared" ref="I9:I18" si="3">+F9-B9</f>
        <v>-0.57428744444444391</v>
      </c>
      <c r="J9" s="669">
        <f t="shared" ref="J9:J18" si="4">+F9-E9</f>
        <v>0.32314533333333317</v>
      </c>
      <c r="K9" s="390"/>
      <c r="L9" s="662"/>
      <c r="M9" s="666" t="s">
        <v>380</v>
      </c>
      <c r="N9" s="667">
        <v>1.7910757777777779</v>
      </c>
      <c r="O9" s="667">
        <v>1.7065622222222223</v>
      </c>
      <c r="P9" s="667">
        <v>1.5653842222222221</v>
      </c>
      <c r="Q9" s="667">
        <v>1.4839055555555554</v>
      </c>
      <c r="R9" s="667">
        <v>1.4795843333333332</v>
      </c>
      <c r="S9" s="679">
        <f t="shared" ref="S9:S15" si="5">(R9-N9)/N9*100</f>
        <v>-17.391304617547682</v>
      </c>
      <c r="T9" s="680">
        <f t="shared" ref="T9:T15" si="6">(R9-Q9)/Q9*100</f>
        <v>-0.29120601415933023</v>
      </c>
      <c r="U9" s="668">
        <f t="shared" ref="U9:U15" si="7">+R9-N9</f>
        <v>-0.31149144444444476</v>
      </c>
      <c r="V9" s="669">
        <f t="shared" ref="V9:V15" si="8">+R9-Q9</f>
        <v>-4.3212222222221985E-3</v>
      </c>
    </row>
    <row r="10" spans="1:22" s="109" customFormat="1" ht="18" customHeight="1">
      <c r="A10" s="581" t="s">
        <v>381</v>
      </c>
      <c r="B10" s="582">
        <v>1.4720623333333331</v>
      </c>
      <c r="C10" s="582">
        <v>1.2962466666666668</v>
      </c>
      <c r="D10" s="582">
        <v>1.0555998888888889</v>
      </c>
      <c r="E10" s="582">
        <v>0.99122877777777774</v>
      </c>
      <c r="F10" s="582">
        <v>1.0337350000000001</v>
      </c>
      <c r="G10" s="672">
        <f t="shared" si="1"/>
        <v>-29.776411189109503</v>
      </c>
      <c r="H10" s="399">
        <f t="shared" si="2"/>
        <v>4.2882352868644968</v>
      </c>
      <c r="I10" s="665">
        <f t="shared" si="3"/>
        <v>-0.43832733333333307</v>
      </c>
      <c r="J10" s="661">
        <f t="shared" si="4"/>
        <v>4.2506222222222334E-2</v>
      </c>
      <c r="K10" s="585"/>
      <c r="L10" s="663"/>
      <c r="M10" s="214" t="s">
        <v>381</v>
      </c>
      <c r="N10" s="425">
        <v>0.54498355555555555</v>
      </c>
      <c r="O10" s="425">
        <v>0.53886499999999993</v>
      </c>
      <c r="P10" s="425">
        <v>0.43097333333333332</v>
      </c>
      <c r="Q10" s="425">
        <v>0.43081177777777779</v>
      </c>
      <c r="R10" s="425">
        <v>0.47860122222222223</v>
      </c>
      <c r="S10" s="681">
        <f t="shared" si="5"/>
        <v>-12.180612177492815</v>
      </c>
      <c r="T10" s="586">
        <f t="shared" si="6"/>
        <v>11.092882532356226</v>
      </c>
      <c r="U10" s="665">
        <f t="shared" si="7"/>
        <v>-6.6382333333333321E-2</v>
      </c>
      <c r="V10" s="661">
        <f t="shared" si="8"/>
        <v>4.778944444444444E-2</v>
      </c>
    </row>
    <row r="11" spans="1:22" s="109" customFormat="1" ht="18" customHeight="1" thickBot="1">
      <c r="A11" s="673" t="s">
        <v>382</v>
      </c>
      <c r="B11" s="674">
        <v>1.2292252222222222</v>
      </c>
      <c r="C11" s="674">
        <v>1.4861568888888887</v>
      </c>
      <c r="D11" s="674">
        <v>1.2366092222222222</v>
      </c>
      <c r="E11" s="674">
        <v>1.2226735555555557</v>
      </c>
      <c r="F11" s="674">
        <v>1.0282804444444447</v>
      </c>
      <c r="G11" s="677">
        <f t="shared" si="1"/>
        <v>-16.347270959385689</v>
      </c>
      <c r="H11" s="678">
        <f t="shared" si="2"/>
        <v>-15.899019834675585</v>
      </c>
      <c r="I11" s="675">
        <f t="shared" si="3"/>
        <v>-0.20094477777777753</v>
      </c>
      <c r="J11" s="676">
        <f t="shared" si="4"/>
        <v>-0.19439311111111102</v>
      </c>
      <c r="K11" s="585"/>
      <c r="L11" s="663"/>
      <c r="M11" s="673" t="s">
        <v>382</v>
      </c>
      <c r="N11" s="674">
        <v>0.72634911111111122</v>
      </c>
      <c r="O11" s="674">
        <v>0.71134677777777788</v>
      </c>
      <c r="P11" s="674">
        <v>0.58936311111111106</v>
      </c>
      <c r="Q11" s="674">
        <v>0.54669988888888887</v>
      </c>
      <c r="R11" s="674">
        <v>0.51159266666666658</v>
      </c>
      <c r="S11" s="682">
        <f t="shared" si="5"/>
        <v>-29.566559820790207</v>
      </c>
      <c r="T11" s="683">
        <f t="shared" si="6"/>
        <v>-6.421662585952614</v>
      </c>
      <c r="U11" s="675">
        <f t="shared" si="7"/>
        <v>-0.21475644444444464</v>
      </c>
      <c r="V11" s="676">
        <f t="shared" si="8"/>
        <v>-3.510722222222229E-2</v>
      </c>
    </row>
    <row r="12" spans="1:22" s="109" customFormat="1" ht="18" customHeight="1">
      <c r="A12" s="666" t="s">
        <v>383</v>
      </c>
      <c r="B12" s="667">
        <v>3.6284644444444445</v>
      </c>
      <c r="C12" s="667">
        <v>3.2450481111111116</v>
      </c>
      <c r="D12" s="667">
        <v>3.0533817777777781</v>
      </c>
      <c r="E12" s="667">
        <v>2.993278333333333</v>
      </c>
      <c r="F12" s="667">
        <v>2.8378082222222218</v>
      </c>
      <c r="G12" s="670">
        <f t="shared" si="1"/>
        <v>-21.790380871247049</v>
      </c>
      <c r="H12" s="671">
        <f t="shared" si="2"/>
        <v>-5.1939744252910396</v>
      </c>
      <c r="I12" s="668">
        <f t="shared" si="3"/>
        <v>-0.79065622222222265</v>
      </c>
      <c r="J12" s="669">
        <f t="shared" si="4"/>
        <v>-0.1554701111111112</v>
      </c>
      <c r="K12" s="587"/>
      <c r="L12" s="664"/>
      <c r="M12" s="666" t="s">
        <v>383</v>
      </c>
      <c r="N12" s="667">
        <v>1.603501111111111</v>
      </c>
      <c r="O12" s="667">
        <v>1.5067334444444442</v>
      </c>
      <c r="P12" s="667">
        <v>1.4432787777777778</v>
      </c>
      <c r="Q12" s="667">
        <v>1.4144928888888888</v>
      </c>
      <c r="R12" s="667">
        <v>1.3782356666666669</v>
      </c>
      <c r="S12" s="679">
        <f t="shared" si="5"/>
        <v>-14.048349756886131</v>
      </c>
      <c r="T12" s="680">
        <f t="shared" si="6"/>
        <v>-2.5632664898515456</v>
      </c>
      <c r="U12" s="668">
        <f t="shared" si="7"/>
        <v>-0.22526544444444419</v>
      </c>
      <c r="V12" s="669">
        <f t="shared" si="8"/>
        <v>-3.6257222222221941E-2</v>
      </c>
    </row>
    <row r="13" spans="1:22" s="109" customFormat="1" ht="18" customHeight="1">
      <c r="A13" s="214" t="s">
        <v>384</v>
      </c>
      <c r="B13" s="425">
        <v>1.316586888888889</v>
      </c>
      <c r="C13" s="425">
        <v>1.1731753333333335</v>
      </c>
      <c r="D13" s="425">
        <v>1.1441209999999999</v>
      </c>
      <c r="E13" s="425">
        <v>1.1142172222222222</v>
      </c>
      <c r="F13" s="425">
        <v>1.1203883333333335</v>
      </c>
      <c r="G13" s="672">
        <f t="shared" si="1"/>
        <v>-14.902059044590201</v>
      </c>
      <c r="H13" s="399">
        <f t="shared" si="2"/>
        <v>0.5538517075515611</v>
      </c>
      <c r="I13" s="665">
        <f t="shared" si="3"/>
        <v>-0.19619855555555543</v>
      </c>
      <c r="J13" s="661">
        <f t="shared" si="4"/>
        <v>6.1711111111113492E-3</v>
      </c>
      <c r="K13" s="588"/>
      <c r="L13" s="439"/>
      <c r="M13" s="214" t="s">
        <v>384</v>
      </c>
      <c r="N13" s="425">
        <v>0.51639433333333329</v>
      </c>
      <c r="O13" s="425">
        <v>0.44281411111111108</v>
      </c>
      <c r="P13" s="425">
        <v>0.39982388888888892</v>
      </c>
      <c r="Q13" s="425">
        <v>0.37947622222222221</v>
      </c>
      <c r="R13" s="425">
        <v>0.38040411111111105</v>
      </c>
      <c r="S13" s="681">
        <f t="shared" si="5"/>
        <v>-26.334569038432953</v>
      </c>
      <c r="T13" s="586">
        <f t="shared" si="6"/>
        <v>0.24451832145242167</v>
      </c>
      <c r="U13" s="665">
        <f t="shared" si="7"/>
        <v>-0.13599022222222223</v>
      </c>
      <c r="V13" s="661">
        <f t="shared" si="8"/>
        <v>9.2788888888883925E-4</v>
      </c>
    </row>
    <row r="14" spans="1:22" s="109" customFormat="1" ht="18" customHeight="1" thickBot="1">
      <c r="A14" s="673" t="s">
        <v>385</v>
      </c>
      <c r="B14" s="674">
        <v>1.1868976666666666</v>
      </c>
      <c r="C14" s="674">
        <v>1.0903655555555556</v>
      </c>
      <c r="D14" s="674">
        <v>0.95306299999999999</v>
      </c>
      <c r="E14" s="674">
        <v>0.82442344444444449</v>
      </c>
      <c r="F14" s="674">
        <v>0.79578666666666686</v>
      </c>
      <c r="G14" s="677">
        <f t="shared" si="1"/>
        <v>-32.952377528756323</v>
      </c>
      <c r="H14" s="678">
        <f t="shared" si="2"/>
        <v>-3.4735520891300142</v>
      </c>
      <c r="I14" s="675">
        <f t="shared" si="3"/>
        <v>-0.39111099999999976</v>
      </c>
      <c r="J14" s="676">
        <f t="shared" si="4"/>
        <v>-2.8636777777777622E-2</v>
      </c>
      <c r="K14" s="588"/>
      <c r="L14" s="439"/>
      <c r="M14" s="673" t="s">
        <v>385</v>
      </c>
      <c r="N14" s="674">
        <v>0.41528622222222217</v>
      </c>
      <c r="O14" s="674">
        <v>0.38233122222222221</v>
      </c>
      <c r="P14" s="674">
        <v>0.35349277777777777</v>
      </c>
      <c r="Q14" s="674">
        <v>0.31702588888888888</v>
      </c>
      <c r="R14" s="674">
        <v>0.32881644444444441</v>
      </c>
      <c r="S14" s="682">
        <f t="shared" si="5"/>
        <v>-20.821730447755442</v>
      </c>
      <c r="T14" s="683">
        <f t="shared" si="6"/>
        <v>3.7191144221309558</v>
      </c>
      <c r="U14" s="675">
        <f t="shared" si="7"/>
        <v>-8.6469777777777757E-2</v>
      </c>
      <c r="V14" s="676">
        <f t="shared" si="8"/>
        <v>1.1790555555555526E-2</v>
      </c>
    </row>
    <row r="15" spans="1:22" s="109" customFormat="1" ht="18" customHeight="1" thickBot="1">
      <c r="A15" s="213" t="s">
        <v>386</v>
      </c>
      <c r="B15" s="686">
        <v>1.1881984444444447</v>
      </c>
      <c r="C15" s="686">
        <v>1.056746</v>
      </c>
      <c r="D15" s="686">
        <v>0.96743888888888874</v>
      </c>
      <c r="E15" s="686">
        <v>0.85676455555555542</v>
      </c>
      <c r="F15" s="686">
        <v>0.99136111111111136</v>
      </c>
      <c r="G15" s="689">
        <f t="shared" si="1"/>
        <v>-16.566031899273089</v>
      </c>
      <c r="H15" s="690">
        <f t="shared" si="2"/>
        <v>15.709865059517892</v>
      </c>
      <c r="I15" s="687">
        <f t="shared" si="3"/>
        <v>-0.19683733333333331</v>
      </c>
      <c r="J15" s="688">
        <f t="shared" si="4"/>
        <v>0.13459655555555594</v>
      </c>
      <c r="K15" s="588"/>
      <c r="L15" s="439"/>
      <c r="M15" s="213" t="s">
        <v>386</v>
      </c>
      <c r="N15" s="686">
        <v>0.37129211111111116</v>
      </c>
      <c r="O15" s="686">
        <v>0.32490377777777774</v>
      </c>
      <c r="P15" s="686">
        <v>0.32429911111111109</v>
      </c>
      <c r="Q15" s="686">
        <v>0.26467388888888893</v>
      </c>
      <c r="R15" s="686">
        <v>0.29915666666666668</v>
      </c>
      <c r="S15" s="691">
        <f t="shared" si="5"/>
        <v>-19.428218991396118</v>
      </c>
      <c r="T15" s="692">
        <f t="shared" si="6"/>
        <v>13.028401827825844</v>
      </c>
      <c r="U15" s="687">
        <f t="shared" si="7"/>
        <v>-7.2135444444444474E-2</v>
      </c>
      <c r="V15" s="688">
        <f t="shared" si="8"/>
        <v>3.4482777777777751E-2</v>
      </c>
    </row>
    <row r="16" spans="1:22" s="109" customFormat="1" ht="18" customHeight="1" thickBot="1">
      <c r="A16" s="693" t="s">
        <v>388</v>
      </c>
      <c r="B16" s="694">
        <v>0.38356555555555555</v>
      </c>
      <c r="C16" s="694">
        <v>0.41218733333333329</v>
      </c>
      <c r="D16" s="694">
        <v>0.35230744444444445</v>
      </c>
      <c r="E16" s="694">
        <v>0.38898388888888891</v>
      </c>
      <c r="F16" s="694">
        <v>0.57438966666666669</v>
      </c>
      <c r="G16" s="697">
        <f t="shared" si="1"/>
        <v>49.750064453707758</v>
      </c>
      <c r="H16" s="698">
        <f t="shared" si="2"/>
        <v>47.664127763075022</v>
      </c>
      <c r="I16" s="695">
        <f t="shared" si="3"/>
        <v>0.19082411111111114</v>
      </c>
      <c r="J16" s="696">
        <f t="shared" si="4"/>
        <v>0.18540577777777778</v>
      </c>
      <c r="K16" s="588"/>
      <c r="L16" s="439"/>
      <c r="M16" s="693" t="s">
        <v>387</v>
      </c>
      <c r="N16" s="694">
        <v>0.2346398888888889</v>
      </c>
      <c r="O16" s="694">
        <v>0.1877247777777778</v>
      </c>
      <c r="P16" s="694">
        <v>0.18397166666666667</v>
      </c>
      <c r="Q16" s="694">
        <v>0.19623755555555553</v>
      </c>
      <c r="R16" s="694">
        <v>0.18927466666666665</v>
      </c>
      <c r="S16" s="700">
        <f>(R16-N16)/N16*100</f>
        <v>-19.33397703052291</v>
      </c>
      <c r="T16" s="701">
        <f>(R16-Q16)/Q16*100</f>
        <v>-3.5481938557462622</v>
      </c>
      <c r="U16" s="695">
        <f>+R16-N16</f>
        <v>-4.5365222222222251E-2</v>
      </c>
      <c r="V16" s="696">
        <f>+R16-Q16</f>
        <v>-6.9628888888888796E-3</v>
      </c>
    </row>
    <row r="17" spans="1:22" s="109" customFormat="1" ht="18" customHeight="1" thickBot="1">
      <c r="A17" s="693" t="s">
        <v>387</v>
      </c>
      <c r="B17" s="694">
        <v>0.52025755555555564</v>
      </c>
      <c r="C17" s="694">
        <v>0.47550455555555565</v>
      </c>
      <c r="D17" s="694">
        <v>0.43187466666666663</v>
      </c>
      <c r="E17" s="694">
        <v>0.48843122222222224</v>
      </c>
      <c r="F17" s="694">
        <v>0.45104611111111115</v>
      </c>
      <c r="G17" s="697">
        <f t="shared" si="1"/>
        <v>-13.303304047268902</v>
      </c>
      <c r="H17" s="698">
        <f t="shared" si="2"/>
        <v>-7.654119845373426</v>
      </c>
      <c r="I17" s="695">
        <f t="shared" si="3"/>
        <v>-6.9211444444444492E-2</v>
      </c>
      <c r="J17" s="696">
        <f t="shared" si="4"/>
        <v>-3.7385111111111091E-2</v>
      </c>
      <c r="K17" s="588"/>
      <c r="L17" s="439"/>
      <c r="M17" s="693" t="s">
        <v>388</v>
      </c>
      <c r="N17" s="694">
        <v>0.18153577777777777</v>
      </c>
      <c r="O17" s="694">
        <v>0.17556266666666664</v>
      </c>
      <c r="P17" s="694">
        <v>0.1557368888888889</v>
      </c>
      <c r="Q17" s="694">
        <v>0.14697877777777776</v>
      </c>
      <c r="R17" s="694">
        <v>0.18349933333333335</v>
      </c>
      <c r="S17" s="700">
        <f>(R17-N17)/N17*100</f>
        <v>1.0816355759685092</v>
      </c>
      <c r="T17" s="701">
        <f>(R17-Q17)/Q17*100</f>
        <v>24.847502549498852</v>
      </c>
      <c r="U17" s="695">
        <f>+R17-N17</f>
        <v>1.9635555555555795E-3</v>
      </c>
      <c r="V17" s="696">
        <f>+R17-Q17</f>
        <v>3.6520555555555584E-2</v>
      </c>
    </row>
    <row r="18" spans="1:22" ht="17.25" customHeight="1" thickBot="1">
      <c r="A18" s="488" t="s">
        <v>697</v>
      </c>
      <c r="B18" s="699">
        <f>SUM(B9:B17)</f>
        <v>15.607313222222224</v>
      </c>
      <c r="C18" s="699">
        <f t="shared" ref="C18" si="9">SUM(C9:C17)</f>
        <v>14.82467877777778</v>
      </c>
      <c r="D18" s="699">
        <f t="shared" ref="D18" si="10">SUM(D9:D17)</f>
        <v>13.261462</v>
      </c>
      <c r="E18" s="699">
        <f t="shared" ref="E18" si="11">SUM(E9:E17)</f>
        <v>12.664623333333335</v>
      </c>
      <c r="F18" s="699">
        <f t="shared" ref="F18" si="12">SUM(F9:F17)</f>
        <v>12.940563222222224</v>
      </c>
      <c r="G18" s="697">
        <f t="shared" si="1"/>
        <v>-17.086541174832007</v>
      </c>
      <c r="H18" s="698">
        <f t="shared" si="2"/>
        <v>2.1788242857773281</v>
      </c>
      <c r="I18" s="695">
        <f t="shared" si="3"/>
        <v>-2.6667500000000004</v>
      </c>
      <c r="J18" s="696">
        <f t="shared" si="4"/>
        <v>0.27593988888888887</v>
      </c>
      <c r="K18" s="389"/>
      <c r="L18" s="50"/>
      <c r="M18" s="488" t="s">
        <v>697</v>
      </c>
      <c r="N18" s="699">
        <f>SUM(N9:N17)</f>
        <v>6.3850578888888894</v>
      </c>
      <c r="O18" s="699">
        <f>SUM(O9:O17)</f>
        <v>5.9768440000000007</v>
      </c>
      <c r="P18" s="699">
        <f>SUM(P9:P17)</f>
        <v>5.4463237777777778</v>
      </c>
      <c r="Q18" s="699">
        <f>SUM(Q9:Q17)</f>
        <v>5.1803024444444441</v>
      </c>
      <c r="R18" s="699">
        <f>SUM(R9:R17)</f>
        <v>5.2291651111111115</v>
      </c>
      <c r="S18" s="700">
        <f>(R18-N18)/N18*100</f>
        <v>-18.103090025060421</v>
      </c>
      <c r="T18" s="701">
        <f>(R18-Q18)/Q18*100</f>
        <v>0.94323965040052049</v>
      </c>
      <c r="U18" s="695">
        <f>+R18-N18</f>
        <v>-1.1558927777777779</v>
      </c>
      <c r="V18" s="696">
        <f>+R18-Q18</f>
        <v>4.8862666666667387E-2</v>
      </c>
    </row>
    <row r="19" spans="1:22" ht="17.25" customHeight="1">
      <c r="B19" s="314"/>
      <c r="C19" s="314"/>
      <c r="D19" s="314"/>
      <c r="E19" s="314"/>
      <c r="F19" s="314"/>
      <c r="K19" s="389"/>
      <c r="L19" s="50"/>
    </row>
    <row r="20" spans="1:22" ht="17.25" customHeight="1">
      <c r="B20" s="314"/>
      <c r="C20" s="314"/>
      <c r="D20" s="314"/>
      <c r="E20" s="314"/>
      <c r="F20" s="314"/>
      <c r="K20" s="389"/>
      <c r="L20" s="50"/>
      <c r="M20" s="34"/>
      <c r="S20" s="478"/>
      <c r="T20" s="478"/>
    </row>
    <row r="21" spans="1:22" ht="17.25" customHeight="1">
      <c r="A21" s="466" t="s">
        <v>639</v>
      </c>
      <c r="B21" s="794"/>
      <c r="C21" s="794"/>
      <c r="G21" s="1039" t="s">
        <v>375</v>
      </c>
      <c r="H21" s="1040"/>
      <c r="K21" s="389"/>
      <c r="L21" s="50"/>
      <c r="M21" s="34"/>
      <c r="S21" s="1039" t="s">
        <v>375</v>
      </c>
      <c r="T21" s="1040"/>
    </row>
    <row r="22" spans="1:22">
      <c r="G22" s="446" t="str">
        <f>+G7</f>
        <v>9M24-9M20</v>
      </c>
      <c r="H22" s="447" t="str">
        <f>+H7</f>
        <v xml:space="preserve"> 9M24-9M23</v>
      </c>
      <c r="K22" s="389"/>
      <c r="L22" s="50"/>
      <c r="S22" s="448" t="str">
        <f>+S7</f>
        <v>9M24-9M20</v>
      </c>
      <c r="T22" s="449" t="str">
        <f>+T7</f>
        <v xml:space="preserve"> 9M24-9M23</v>
      </c>
    </row>
    <row r="23" spans="1:22" ht="16.5" thickBot="1">
      <c r="A23" s="388" t="s">
        <v>315</v>
      </c>
      <c r="G23" s="435"/>
      <c r="H23" s="435"/>
      <c r="K23" s="389"/>
      <c r="L23" s="50"/>
      <c r="M23" s="388" t="s">
        <v>315</v>
      </c>
      <c r="S23" s="435"/>
      <c r="T23" s="435"/>
    </row>
    <row r="24" spans="1:22" s="109" customFormat="1" ht="18" customHeight="1">
      <c r="A24" s="666" t="s">
        <v>380</v>
      </c>
      <c r="B24" s="684">
        <v>20.595401276679297</v>
      </c>
      <c r="C24" s="684">
        <v>21.509282949048885</v>
      </c>
      <c r="D24" s="684">
        <v>21.274545801778885</v>
      </c>
      <c r="E24" s="684">
        <v>20.30580160991088</v>
      </c>
      <c r="F24" s="684">
        <v>21.877193512857072</v>
      </c>
      <c r="G24" s="670">
        <f t="shared" ref="G24:G32" si="13">F24-B24</f>
        <v>1.2817922361777754</v>
      </c>
      <c r="H24" s="671">
        <f t="shared" ref="H24:H32" si="14">F24-E24</f>
        <v>1.5713919029461927</v>
      </c>
      <c r="K24" s="588"/>
      <c r="L24" s="439"/>
      <c r="M24" s="666" t="s">
        <v>380</v>
      </c>
      <c r="N24" s="684">
        <v>17.982487948914649</v>
      </c>
      <c r="O24" s="684">
        <v>18.774326389520201</v>
      </c>
      <c r="P24" s="684">
        <v>18.841064850953583</v>
      </c>
      <c r="Q24" s="684">
        <v>18.377918837939603</v>
      </c>
      <c r="R24" s="684">
        <v>18.231440375436598</v>
      </c>
      <c r="S24" s="679">
        <f t="shared" ref="S24:S29" si="15">R24-N24</f>
        <v>0.24895242652194938</v>
      </c>
      <c r="T24" s="680">
        <f>R24-Q24</f>
        <v>-0.14647846250300489</v>
      </c>
    </row>
    <row r="25" spans="1:22" s="109" customFormat="1" ht="18" customHeight="1">
      <c r="A25" s="214" t="s">
        <v>381</v>
      </c>
      <c r="B25" s="66">
        <v>6.4753006403826916</v>
      </c>
      <c r="C25" s="66">
        <v>6.0753601243547397</v>
      </c>
      <c r="D25" s="66">
        <v>5.5217711173089503</v>
      </c>
      <c r="E25" s="66">
        <v>5.3182836063492713</v>
      </c>
      <c r="F25" s="66">
        <v>5.5054770549778667</v>
      </c>
      <c r="G25" s="672">
        <f t="shared" si="13"/>
        <v>-0.96982358540482494</v>
      </c>
      <c r="H25" s="399">
        <f t="shared" si="14"/>
        <v>0.18719344862859533</v>
      </c>
      <c r="K25" s="588"/>
      <c r="L25" s="439"/>
      <c r="M25" s="214" t="s">
        <v>381</v>
      </c>
      <c r="N25" s="66">
        <v>5.4716614125024252</v>
      </c>
      <c r="O25" s="66">
        <v>5.9281913417226839</v>
      </c>
      <c r="P25" s="66">
        <v>5.1872226684627032</v>
      </c>
      <c r="Q25" s="66">
        <v>5.3355308609679604</v>
      </c>
      <c r="R25" s="66">
        <v>5.8973249783591433</v>
      </c>
      <c r="S25" s="681">
        <f t="shared" si="15"/>
        <v>0.42566356585671805</v>
      </c>
      <c r="T25" s="586">
        <f t="shared" ref="T25:T29" si="16">R25-Q25</f>
        <v>0.5617941173911829</v>
      </c>
    </row>
    <row r="26" spans="1:22" s="109" customFormat="1" ht="18" customHeight="1" thickBot="1">
      <c r="A26" s="673" t="s">
        <v>382</v>
      </c>
      <c r="B26" s="685">
        <v>5.4071099357636667</v>
      </c>
      <c r="C26" s="685">
        <v>6.9654476524200524</v>
      </c>
      <c r="D26" s="685">
        <v>6.4686186106479289</v>
      </c>
      <c r="E26" s="685">
        <v>6.5600645100375399</v>
      </c>
      <c r="F26" s="685">
        <v>5.4764271239450473</v>
      </c>
      <c r="G26" s="677">
        <f t="shared" si="13"/>
        <v>6.9317188181380551E-2</v>
      </c>
      <c r="H26" s="678">
        <f t="shared" si="14"/>
        <v>-1.0836373860924926</v>
      </c>
      <c r="K26" s="588"/>
      <c r="L26" s="439"/>
      <c r="M26" s="673" t="s">
        <v>382</v>
      </c>
      <c r="N26" s="685">
        <v>7.2925804141386799</v>
      </c>
      <c r="O26" s="685">
        <v>7.8257073830821335</v>
      </c>
      <c r="P26" s="685">
        <v>7.0936121877098151</v>
      </c>
      <c r="Q26" s="685">
        <v>6.7707854782908017</v>
      </c>
      <c r="R26" s="685">
        <v>6.3038456063069583</v>
      </c>
      <c r="S26" s="682">
        <f t="shared" si="15"/>
        <v>-0.98873480783172152</v>
      </c>
      <c r="T26" s="683">
        <f t="shared" si="16"/>
        <v>-0.46693987198384335</v>
      </c>
    </row>
    <row r="27" spans="1:22" s="109" customFormat="1" ht="18" customHeight="1">
      <c r="A27" s="666" t="s">
        <v>383</v>
      </c>
      <c r="B27" s="684">
        <v>15.96087177063626</v>
      </c>
      <c r="C27" s="684">
        <v>15.209169985026344</v>
      </c>
      <c r="D27" s="684">
        <v>15.972032100531475</v>
      </c>
      <c r="E27" s="684">
        <v>16.059968643259083</v>
      </c>
      <c r="F27" s="684">
        <v>15.113629754116841</v>
      </c>
      <c r="G27" s="670">
        <f t="shared" si="13"/>
        <v>-0.84724201651941833</v>
      </c>
      <c r="H27" s="671">
        <f t="shared" si="14"/>
        <v>-0.94633888914224151</v>
      </c>
      <c r="K27" s="588"/>
      <c r="L27" s="439"/>
      <c r="M27" s="666" t="s">
        <v>383</v>
      </c>
      <c r="N27" s="684">
        <v>16.099229169635059</v>
      </c>
      <c r="O27" s="684">
        <v>16.575959024318802</v>
      </c>
      <c r="P27" s="684">
        <v>17.371395893790876</v>
      </c>
      <c r="Q27" s="684">
        <v>17.518254724176401</v>
      </c>
      <c r="R27" s="684">
        <v>16.982621952697155</v>
      </c>
      <c r="S27" s="679">
        <f t="shared" si="15"/>
        <v>0.88339278306209579</v>
      </c>
      <c r="T27" s="680">
        <f t="shared" si="16"/>
        <v>-0.53563277147924637</v>
      </c>
    </row>
    <row r="28" spans="1:22" s="109" customFormat="1" ht="18" customHeight="1">
      <c r="A28" s="214" t="s">
        <v>384</v>
      </c>
      <c r="B28" s="66">
        <v>5.7913960106818489</v>
      </c>
      <c r="C28" s="66">
        <v>5.4985388370088355</v>
      </c>
      <c r="D28" s="66">
        <v>5.9848190199758662</v>
      </c>
      <c r="E28" s="66">
        <v>5.9781589474644443</v>
      </c>
      <c r="F28" s="66">
        <v>5.9669763158174591</v>
      </c>
      <c r="G28" s="672">
        <f t="shared" si="13"/>
        <v>0.17558030513561018</v>
      </c>
      <c r="H28" s="399">
        <f t="shared" si="14"/>
        <v>-1.1182631646985186E-2</v>
      </c>
      <c r="K28" s="588"/>
      <c r="L28" s="439"/>
      <c r="M28" s="214" t="s">
        <v>384</v>
      </c>
      <c r="N28" s="66">
        <v>5.1846242304587848</v>
      </c>
      <c r="O28" s="66">
        <v>4.8715110082887474</v>
      </c>
      <c r="P28" s="66">
        <v>4.8123059582279435</v>
      </c>
      <c r="Q28" s="66">
        <v>4.6997487049079494</v>
      </c>
      <c r="R28" s="66">
        <v>4.6873400279041304</v>
      </c>
      <c r="S28" s="681">
        <f t="shared" si="15"/>
        <v>-0.49728420255465444</v>
      </c>
      <c r="T28" s="586">
        <f t="shared" si="16"/>
        <v>-1.240867700381898E-2</v>
      </c>
    </row>
    <row r="29" spans="1:22" s="109" customFormat="1" ht="18" customHeight="1" thickBot="1">
      <c r="A29" s="673" t="s">
        <v>385</v>
      </c>
      <c r="B29" s="685">
        <v>5.2209196900190529</v>
      </c>
      <c r="C29" s="685">
        <v>5.1104188635847025</v>
      </c>
      <c r="D29" s="685">
        <v>4.9854076357616535</v>
      </c>
      <c r="E29" s="685">
        <v>4.4233155731298259</v>
      </c>
      <c r="F29" s="685">
        <v>4.2382092451069706</v>
      </c>
      <c r="G29" s="677">
        <f t="shared" si="13"/>
        <v>-0.98271044491208226</v>
      </c>
      <c r="H29" s="678">
        <f t="shared" si="14"/>
        <v>-0.18510632802285532</v>
      </c>
      <c r="K29" s="588"/>
      <c r="L29" s="439"/>
      <c r="M29" s="673" t="s">
        <v>385</v>
      </c>
      <c r="N29" s="685">
        <v>4.1694938757571398</v>
      </c>
      <c r="O29" s="685">
        <v>4.2061233170609142</v>
      </c>
      <c r="P29" s="685">
        <v>4.2546617347401332</v>
      </c>
      <c r="Q29" s="685">
        <v>3.9263119096177079</v>
      </c>
      <c r="R29" s="685">
        <v>4.0516767218306242</v>
      </c>
      <c r="S29" s="682">
        <f t="shared" si="15"/>
        <v>-0.11781715392651559</v>
      </c>
      <c r="T29" s="683">
        <f t="shared" si="16"/>
        <v>0.12536481221291629</v>
      </c>
    </row>
    <row r="30" spans="1:22" s="109" customFormat="1" ht="18" customHeight="1" thickBot="1">
      <c r="A30" s="213" t="s">
        <v>968</v>
      </c>
      <c r="B30" s="455">
        <v>5.226641544988583</v>
      </c>
      <c r="C30" s="455">
        <v>4.9528478452954223</v>
      </c>
      <c r="D30" s="455">
        <v>5.0606069313355322</v>
      </c>
      <c r="E30" s="455">
        <v>4.5968367671158852</v>
      </c>
      <c r="F30" s="455">
        <v>5.2798017387624361</v>
      </c>
      <c r="G30" s="689">
        <f t="shared" si="13"/>
        <v>5.3160193773853059E-2</v>
      </c>
      <c r="H30" s="690">
        <f t="shared" si="14"/>
        <v>0.6829649716465509</v>
      </c>
      <c r="K30" s="588"/>
      <c r="L30" s="439"/>
      <c r="M30" s="213" t="s">
        <v>968</v>
      </c>
      <c r="N30" s="455">
        <v>3.7277908597851814</v>
      </c>
      <c r="O30" s="455">
        <v>3.5743493496798147</v>
      </c>
      <c r="P30" s="455">
        <v>3.9032848912180036</v>
      </c>
      <c r="Q30" s="455">
        <v>3.2779412613633401</v>
      </c>
      <c r="R30" s="455">
        <v>3.6862088955486114</v>
      </c>
      <c r="S30" s="691">
        <f t="shared" ref="S30" si="17">R30-N30</f>
        <v>-4.1581964236570013E-2</v>
      </c>
      <c r="T30" s="692">
        <f t="shared" ref="T30" si="18">R30-Q30</f>
        <v>0.40826763418527134</v>
      </c>
    </row>
    <row r="31" spans="1:22" s="109" customFormat="1" ht="18" customHeight="1" thickBot="1">
      <c r="A31" s="693" t="s">
        <v>388</v>
      </c>
      <c r="B31" s="702">
        <v>1.6872263023628522</v>
      </c>
      <c r="C31" s="702">
        <v>1.9318749687796934</v>
      </c>
      <c r="D31" s="702">
        <v>1.8428962447068118</v>
      </c>
      <c r="E31" s="702">
        <v>2.0870324649468053</v>
      </c>
      <c r="F31" s="702">
        <v>3.0590907054996865</v>
      </c>
      <c r="G31" s="697">
        <f t="shared" si="13"/>
        <v>1.3718644031368343</v>
      </c>
      <c r="H31" s="698">
        <f t="shared" si="14"/>
        <v>0.97205824055288126</v>
      </c>
      <c r="K31" s="588"/>
      <c r="L31" s="439"/>
      <c r="M31" s="693" t="s">
        <v>387</v>
      </c>
      <c r="N31" s="702">
        <v>2.3557959002238413</v>
      </c>
      <c r="O31" s="702">
        <v>2.065208173195582</v>
      </c>
      <c r="P31" s="702">
        <v>2.2142947738952081</v>
      </c>
      <c r="Q31" s="702">
        <v>2.4303688704807489</v>
      </c>
      <c r="R31" s="702">
        <v>2.3322427266716379</v>
      </c>
      <c r="S31" s="700">
        <f>R31-N31</f>
        <v>-2.3553173552203432E-2</v>
      </c>
      <c r="T31" s="701">
        <f>R31-Q31</f>
        <v>-9.8126143809110999E-2</v>
      </c>
    </row>
    <row r="32" spans="1:22" s="109" customFormat="1" ht="18" customHeight="1" thickBot="1">
      <c r="A32" s="693" t="s">
        <v>387</v>
      </c>
      <c r="B32" s="702">
        <v>2.288506407894066</v>
      </c>
      <c r="C32" s="702">
        <v>2.2286355599278265</v>
      </c>
      <c r="D32" s="702">
        <v>2.2591069644840047</v>
      </c>
      <c r="E32" s="702">
        <v>2.6206016413255697</v>
      </c>
      <c r="F32" s="702">
        <v>2.4021862619135659</v>
      </c>
      <c r="G32" s="697">
        <f t="shared" si="13"/>
        <v>0.11367985401949987</v>
      </c>
      <c r="H32" s="698">
        <f t="shared" si="14"/>
        <v>-0.21841537941200384</v>
      </c>
      <c r="K32" s="588"/>
      <c r="L32" s="439"/>
      <c r="M32" s="693" t="s">
        <v>388</v>
      </c>
      <c r="N32" s="702">
        <v>1.8226280410290743</v>
      </c>
      <c r="O32" s="702">
        <v>1.9314096860309709</v>
      </c>
      <c r="P32" s="702">
        <v>1.8744591785113582</v>
      </c>
      <c r="Q32" s="702">
        <v>1.8203072552607831</v>
      </c>
      <c r="R32" s="702">
        <v>2.261079060672468</v>
      </c>
      <c r="S32" s="700">
        <f>R32-N32</f>
        <v>0.43845101964339372</v>
      </c>
      <c r="T32" s="701">
        <f>R32-Q32</f>
        <v>0.44077180541168492</v>
      </c>
    </row>
    <row r="33" spans="1:12" ht="13.5" customHeight="1">
      <c r="K33" s="389"/>
      <c r="L33" s="50"/>
    </row>
    <row r="34" spans="1:12">
      <c r="A34" s="385" t="s">
        <v>278</v>
      </c>
    </row>
  </sheetData>
  <mergeCells count="6">
    <mergeCell ref="U6:V6"/>
    <mergeCell ref="I6:J6"/>
    <mergeCell ref="G6:H6"/>
    <mergeCell ref="S6:T6"/>
    <mergeCell ref="G21:H21"/>
    <mergeCell ref="S21:T2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3">
    <tabColor rgb="FFFF0000"/>
  </sheetPr>
  <dimension ref="A1:N68"/>
  <sheetViews>
    <sheetView showGridLines="0" zoomScale="90" zoomScaleNormal="90" workbookViewId="0">
      <pane xSplit="1" ySplit="4" topLeftCell="B51" activePane="bottomRight" state="frozen"/>
      <selection activeCell="G51" sqref="G51"/>
      <selection pane="topRight" activeCell="G51" sqref="G51"/>
      <selection pane="bottomLeft" activeCell="G51" sqref="G51"/>
      <selection pane="bottomRight" activeCell="G70" sqref="G70"/>
    </sheetView>
  </sheetViews>
  <sheetFormatPr defaultColWidth="9.140625" defaultRowHeight="15.75"/>
  <cols>
    <col min="1" max="1" width="9.42578125" style="215" customWidth="1"/>
    <col min="2" max="3" width="15.7109375" style="109" customWidth="1"/>
    <col min="4" max="5" width="3" style="109" customWidth="1"/>
    <col min="6" max="6" width="47.28515625" style="109" customWidth="1"/>
    <col min="7" max="11" width="9.140625" style="109"/>
    <col min="12" max="12" width="2.42578125" style="109" customWidth="1"/>
    <col min="13" max="13" width="14.5703125" style="109" customWidth="1"/>
    <col min="14" max="16384" width="9.140625" style="109"/>
  </cols>
  <sheetData>
    <row r="1" spans="1:13" ht="21">
      <c r="A1" s="503" t="str">
        <f>+'Indice-Index'!C9</f>
        <v xml:space="preserve">2.4   Ascolti complessivi dei principali TG nazionali  - Total audience  of the main national news programs </v>
      </c>
      <c r="B1" s="453"/>
      <c r="C1" s="453"/>
      <c r="D1" s="454"/>
      <c r="E1" s="454"/>
      <c r="F1" s="454"/>
      <c r="G1" s="454"/>
      <c r="H1" s="454"/>
      <c r="I1" s="454"/>
      <c r="J1" s="454"/>
      <c r="K1" s="454"/>
      <c r="L1" s="454"/>
      <c r="M1" s="454"/>
    </row>
    <row r="2" spans="1:13">
      <c r="B2" s="24"/>
      <c r="C2" s="24"/>
    </row>
    <row r="3" spans="1:13">
      <c r="A3" s="504"/>
      <c r="B3" s="1041" t="s">
        <v>269</v>
      </c>
      <c r="C3" s="1041"/>
    </row>
    <row r="4" spans="1:13">
      <c r="A4" s="215" t="s">
        <v>230</v>
      </c>
      <c r="B4" s="169" t="s">
        <v>306</v>
      </c>
      <c r="C4" s="169" t="s">
        <v>270</v>
      </c>
    </row>
    <row r="5" spans="1:13" s="439" customFormat="1" ht="16.5" hidden="1" customHeight="1">
      <c r="A5" s="328">
        <v>43617</v>
      </c>
      <c r="B5" s="392">
        <v>12.866876999999997</v>
      </c>
      <c r="C5" s="392">
        <v>13.528878000000001</v>
      </c>
    </row>
    <row r="6" spans="1:13" s="439" customFormat="1" ht="16.5" hidden="1" customHeight="1">
      <c r="A6" s="328">
        <v>43647</v>
      </c>
      <c r="B6" s="392">
        <v>12.314311</v>
      </c>
      <c r="C6" s="392">
        <v>12.973713</v>
      </c>
    </row>
    <row r="7" spans="1:13" s="439" customFormat="1" ht="16.5" hidden="1" customHeight="1">
      <c r="A7" s="328">
        <v>43678</v>
      </c>
      <c r="B7" s="392">
        <v>12.643353999999999</v>
      </c>
      <c r="C7" s="392">
        <v>12.844818</v>
      </c>
    </row>
    <row r="8" spans="1:13" s="439" customFormat="1" ht="16.5" hidden="1" customHeight="1">
      <c r="A8" s="328">
        <v>43709</v>
      </c>
      <c r="B8" s="392">
        <v>13.281795000000002</v>
      </c>
      <c r="C8" s="392">
        <v>16.016195</v>
      </c>
    </row>
    <row r="9" spans="1:13" s="439" customFormat="1" ht="16.5" hidden="1" customHeight="1">
      <c r="A9" s="328">
        <v>43739</v>
      </c>
      <c r="B9" s="392">
        <v>13.322372</v>
      </c>
      <c r="C9" s="392">
        <v>17.468744000000001</v>
      </c>
    </row>
    <row r="10" spans="1:13" s="439" customFormat="1" ht="16.5" hidden="1" customHeight="1">
      <c r="A10" s="328">
        <v>43770</v>
      </c>
      <c r="B10" s="392">
        <v>14.690561000000001</v>
      </c>
      <c r="C10" s="392">
        <v>18.854476999999999</v>
      </c>
    </row>
    <row r="11" spans="1:13" s="439" customFormat="1" ht="16.5" hidden="1" customHeight="1">
      <c r="A11" s="328">
        <v>43800</v>
      </c>
      <c r="B11" s="392">
        <v>13.935471000000003</v>
      </c>
      <c r="C11" s="392">
        <v>17.899776000000003</v>
      </c>
    </row>
    <row r="12" spans="1:13" s="439" customFormat="1" ht="16.5" hidden="1" customHeight="1">
      <c r="A12" s="328">
        <v>43831</v>
      </c>
      <c r="B12" s="392">
        <v>14.61885</v>
      </c>
      <c r="C12" s="392">
        <v>19.280491000000001</v>
      </c>
    </row>
    <row r="13" spans="1:13" s="439" customFormat="1" ht="16.5" hidden="1" customHeight="1">
      <c r="A13" s="328">
        <v>43862</v>
      </c>
      <c r="B13" s="392">
        <v>15.602945000000002</v>
      </c>
      <c r="C13" s="392">
        <v>20.284563999999996</v>
      </c>
    </row>
    <row r="14" spans="1:13" s="439" customFormat="1" ht="16.5" customHeight="1">
      <c r="A14" s="328">
        <v>43891</v>
      </c>
      <c r="B14" s="392">
        <v>22.773198000000001</v>
      </c>
      <c r="C14" s="392">
        <v>27.891433000000003</v>
      </c>
    </row>
    <row r="15" spans="1:13" s="439" customFormat="1" ht="16.5" customHeight="1">
      <c r="A15" s="328">
        <v>43922</v>
      </c>
      <c r="B15" s="392">
        <v>22.447732999999999</v>
      </c>
      <c r="C15" s="392">
        <v>26.455393000000001</v>
      </c>
    </row>
    <row r="16" spans="1:13" s="439" customFormat="1" ht="16.5" customHeight="1">
      <c r="A16" s="328">
        <v>43952</v>
      </c>
      <c r="B16" s="392">
        <v>18.576830000000001</v>
      </c>
      <c r="C16" s="392">
        <v>21.132441</v>
      </c>
    </row>
    <row r="17" spans="1:13" s="439" customFormat="1" ht="16.5" customHeight="1">
      <c r="A17" s="328">
        <v>43983</v>
      </c>
      <c r="B17" s="392">
        <v>15.088782</v>
      </c>
      <c r="C17" s="392">
        <v>16.753997000000002</v>
      </c>
    </row>
    <row r="18" spans="1:13" s="439" customFormat="1" ht="16.5" customHeight="1">
      <c r="A18" s="328">
        <v>44013</v>
      </c>
      <c r="B18" s="392">
        <v>13.301515999999999</v>
      </c>
      <c r="C18" s="392">
        <v>13.55369</v>
      </c>
    </row>
    <row r="19" spans="1:13" s="439" customFormat="1" ht="16.5" customHeight="1">
      <c r="A19" s="328">
        <v>44044</v>
      </c>
      <c r="B19" s="392">
        <v>13.456237000000002</v>
      </c>
      <c r="C19" s="392">
        <v>13.929822</v>
      </c>
    </row>
    <row r="20" spans="1:13" s="439" customFormat="1" ht="16.5" customHeight="1">
      <c r="A20" s="311">
        <v>44075</v>
      </c>
      <c r="B20" s="706">
        <v>14.157859999999998</v>
      </c>
      <c r="C20" s="706">
        <v>17.024748000000002</v>
      </c>
    </row>
    <row r="21" spans="1:13" s="439" customFormat="1" ht="16.5" customHeight="1">
      <c r="A21" s="328">
        <v>44105</v>
      </c>
      <c r="B21" s="392">
        <v>15.716833999999999</v>
      </c>
      <c r="C21" s="392">
        <v>21.111848000000002</v>
      </c>
    </row>
    <row r="22" spans="1:13" s="439" customFormat="1" ht="16.5" customHeight="1">
      <c r="A22" s="328">
        <v>44136</v>
      </c>
      <c r="B22" s="392">
        <v>17.554345000000001</v>
      </c>
      <c r="C22" s="392">
        <v>24.021720999999999</v>
      </c>
    </row>
    <row r="23" spans="1:13" s="439" customFormat="1" ht="16.5" customHeight="1">
      <c r="A23" s="328">
        <v>44166</v>
      </c>
      <c r="B23" s="392">
        <v>17.394858000000003</v>
      </c>
      <c r="C23" s="392">
        <v>22.244465999999999</v>
      </c>
    </row>
    <row r="24" spans="1:13" s="439" customFormat="1" ht="16.5" customHeight="1">
      <c r="A24" s="328">
        <v>44197</v>
      </c>
      <c r="B24" s="392">
        <v>17.730959000000002</v>
      </c>
      <c r="C24" s="392">
        <v>22.627334999999999</v>
      </c>
    </row>
    <row r="25" spans="1:13" s="439" customFormat="1" ht="16.5" customHeight="1">
      <c r="A25" s="328">
        <v>44228</v>
      </c>
      <c r="B25" s="392">
        <v>16.163433000000001</v>
      </c>
      <c r="C25" s="392">
        <v>21.788118000000001</v>
      </c>
    </row>
    <row r="26" spans="1:13" s="439" customFormat="1" ht="16.5" customHeight="1">
      <c r="A26" s="328">
        <v>44256</v>
      </c>
      <c r="B26" s="392">
        <v>16.678267999999999</v>
      </c>
      <c r="C26" s="392">
        <v>22.236296000000003</v>
      </c>
    </row>
    <row r="27" spans="1:13" s="439" customFormat="1" ht="16.5" customHeight="1">
      <c r="A27" s="328">
        <v>44287</v>
      </c>
      <c r="B27" s="392">
        <v>15.946782000000001</v>
      </c>
      <c r="C27" s="392">
        <v>19.982935000000001</v>
      </c>
    </row>
    <row r="28" spans="1:13" s="439" customFormat="1" ht="16.5" customHeight="1">
      <c r="A28" s="328">
        <v>44317</v>
      </c>
      <c r="B28" s="392">
        <v>14.363310999999998</v>
      </c>
      <c r="C28" s="392">
        <v>17.699448999999998</v>
      </c>
      <c r="M28" s="169"/>
    </row>
    <row r="29" spans="1:13" s="439" customFormat="1" ht="16.5" customHeight="1">
      <c r="A29" s="328">
        <v>44348</v>
      </c>
      <c r="B29" s="392">
        <v>13.342699</v>
      </c>
      <c r="C29" s="392">
        <v>14.731450000000001</v>
      </c>
    </row>
    <row r="30" spans="1:13" s="439" customFormat="1" ht="16.5" customHeight="1">
      <c r="A30" s="328">
        <v>44378</v>
      </c>
      <c r="B30" s="392">
        <v>13.116216</v>
      </c>
      <c r="C30" s="392">
        <v>13.81941</v>
      </c>
    </row>
    <row r="31" spans="1:13" s="439" customFormat="1" ht="16.5" customHeight="1">
      <c r="A31" s="328">
        <v>44409</v>
      </c>
      <c r="B31" s="392">
        <v>12.520987999999999</v>
      </c>
      <c r="C31" s="392">
        <v>13.237617999999998</v>
      </c>
    </row>
    <row r="32" spans="1:13" s="439" customFormat="1" ht="16.5" customHeight="1">
      <c r="A32" s="311">
        <v>44440</v>
      </c>
      <c r="B32" s="706">
        <v>12.88761</v>
      </c>
      <c r="C32" s="706">
        <v>15.738948000000002</v>
      </c>
    </row>
    <row r="33" spans="1:14" s="439" customFormat="1" ht="16.5" customHeight="1">
      <c r="A33" s="328">
        <v>44470</v>
      </c>
      <c r="B33" s="392">
        <v>13.43267</v>
      </c>
      <c r="C33" s="392">
        <v>17.705825999999998</v>
      </c>
    </row>
    <row r="34" spans="1:14" s="439" customFormat="1" ht="16.5" customHeight="1">
      <c r="A34" s="328">
        <v>44501</v>
      </c>
      <c r="B34" s="392">
        <v>13.896738000000001</v>
      </c>
      <c r="C34" s="392">
        <v>18.636672999999998</v>
      </c>
    </row>
    <row r="35" spans="1:14" s="439" customFormat="1" ht="16.5" customHeight="1">
      <c r="A35" s="328">
        <v>44531</v>
      </c>
      <c r="B35" s="392">
        <v>13.623716</v>
      </c>
      <c r="C35" s="392">
        <v>18.298372999999998</v>
      </c>
    </row>
    <row r="36" spans="1:14" s="439" customFormat="1">
      <c r="A36" s="328">
        <v>44562</v>
      </c>
      <c r="B36" s="392">
        <v>14.873578000000002</v>
      </c>
      <c r="C36" s="392">
        <v>19.710942000000003</v>
      </c>
    </row>
    <row r="37" spans="1:14" s="439" customFormat="1">
      <c r="A37" s="328">
        <v>44593</v>
      </c>
      <c r="B37" s="392">
        <v>14.305821</v>
      </c>
      <c r="C37" s="392">
        <v>19.232627999999995</v>
      </c>
    </row>
    <row r="38" spans="1:14" s="439" customFormat="1">
      <c r="A38" s="328">
        <v>44621</v>
      </c>
      <c r="B38" s="392">
        <v>14.141365</v>
      </c>
      <c r="C38" s="392">
        <v>18.770731000000001</v>
      </c>
    </row>
    <row r="39" spans="1:14" s="439" customFormat="1">
      <c r="A39" s="328">
        <v>44652</v>
      </c>
      <c r="B39" s="392">
        <v>13.101083000000001</v>
      </c>
      <c r="C39" s="392">
        <v>16.075973999999999</v>
      </c>
    </row>
    <row r="40" spans="1:14">
      <c r="A40" s="328">
        <v>44682</v>
      </c>
      <c r="B40" s="392">
        <v>12.283994</v>
      </c>
      <c r="C40" s="392">
        <v>14.371573</v>
      </c>
    </row>
    <row r="41" spans="1:14">
      <c r="A41" s="328">
        <v>44713</v>
      </c>
      <c r="B41" s="392">
        <v>11.953437000000001</v>
      </c>
      <c r="C41" s="392">
        <v>12.610966000000001</v>
      </c>
    </row>
    <row r="42" spans="1:14">
      <c r="A42" s="328">
        <v>44743</v>
      </c>
      <c r="B42" s="392">
        <v>11.779676</v>
      </c>
      <c r="C42" s="392">
        <v>11.805503999999999</v>
      </c>
    </row>
    <row r="43" spans="1:14">
      <c r="A43" s="328">
        <v>44774</v>
      </c>
      <c r="B43" s="392">
        <v>11.436076999999999</v>
      </c>
      <c r="C43" s="392">
        <v>11.885137000000002</v>
      </c>
    </row>
    <row r="44" spans="1:14">
      <c r="A44" s="311">
        <v>44805</v>
      </c>
      <c r="B44" s="706">
        <v>12.463310999999999</v>
      </c>
      <c r="C44" s="706">
        <v>15.207104000000001</v>
      </c>
    </row>
    <row r="45" spans="1:14">
      <c r="A45" s="328">
        <v>44835</v>
      </c>
      <c r="B45" s="392">
        <v>12.476668999999999</v>
      </c>
      <c r="C45" s="392">
        <v>16.455543000000002</v>
      </c>
      <c r="N45" s="439"/>
    </row>
    <row r="46" spans="1:14">
      <c r="A46" s="328">
        <v>44866</v>
      </c>
      <c r="B46" s="392">
        <v>13.118315000000001</v>
      </c>
      <c r="C46" s="392">
        <v>17.598075000000001</v>
      </c>
    </row>
    <row r="47" spans="1:14">
      <c r="A47" s="328">
        <v>44896</v>
      </c>
      <c r="B47" s="392">
        <v>13.052156999999999</v>
      </c>
      <c r="C47" s="392">
        <v>16.768624000000003</v>
      </c>
    </row>
    <row r="48" spans="1:14">
      <c r="A48" s="328">
        <v>44927</v>
      </c>
      <c r="B48" s="392">
        <v>13.743408000000001</v>
      </c>
      <c r="C48" s="392">
        <v>17.585335000000001</v>
      </c>
    </row>
    <row r="49" spans="1:13">
      <c r="A49" s="328">
        <v>44958</v>
      </c>
      <c r="B49" s="392">
        <v>13.350295000000001</v>
      </c>
      <c r="C49" s="392">
        <v>17.825993000000004</v>
      </c>
    </row>
    <row r="50" spans="1:13">
      <c r="A50" s="328">
        <v>44986</v>
      </c>
      <c r="B50" s="392">
        <v>12.554266999999999</v>
      </c>
      <c r="C50" s="392">
        <v>16.493144000000001</v>
      </c>
    </row>
    <row r="51" spans="1:13" ht="18.75">
      <c r="A51" s="328">
        <v>45017</v>
      </c>
      <c r="B51" s="392">
        <v>12.251759</v>
      </c>
      <c r="C51" s="392">
        <v>14.926473</v>
      </c>
      <c r="F51" s="440" t="s">
        <v>1049</v>
      </c>
      <c r="G51" s="500" t="str">
        <f>+'2.1'!I61</f>
        <v>9M20</v>
      </c>
      <c r="H51" s="500" t="str">
        <f>+'2.1'!J61</f>
        <v>9M21</v>
      </c>
      <c r="I51" s="500" t="str">
        <f>+'2.1'!K61</f>
        <v>9M22</v>
      </c>
      <c r="J51" s="500" t="str">
        <f>+'2.1'!L61</f>
        <v>9M23</v>
      </c>
      <c r="K51" s="500" t="str">
        <f>+'2.1'!M61</f>
        <v>9M24</v>
      </c>
      <c r="L51" s="439"/>
      <c r="M51" s="169" t="str">
        <f>+'2.1'!O61</f>
        <v>9M24 vs 9M20</v>
      </c>
    </row>
    <row r="52" spans="1:13">
      <c r="A52" s="328">
        <v>45047</v>
      </c>
      <c r="B52" s="392">
        <v>12.333155000000001</v>
      </c>
      <c r="C52" s="392">
        <v>15.038686</v>
      </c>
      <c r="F52" s="154"/>
      <c r="G52" s="154"/>
      <c r="H52" s="154"/>
      <c r="I52" s="154"/>
      <c r="J52" s="154"/>
      <c r="K52" s="154"/>
      <c r="L52" s="439"/>
    </row>
    <row r="53" spans="1:13" ht="18.75">
      <c r="A53" s="328">
        <v>45078</v>
      </c>
      <c r="B53" s="392">
        <v>11.806722000000001</v>
      </c>
      <c r="C53" s="392">
        <v>13.219292000000001</v>
      </c>
      <c r="F53" s="501" t="s">
        <v>390</v>
      </c>
      <c r="G53" s="502">
        <v>19.58961988888889</v>
      </c>
      <c r="H53" s="441">
        <v>17.984617666666665</v>
      </c>
      <c r="I53" s="441">
        <v>15.518950999999999</v>
      </c>
      <c r="J53" s="441">
        <v>14.681282333333334</v>
      </c>
      <c r="K53" s="441">
        <v>14.413702000000001</v>
      </c>
      <c r="L53" s="439"/>
      <c r="M53" s="795">
        <f>+K53-G53</f>
        <v>-5.1759178888888897</v>
      </c>
    </row>
    <row r="54" spans="1:13">
      <c r="A54" s="328">
        <v>45108</v>
      </c>
      <c r="B54" s="392">
        <v>11.355782</v>
      </c>
      <c r="C54" s="392">
        <v>11.412402999999999</v>
      </c>
      <c r="F54" s="573" t="s">
        <v>284</v>
      </c>
      <c r="G54" s="573"/>
      <c r="H54" s="579">
        <f>(H53-G53)/G53*100</f>
        <v>-8.1931259071166185</v>
      </c>
      <c r="I54" s="579">
        <f t="shared" ref="I54:K54" si="0">(I53-H53)/H53*100</f>
        <v>-13.70986424268902</v>
      </c>
      <c r="J54" s="579">
        <f t="shared" si="0"/>
        <v>-5.3977144889926238</v>
      </c>
      <c r="K54" s="579">
        <f t="shared" si="0"/>
        <v>-1.8225951061904271</v>
      </c>
      <c r="L54" s="439"/>
      <c r="M54" s="505">
        <f>(K53-G53)/G53*100</f>
        <v>-26.421737217191428</v>
      </c>
    </row>
    <row r="55" spans="1:13">
      <c r="A55" s="328">
        <v>45139</v>
      </c>
      <c r="B55" s="392">
        <v>11.330694000000001</v>
      </c>
      <c r="C55" s="392">
        <v>11.624629000000001</v>
      </c>
      <c r="F55" s="439"/>
      <c r="G55" s="439"/>
      <c r="H55" s="439"/>
      <c r="I55" s="439"/>
      <c r="J55" s="439"/>
      <c r="K55" s="439"/>
      <c r="L55" s="439"/>
      <c r="M55" s="439"/>
    </row>
    <row r="56" spans="1:13" ht="18.75">
      <c r="A56" s="311">
        <v>45170</v>
      </c>
      <c r="B56" s="706">
        <v>11.816436000000001</v>
      </c>
      <c r="C56" s="706">
        <v>14.005585999999997</v>
      </c>
      <c r="F56" s="501" t="s">
        <v>273</v>
      </c>
      <c r="G56" s="502">
        <v>16.669327888888887</v>
      </c>
      <c r="H56" s="441">
        <v>14.750029555555553</v>
      </c>
      <c r="I56" s="441">
        <v>12.926482444444444</v>
      </c>
      <c r="J56" s="441">
        <v>12.282501999999999</v>
      </c>
      <c r="K56" s="441">
        <v>11.982532555555558</v>
      </c>
      <c r="L56" s="439"/>
      <c r="M56" s="795">
        <f>+K56-G56</f>
        <v>-4.686795333333329</v>
      </c>
    </row>
    <row r="57" spans="1:13">
      <c r="A57" s="328">
        <v>45200</v>
      </c>
      <c r="B57" s="595">
        <v>12.165057000000001</v>
      </c>
      <c r="C57" s="595">
        <v>15.835607999999997</v>
      </c>
      <c r="F57" s="573" t="s">
        <v>284</v>
      </c>
      <c r="G57" s="573"/>
      <c r="H57" s="579">
        <f>(H56-G56)/G56*100</f>
        <v>-11.513951528979534</v>
      </c>
      <c r="I57" s="579">
        <f t="shared" ref="I57" si="1">(I56-H56)/H56*100</f>
        <v>-12.363006489192259</v>
      </c>
      <c r="J57" s="579">
        <f t="shared" ref="J57" si="2">(J56-I56)/I56*100</f>
        <v>-4.9818691760279714</v>
      </c>
      <c r="K57" s="579">
        <f t="shared" ref="K57" si="3">(K56-J56)/J56*100</f>
        <v>-2.4422503203699151</v>
      </c>
      <c r="L57" s="439"/>
      <c r="M57" s="505">
        <f>(K56-G56)/G56*100</f>
        <v>-28.116282579439577</v>
      </c>
    </row>
    <row r="58" spans="1:13">
      <c r="A58" s="328">
        <v>45231</v>
      </c>
      <c r="B58" s="595">
        <v>12.657328</v>
      </c>
      <c r="C58" s="595">
        <v>16.646118999999999</v>
      </c>
    </row>
    <row r="59" spans="1:13" ht="18.75">
      <c r="A59" s="328">
        <v>45261</v>
      </c>
      <c r="B59" s="595">
        <v>12.193988000000001</v>
      </c>
      <c r="C59" s="595">
        <v>15.962627000000001</v>
      </c>
      <c r="F59" s="383" t="s">
        <v>273</v>
      </c>
      <c r="G59" s="383" t="s">
        <v>267</v>
      </c>
      <c r="H59" s="439"/>
      <c r="I59" s="439"/>
      <c r="J59" s="439"/>
      <c r="K59" s="439"/>
    </row>
    <row r="60" spans="1:13">
      <c r="A60" s="328">
        <v>45292</v>
      </c>
      <c r="B60" s="392">
        <v>12.796540000000002</v>
      </c>
      <c r="C60" s="392">
        <v>16.960319999999999</v>
      </c>
      <c r="F60" s="442" t="s">
        <v>247</v>
      </c>
      <c r="G60" s="442" t="s">
        <v>255</v>
      </c>
      <c r="H60" s="443"/>
      <c r="I60" s="443"/>
      <c r="J60" s="443"/>
      <c r="K60" s="443"/>
    </row>
    <row r="61" spans="1:13">
      <c r="A61" s="328">
        <v>45323</v>
      </c>
      <c r="B61" s="392">
        <v>12.711055</v>
      </c>
      <c r="C61" s="392">
        <v>16.741707999999999</v>
      </c>
      <c r="F61" s="442" t="s">
        <v>248</v>
      </c>
      <c r="G61" s="442" t="s">
        <v>256</v>
      </c>
      <c r="H61" s="443"/>
      <c r="I61" s="443"/>
      <c r="J61" s="443"/>
      <c r="K61" s="443"/>
    </row>
    <row r="62" spans="1:13">
      <c r="A62" s="328">
        <v>45352</v>
      </c>
      <c r="B62" s="392">
        <v>12.447778</v>
      </c>
      <c r="C62" s="392">
        <v>15.959276999999998</v>
      </c>
      <c r="F62" s="442" t="s">
        <v>249</v>
      </c>
      <c r="G62" s="442" t="s">
        <v>257</v>
      </c>
      <c r="H62" s="443"/>
      <c r="I62" s="443"/>
      <c r="J62" s="443"/>
      <c r="K62" s="443"/>
    </row>
    <row r="63" spans="1:13">
      <c r="A63" s="328">
        <v>45383</v>
      </c>
      <c r="B63" s="392">
        <v>12.257013000000001</v>
      </c>
      <c r="C63" s="392">
        <v>14.942569000000001</v>
      </c>
      <c r="F63" s="442" t="s">
        <v>250</v>
      </c>
      <c r="G63" s="442" t="s">
        <v>258</v>
      </c>
      <c r="H63" s="443"/>
      <c r="I63" s="443"/>
      <c r="J63" s="443"/>
      <c r="K63" s="443"/>
    </row>
    <row r="64" spans="1:13">
      <c r="A64" s="328">
        <v>45413</v>
      </c>
      <c r="B64" s="392">
        <v>11.940558999999999</v>
      </c>
      <c r="C64" s="392">
        <v>14.404698999999999</v>
      </c>
      <c r="F64" s="442" t="s">
        <v>251</v>
      </c>
      <c r="G64" s="442" t="s">
        <v>259</v>
      </c>
      <c r="H64" s="443"/>
      <c r="I64" s="443"/>
      <c r="J64" s="443"/>
      <c r="K64" s="443"/>
    </row>
    <row r="65" spans="1:11">
      <c r="A65" s="328">
        <v>45444</v>
      </c>
      <c r="B65" s="392">
        <v>11.622707999999999</v>
      </c>
      <c r="C65" s="392">
        <v>13.064587</v>
      </c>
      <c r="F65" s="442" t="s">
        <v>252</v>
      </c>
      <c r="G65" s="442" t="s">
        <v>260</v>
      </c>
      <c r="H65" s="443"/>
      <c r="I65" s="443"/>
      <c r="J65" s="443"/>
      <c r="K65" s="443"/>
    </row>
    <row r="66" spans="1:11">
      <c r="A66" s="328">
        <v>45474</v>
      </c>
      <c r="B66" s="392">
        <v>11.164651000000001</v>
      </c>
      <c r="C66" s="392">
        <v>11.728821</v>
      </c>
      <c r="F66" s="442" t="s">
        <v>253</v>
      </c>
      <c r="G66" s="442" t="s">
        <v>261</v>
      </c>
      <c r="H66" s="443"/>
      <c r="I66" s="443"/>
      <c r="J66" s="443"/>
      <c r="K66" s="443"/>
    </row>
    <row r="67" spans="1:11">
      <c r="A67" s="328">
        <v>45505</v>
      </c>
      <c r="B67" s="392">
        <v>10.943</v>
      </c>
      <c r="C67" s="392">
        <v>11.328652</v>
      </c>
      <c r="F67" s="442" t="s">
        <v>254</v>
      </c>
      <c r="G67" s="442" t="s">
        <v>262</v>
      </c>
      <c r="H67" s="443"/>
      <c r="I67" s="443"/>
      <c r="J67" s="443"/>
      <c r="K67" s="443"/>
    </row>
    <row r="68" spans="1:11">
      <c r="A68" s="311">
        <v>45536</v>
      </c>
      <c r="B68" s="706">
        <v>11.959489000000001</v>
      </c>
      <c r="C68" s="706">
        <v>14.592684999999999</v>
      </c>
      <c r="F68" s="506" t="s">
        <v>278</v>
      </c>
      <c r="G68" s="439"/>
      <c r="H68" s="439"/>
      <c r="I68" s="439"/>
      <c r="J68" s="439"/>
      <c r="K68" s="439"/>
    </row>
  </sheetData>
  <mergeCells count="1">
    <mergeCell ref="B3:C3"/>
  </mergeCells>
  <phoneticPr fontId="8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0000FF"/>
  </sheetPr>
  <dimension ref="A1:Z36"/>
  <sheetViews>
    <sheetView showGridLines="0" zoomScale="90" zoomScaleNormal="90" workbookViewId="0">
      <selection activeCell="N18" sqref="N18:Z23"/>
    </sheetView>
  </sheetViews>
  <sheetFormatPr defaultColWidth="9.140625" defaultRowHeight="15.75"/>
  <cols>
    <col min="1" max="1" width="27.28515625" style="24" customWidth="1"/>
    <col min="2" max="9" width="9.85546875" style="24" customWidth="1"/>
    <col min="10" max="10" width="1.42578125" style="24" customWidth="1"/>
    <col min="11" max="11" width="20.5703125" style="24" customWidth="1"/>
    <col min="12" max="12" width="1.85546875" style="24" customWidth="1"/>
    <col min="13" max="13" width="22.140625" style="24" customWidth="1"/>
    <col min="14" max="14" width="11.7109375" style="24" customWidth="1"/>
    <col min="15" max="22" width="9.85546875" style="24" customWidth="1"/>
    <col min="23" max="16384" width="9.140625" style="24"/>
  </cols>
  <sheetData>
    <row r="1" spans="1:23" ht="21">
      <c r="A1" s="170" t="str">
        <f>+'Indice-Index'!A6</f>
        <v>1.1   Accessi diretti complessivi  - Total access lines</v>
      </c>
      <c r="B1" s="938"/>
      <c r="C1" s="938"/>
      <c r="D1" s="938"/>
      <c r="E1" s="938"/>
      <c r="F1" s="938"/>
      <c r="G1" s="938"/>
      <c r="H1" s="938"/>
      <c r="I1" s="938"/>
      <c r="J1" s="938"/>
      <c r="K1" s="938"/>
      <c r="L1" s="938"/>
      <c r="M1" s="938"/>
      <c r="N1" s="938"/>
      <c r="O1" s="938"/>
      <c r="P1" s="938"/>
      <c r="Q1" s="938"/>
      <c r="R1" s="938"/>
    </row>
    <row r="2" spans="1:23">
      <c r="B2" s="939"/>
      <c r="C2" s="939"/>
      <c r="D2" s="939"/>
      <c r="E2" s="939"/>
      <c r="F2" s="939"/>
      <c r="G2" s="939"/>
      <c r="H2" s="939"/>
      <c r="I2" s="939"/>
    </row>
    <row r="3" spans="1:23">
      <c r="B3" s="940">
        <v>44075</v>
      </c>
      <c r="C3" s="940">
        <v>44440</v>
      </c>
      <c r="D3" s="940">
        <v>44805</v>
      </c>
      <c r="E3" s="940">
        <v>45170</v>
      </c>
      <c r="F3" s="940">
        <v>45261</v>
      </c>
      <c r="G3" s="940">
        <v>45352</v>
      </c>
      <c r="H3" s="940">
        <v>45444</v>
      </c>
      <c r="I3" s="940">
        <v>45536</v>
      </c>
      <c r="M3" s="153" t="s">
        <v>126</v>
      </c>
      <c r="N3" s="941" t="s">
        <v>1074</v>
      </c>
      <c r="O3" s="942"/>
      <c r="P3" s="942"/>
      <c r="Q3" s="74" t="s">
        <v>1073</v>
      </c>
    </row>
    <row r="4" spans="1:23">
      <c r="B4" s="345" t="s">
        <v>1069</v>
      </c>
      <c r="C4" s="345" t="s">
        <v>1070</v>
      </c>
      <c r="D4" s="345" t="s">
        <v>1071</v>
      </c>
      <c r="E4" s="345" t="s">
        <v>825</v>
      </c>
      <c r="F4" s="345" t="s">
        <v>899</v>
      </c>
      <c r="G4" s="345">
        <v>45352</v>
      </c>
      <c r="H4" s="345" t="s">
        <v>1019</v>
      </c>
      <c r="I4" s="345" t="s">
        <v>1072</v>
      </c>
      <c r="M4" s="98" t="s">
        <v>127</v>
      </c>
      <c r="N4" s="943"/>
      <c r="O4" s="944"/>
      <c r="P4" s="942"/>
      <c r="Q4" s="945"/>
      <c r="T4" s="1013"/>
    </row>
    <row r="5" spans="1:23" ht="8.1" customHeight="1">
      <c r="B5" s="939"/>
      <c r="C5" s="939"/>
      <c r="D5" s="939"/>
      <c r="E5" s="939"/>
      <c r="F5" s="939"/>
      <c r="G5" s="939"/>
      <c r="H5" s="939"/>
      <c r="I5" s="939"/>
      <c r="N5" s="946"/>
      <c r="Q5" s="109"/>
    </row>
    <row r="6" spans="1:23">
      <c r="A6" s="65" t="s">
        <v>125</v>
      </c>
      <c r="B6" s="349">
        <v>19.760403564893956</v>
      </c>
      <c r="C6" s="349">
        <v>20.11610502375088</v>
      </c>
      <c r="D6" s="349">
        <v>20.298128406051283</v>
      </c>
      <c r="E6" s="349">
        <v>20.182802409337846</v>
      </c>
      <c r="F6" s="349">
        <v>20.18431050475677</v>
      </c>
      <c r="G6" s="349">
        <v>20.243458573462672</v>
      </c>
      <c r="H6" s="349">
        <v>20.244068586345819</v>
      </c>
      <c r="I6" s="349">
        <v>20.246993043879201</v>
      </c>
      <c r="J6" s="348"/>
      <c r="M6" s="62" t="s">
        <v>55</v>
      </c>
      <c r="N6" s="66">
        <v>38.006117665587233</v>
      </c>
      <c r="O6" s="325"/>
      <c r="P6" s="325"/>
      <c r="Q6" s="66">
        <v>-1.9495350353893954</v>
      </c>
      <c r="U6" s="1009"/>
      <c r="W6" s="204"/>
    </row>
    <row r="7" spans="1:23">
      <c r="B7" s="939"/>
      <c r="C7" s="939"/>
      <c r="D7" s="939"/>
      <c r="E7" s="939"/>
      <c r="F7" s="939"/>
      <c r="G7" s="939"/>
      <c r="H7" s="939"/>
      <c r="I7" s="939"/>
      <c r="M7" s="63" t="s">
        <v>3</v>
      </c>
      <c r="N7" s="66">
        <v>15.539872973637243</v>
      </c>
      <c r="O7" s="325"/>
      <c r="P7" s="325"/>
      <c r="Q7" s="66">
        <v>-0.30568377672368641</v>
      </c>
      <c r="U7" s="1009"/>
      <c r="W7" s="204"/>
    </row>
    <row r="8" spans="1:23">
      <c r="A8" s="153" t="s">
        <v>6</v>
      </c>
      <c r="J8" s="348"/>
      <c r="K8" s="169" t="s">
        <v>1032</v>
      </c>
      <c r="M8" s="64" t="s">
        <v>54</v>
      </c>
      <c r="N8" s="66">
        <v>14.353859823538428</v>
      </c>
      <c r="O8" s="325"/>
      <c r="P8" s="325"/>
      <c r="Q8" s="66">
        <v>0.20724167318065767</v>
      </c>
      <c r="U8" s="1009"/>
      <c r="W8" s="204"/>
    </row>
    <row r="9" spans="1:23">
      <c r="A9" s="62" t="s">
        <v>92</v>
      </c>
      <c r="B9" s="325">
        <v>38.741896008646037</v>
      </c>
      <c r="C9" s="325">
        <v>29.098073374984629</v>
      </c>
      <c r="D9" s="325">
        <v>22.728489581456358</v>
      </c>
      <c r="E9" s="325">
        <v>18.614565627723731</v>
      </c>
      <c r="F9" s="325">
        <v>17.691206242385491</v>
      </c>
      <c r="G9" s="325">
        <v>16.677155179528818</v>
      </c>
      <c r="H9" s="325">
        <v>15.834119442580919</v>
      </c>
      <c r="I9" s="325">
        <v>15.087773213476574</v>
      </c>
      <c r="J9" s="348"/>
      <c r="K9" s="505">
        <f>+I9-E9</f>
        <v>-3.5267924142471578</v>
      </c>
      <c r="M9" s="63" t="s">
        <v>2</v>
      </c>
      <c r="N9" s="66">
        <v>13.053197550235524</v>
      </c>
      <c r="O9" s="325"/>
      <c r="P9" s="325"/>
      <c r="Q9" s="66">
        <v>-0.43886152544494728</v>
      </c>
      <c r="U9" s="1009"/>
      <c r="W9" s="204"/>
    </row>
    <row r="10" spans="1:23">
      <c r="A10" s="63" t="s">
        <v>4</v>
      </c>
      <c r="B10" s="325">
        <v>7.6867457697994555</v>
      </c>
      <c r="C10" s="325">
        <v>8.8299985855942005</v>
      </c>
      <c r="D10" s="325">
        <v>9.5738030854678904</v>
      </c>
      <c r="E10" s="325">
        <v>10.312274444964443</v>
      </c>
      <c r="F10" s="325">
        <v>10.481709305253672</v>
      </c>
      <c r="G10" s="325">
        <v>10.845969223903117</v>
      </c>
      <c r="H10" s="325">
        <v>11.101663947984552</v>
      </c>
      <c r="I10" s="325">
        <v>11.358756357972306</v>
      </c>
      <c r="J10" s="348"/>
      <c r="K10" s="505">
        <f>+I10-E10</f>
        <v>1.0464819130078631</v>
      </c>
      <c r="M10" s="63" t="s">
        <v>310</v>
      </c>
      <c r="N10" s="66">
        <v>3.5593334696080148</v>
      </c>
      <c r="O10" s="325"/>
      <c r="P10" s="325"/>
      <c r="Q10" s="66">
        <v>0.59363896736766364</v>
      </c>
      <c r="T10" s="1014"/>
      <c r="U10" s="1009"/>
      <c r="W10" s="204"/>
    </row>
    <row r="11" spans="1:23">
      <c r="A11" s="63" t="s">
        <v>84</v>
      </c>
      <c r="B11" s="325">
        <v>45.045618480250752</v>
      </c>
      <c r="C11" s="325">
        <v>49.453444312631547</v>
      </c>
      <c r="D11" s="325">
        <v>50.781381385522593</v>
      </c>
      <c r="E11" s="325">
        <v>49.408604403649612</v>
      </c>
      <c r="F11" s="325">
        <v>48.726038958240437</v>
      </c>
      <c r="G11" s="325">
        <v>47.851600875645509</v>
      </c>
      <c r="H11" s="325">
        <v>46.915154231426982</v>
      </c>
      <c r="I11" s="325">
        <v>45.939357464722406</v>
      </c>
      <c r="J11" s="348"/>
      <c r="K11" s="505">
        <f>+I11-E11</f>
        <v>-3.4692469389272063</v>
      </c>
      <c r="M11" s="62" t="s">
        <v>114</v>
      </c>
      <c r="N11" s="66">
        <v>3.3879648129151194</v>
      </c>
      <c r="O11" s="325"/>
      <c r="P11" s="325"/>
      <c r="Q11" s="66">
        <v>0.17616433045844015</v>
      </c>
      <c r="U11" s="1009"/>
      <c r="W11" s="204"/>
    </row>
    <row r="12" spans="1:23">
      <c r="A12" s="64" t="s">
        <v>85</v>
      </c>
      <c r="B12" s="325">
        <v>8.4492479149585318</v>
      </c>
      <c r="C12" s="325">
        <v>12.563000819005937</v>
      </c>
      <c r="D12" s="325">
        <v>16.848841893230627</v>
      </c>
      <c r="E12" s="325">
        <v>21.553005107900393</v>
      </c>
      <c r="F12" s="325">
        <v>22.938607446051964</v>
      </c>
      <c r="G12" s="325">
        <v>24.35350297895295</v>
      </c>
      <c r="H12" s="325">
        <v>25.851977828311039</v>
      </c>
      <c r="I12" s="325">
        <v>27.293447287767709</v>
      </c>
      <c r="J12" s="348"/>
      <c r="K12" s="505">
        <f>+I12-E12</f>
        <v>5.7404421798673155</v>
      </c>
      <c r="M12" s="62" t="s">
        <v>928</v>
      </c>
      <c r="N12" s="66">
        <v>3.1961338584823986</v>
      </c>
      <c r="O12" s="325"/>
      <c r="P12" s="325"/>
      <c r="Q12" s="66">
        <v>-0.47285753630443228</v>
      </c>
      <c r="U12" s="1009"/>
      <c r="W12" s="204"/>
    </row>
    <row r="13" spans="1:23">
      <c r="A13" s="24" t="s">
        <v>897</v>
      </c>
      <c r="B13" s="947">
        <v>7.6491826345238753E-2</v>
      </c>
      <c r="C13" s="947">
        <v>5.5482907783693337E-2</v>
      </c>
      <c r="D13" s="947">
        <v>6.7484054322540149E-2</v>
      </c>
      <c r="E13" s="947">
        <v>0.11155041576180978</v>
      </c>
      <c r="F13" s="947">
        <v>0.16243804806844467</v>
      </c>
      <c r="G13" s="947">
        <v>0.27177174196963044</v>
      </c>
      <c r="H13" s="947">
        <v>0.29708454969651932</v>
      </c>
      <c r="I13" s="947">
        <v>0.32066567606101137</v>
      </c>
      <c r="J13" s="348"/>
      <c r="K13" s="505">
        <f>+I13-E13</f>
        <v>0.20911526029920158</v>
      </c>
      <c r="M13" s="62" t="s">
        <v>242</v>
      </c>
      <c r="N13" s="66">
        <v>8.9035198459960476</v>
      </c>
      <c r="O13" s="325"/>
      <c r="P13" s="325"/>
      <c r="Q13" s="66">
        <v>2.1898929028556928</v>
      </c>
    </row>
    <row r="14" spans="1:23">
      <c r="A14" s="285" t="s">
        <v>128</v>
      </c>
      <c r="B14" s="948">
        <f>+B10+B12+B11+B9+B13</f>
        <v>100.00000000000001</v>
      </c>
      <c r="C14" s="948">
        <f t="shared" ref="C14:I14" si="0">+C10+C12+C11+C9+C13</f>
        <v>100.00000000000003</v>
      </c>
      <c r="D14" s="948">
        <f t="shared" si="0"/>
        <v>100</v>
      </c>
      <c r="E14" s="948">
        <f t="shared" si="0"/>
        <v>100</v>
      </c>
      <c r="F14" s="948">
        <f t="shared" si="0"/>
        <v>100</v>
      </c>
      <c r="G14" s="948">
        <f t="shared" si="0"/>
        <v>100.00000000000001</v>
      </c>
      <c r="H14" s="948">
        <f t="shared" si="0"/>
        <v>100.00000000000001</v>
      </c>
      <c r="I14" s="948">
        <f t="shared" si="0"/>
        <v>100.00000000000001</v>
      </c>
      <c r="M14" s="285" t="s">
        <v>379</v>
      </c>
      <c r="N14" s="79">
        <f>SUM(N6:N13)</f>
        <v>100.00000000000001</v>
      </c>
      <c r="O14" s="352"/>
      <c r="P14" s="352"/>
      <c r="Q14" s="79">
        <f>SUM(Q6:Q13)</f>
        <v>-7.1054273576010019E-15</v>
      </c>
      <c r="U14" s="348"/>
    </row>
    <row r="15" spans="1:23" ht="8.4499999999999993" customHeight="1">
      <c r="K15" s="153"/>
      <c r="L15" s="153"/>
      <c r="M15" s="408"/>
    </row>
    <row r="16" spans="1:23">
      <c r="G16" s="169" t="s">
        <v>803</v>
      </c>
      <c r="H16" s="169" t="s">
        <v>625</v>
      </c>
    </row>
    <row r="17" spans="1:26">
      <c r="C17" s="519" t="s">
        <v>1030</v>
      </c>
      <c r="D17" s="519"/>
      <c r="E17" s="519"/>
      <c r="F17" s="519"/>
      <c r="G17" s="742">
        <f>(I6-H6)*1000</f>
        <v>2.9244575333819967</v>
      </c>
      <c r="H17" s="979">
        <f>(I6-H6)/H6*100</f>
        <v>1.4445996964041505E-2</v>
      </c>
    </row>
    <row r="18" spans="1:26">
      <c r="C18" s="519" t="s">
        <v>1031</v>
      </c>
      <c r="D18" s="519"/>
      <c r="E18" s="519"/>
      <c r="F18" s="519"/>
      <c r="G18" s="742">
        <f>(I6-E6)*1000</f>
        <v>64.190634541354541</v>
      </c>
      <c r="H18" s="979">
        <f>(I6-E6)/E6*100</f>
        <v>0.31804619219606434</v>
      </c>
      <c r="N18" s="62"/>
      <c r="O18" s="1074"/>
      <c r="P18" s="1074"/>
      <c r="Q18" s="1074"/>
      <c r="R18" s="1074"/>
      <c r="S18" s="1074"/>
      <c r="T18" s="1074"/>
      <c r="U18" s="1074"/>
      <c r="V18" s="1074"/>
      <c r="X18" s="1074"/>
      <c r="Y18" s="1074"/>
    </row>
    <row r="19" spans="1:26">
      <c r="C19" s="519" t="s">
        <v>1029</v>
      </c>
      <c r="D19" s="519"/>
      <c r="E19" s="519"/>
      <c r="F19" s="519"/>
      <c r="G19" s="742">
        <f>(I6-B6)*1000</f>
        <v>486.58947898524474</v>
      </c>
      <c r="H19" s="979">
        <f>(I6-B6)/B6*100</f>
        <v>2.4624470719298084</v>
      </c>
      <c r="N19" s="63"/>
      <c r="O19" s="1074"/>
      <c r="P19" s="1074"/>
      <c r="Q19" s="1074"/>
      <c r="R19" s="1074"/>
      <c r="S19" s="1074"/>
      <c r="T19" s="1074"/>
      <c r="U19" s="1074"/>
      <c r="V19" s="1074"/>
      <c r="X19" s="1074"/>
      <c r="Y19" s="1074"/>
    </row>
    <row r="20" spans="1:26">
      <c r="I20" s="166"/>
      <c r="N20" s="63"/>
      <c r="O20" s="1074"/>
      <c r="P20" s="1074"/>
      <c r="Q20" s="1074"/>
      <c r="R20" s="1074"/>
      <c r="S20" s="1074"/>
      <c r="T20" s="1074"/>
      <c r="U20" s="1074"/>
      <c r="V20" s="1074"/>
      <c r="X20" s="1074"/>
      <c r="Y20" s="1074"/>
    </row>
    <row r="21" spans="1:26" ht="18.75">
      <c r="A21" s="209" t="s">
        <v>1021</v>
      </c>
      <c r="N21" s="64"/>
      <c r="O21" s="1074"/>
      <c r="P21" s="1074"/>
      <c r="Q21" s="1074"/>
      <c r="R21" s="1074"/>
      <c r="S21" s="1074"/>
      <c r="T21" s="1074"/>
      <c r="U21" s="1074"/>
      <c r="V21" s="1074"/>
      <c r="X21" s="1074"/>
      <c r="Y21" s="1074"/>
      <c r="Z21" s="1074"/>
    </row>
    <row r="22" spans="1:26">
      <c r="A22" s="811" t="s">
        <v>1022</v>
      </c>
      <c r="B22" s="942"/>
      <c r="C22" s="811" t="s">
        <v>852</v>
      </c>
      <c r="D22" s="942"/>
      <c r="E22" s="811" t="s">
        <v>861</v>
      </c>
      <c r="G22" s="811" t="s">
        <v>54</v>
      </c>
      <c r="O22" s="1074"/>
      <c r="P22" s="1074"/>
      <c r="Q22" s="1074"/>
      <c r="R22" s="1074"/>
      <c r="S22" s="1074"/>
      <c r="T22" s="1074"/>
      <c r="U22" s="1074"/>
      <c r="V22" s="1074"/>
      <c r="X22" s="1074"/>
      <c r="Y22" s="1074"/>
    </row>
    <row r="23" spans="1:26">
      <c r="A23" s="811" t="s">
        <v>840</v>
      </c>
      <c r="B23" s="942"/>
      <c r="C23" s="811" t="s">
        <v>853</v>
      </c>
      <c r="D23" s="942"/>
      <c r="E23" s="811" t="s">
        <v>1075</v>
      </c>
      <c r="O23" s="1074"/>
      <c r="P23" s="1074"/>
      <c r="Q23" s="1074"/>
      <c r="R23" s="1074"/>
      <c r="S23" s="1074"/>
      <c r="T23" s="1074"/>
      <c r="U23" s="1074"/>
      <c r="V23" s="1074"/>
    </row>
    <row r="24" spans="1:26">
      <c r="A24" s="811" t="s">
        <v>841</v>
      </c>
      <c r="B24" s="942"/>
      <c r="C24" s="811" t="s">
        <v>854</v>
      </c>
      <c r="D24" s="942"/>
      <c r="E24" s="811" t="s">
        <v>862</v>
      </c>
    </row>
    <row r="25" spans="1:26">
      <c r="A25" s="811" t="s">
        <v>842</v>
      </c>
      <c r="B25" s="942"/>
      <c r="C25" s="811" t="s">
        <v>855</v>
      </c>
      <c r="D25" s="942"/>
      <c r="E25" s="811" t="s">
        <v>349</v>
      </c>
    </row>
    <row r="26" spans="1:26">
      <c r="A26" s="811" t="s">
        <v>843</v>
      </c>
      <c r="B26" s="942"/>
      <c r="C26" s="811" t="s">
        <v>109</v>
      </c>
      <c r="D26" s="942"/>
      <c r="E26" s="811" t="s">
        <v>863</v>
      </c>
    </row>
    <row r="27" spans="1:26">
      <c r="A27" s="811" t="s">
        <v>844</v>
      </c>
      <c r="B27" s="942"/>
      <c r="C27" s="811" t="s">
        <v>1020</v>
      </c>
      <c r="D27" s="942"/>
      <c r="E27" s="811" t="s">
        <v>310</v>
      </c>
    </row>
    <row r="28" spans="1:26">
      <c r="A28" s="811" t="s">
        <v>845</v>
      </c>
      <c r="C28" s="811" t="s">
        <v>927</v>
      </c>
      <c r="D28" s="942"/>
      <c r="E28" s="811" t="s">
        <v>1000</v>
      </c>
    </row>
    <row r="29" spans="1:26">
      <c r="A29" s="811" t="s">
        <v>846</v>
      </c>
      <c r="B29" s="942"/>
      <c r="C29" s="811" t="s">
        <v>856</v>
      </c>
      <c r="D29" s="942"/>
      <c r="E29" s="811" t="s">
        <v>864</v>
      </c>
    </row>
    <row r="30" spans="1:26">
      <c r="A30" s="811" t="s">
        <v>851</v>
      </c>
      <c r="B30" s="942"/>
      <c r="C30" s="811" t="s">
        <v>857</v>
      </c>
      <c r="D30" s="942"/>
      <c r="E30" s="811" t="s">
        <v>865</v>
      </c>
    </row>
    <row r="31" spans="1:26">
      <c r="A31" s="811" t="s">
        <v>847</v>
      </c>
      <c r="B31" s="942"/>
      <c r="C31" s="811" t="s">
        <v>858</v>
      </c>
      <c r="D31" s="942"/>
      <c r="E31" s="811" t="s">
        <v>866</v>
      </c>
    </row>
    <row r="32" spans="1:26">
      <c r="A32" s="811" t="s">
        <v>848</v>
      </c>
      <c r="B32" s="942"/>
      <c r="C32" s="811" t="s">
        <v>859</v>
      </c>
      <c r="D32" s="942"/>
      <c r="E32" s="811" t="s">
        <v>867</v>
      </c>
    </row>
    <row r="33" spans="1:5">
      <c r="A33" s="811" t="s">
        <v>849</v>
      </c>
      <c r="B33" s="942"/>
      <c r="C33" s="811" t="s">
        <v>999</v>
      </c>
      <c r="D33" s="942"/>
      <c r="E33" s="811" t="s">
        <v>868</v>
      </c>
    </row>
    <row r="34" spans="1:5">
      <c r="A34" s="811" t="s">
        <v>114</v>
      </c>
      <c r="B34" s="942"/>
      <c r="C34" s="944" t="s">
        <v>860</v>
      </c>
      <c r="D34" s="942"/>
      <c r="E34" s="811" t="s">
        <v>869</v>
      </c>
    </row>
    <row r="35" spans="1:5">
      <c r="A35" s="944" t="s">
        <v>850</v>
      </c>
      <c r="B35" s="942"/>
      <c r="C35" s="811" t="s">
        <v>898</v>
      </c>
      <c r="D35" s="942"/>
      <c r="E35" s="811" t="s">
        <v>870</v>
      </c>
    </row>
    <row r="36" spans="1:5">
      <c r="A36" s="811" t="s">
        <v>2</v>
      </c>
      <c r="B36" s="942"/>
      <c r="C36" s="811" t="s">
        <v>1023</v>
      </c>
      <c r="E36" s="811" t="s">
        <v>871</v>
      </c>
    </row>
  </sheetData>
  <phoneticPr fontId="23"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codeName="Foglio24">
    <tabColor rgb="FFFF0000"/>
  </sheetPr>
  <dimension ref="A1:O34"/>
  <sheetViews>
    <sheetView showGridLines="0" topLeftCell="A10" zoomScale="90" zoomScaleNormal="90" workbookViewId="0">
      <selection activeCell="K17" sqref="K17:K24"/>
    </sheetView>
  </sheetViews>
  <sheetFormatPr defaultColWidth="9.140625" defaultRowHeight="15.75"/>
  <cols>
    <col min="1" max="1" width="46.5703125" style="13" customWidth="1"/>
    <col min="2" max="6" width="11.28515625" style="13" customWidth="1"/>
    <col min="7" max="8" width="13.85546875" style="13" customWidth="1"/>
    <col min="9" max="9" width="2.42578125" style="13" customWidth="1"/>
    <col min="10" max="11" width="13.85546875" style="13" customWidth="1"/>
    <col min="12" max="16384" width="9.140625" style="13"/>
  </cols>
  <sheetData>
    <row r="1" spans="1:15" ht="21">
      <c r="A1" s="16" t="str">
        <f>+'Indice-Index'!C10</f>
        <v>2.5   Ascolti giornalieri medi dei principali TG nazionali nel giorno medio da inizio anno - Avg monthly audience of main national news programs since b.y.</v>
      </c>
      <c r="B1" s="269"/>
      <c r="C1" s="269"/>
      <c r="D1" s="269"/>
      <c r="E1" s="269"/>
      <c r="F1" s="91"/>
      <c r="G1" s="91"/>
      <c r="H1" s="91"/>
      <c r="I1" s="91"/>
      <c r="J1" s="91"/>
      <c r="K1" s="91"/>
      <c r="L1" s="91"/>
      <c r="M1" s="91"/>
      <c r="N1" s="91"/>
      <c r="O1" s="91"/>
    </row>
    <row r="2" spans="1:15">
      <c r="A2" s="6"/>
      <c r="B2" s="6"/>
      <c r="C2" s="6"/>
      <c r="D2" s="6"/>
      <c r="E2" s="6"/>
    </row>
    <row r="3" spans="1:15" ht="17.25" customHeight="1">
      <c r="G3" s="1042" t="s">
        <v>373</v>
      </c>
      <c r="H3" s="1042"/>
      <c r="J3" s="1042" t="s">
        <v>372</v>
      </c>
      <c r="K3" s="1042"/>
    </row>
    <row r="4" spans="1:15" s="109" customFormat="1" ht="48.6" customHeight="1">
      <c r="A4" s="24" t="s">
        <v>268</v>
      </c>
      <c r="B4" s="451" t="str">
        <f>+'2.1'!I61</f>
        <v>9M20</v>
      </c>
      <c r="C4" s="451" t="str">
        <f>+'2.1'!J61</f>
        <v>9M21</v>
      </c>
      <c r="D4" s="451" t="str">
        <f>+'2.1'!K61</f>
        <v>9M22</v>
      </c>
      <c r="E4" s="451" t="str">
        <f>+'2.1'!L61</f>
        <v>9M23</v>
      </c>
      <c r="F4" s="451" t="str">
        <f>+'2.1'!M61</f>
        <v>9M24</v>
      </c>
      <c r="G4" s="167" t="s">
        <v>1052</v>
      </c>
      <c r="H4" s="167" t="s">
        <v>1053</v>
      </c>
      <c r="I4" s="508"/>
      <c r="J4" s="150" t="str">
        <f>+G4</f>
        <v>3T2024
vs 
3T2020</v>
      </c>
      <c r="K4" s="150" t="str">
        <f>+H4</f>
        <v>3T2024
vs 
3T2023</v>
      </c>
    </row>
    <row r="5" spans="1:15" ht="17.25" customHeight="1" thickBot="1">
      <c r="A5" s="310" t="s">
        <v>273</v>
      </c>
      <c r="E5" s="379"/>
      <c r="F5" s="379"/>
      <c r="G5" s="150"/>
      <c r="H5" s="150"/>
    </row>
    <row r="6" spans="1:15">
      <c r="A6" s="479" t="s">
        <v>247</v>
      </c>
      <c r="B6" s="480">
        <v>4.0038858888888891</v>
      </c>
      <c r="C6" s="480">
        <v>3.7248129999999997</v>
      </c>
      <c r="D6" s="480">
        <v>3.397537777777778</v>
      </c>
      <c r="E6" s="480">
        <v>3.2318792222222221</v>
      </c>
      <c r="F6" s="480">
        <v>3.0655048888888889</v>
      </c>
      <c r="G6" s="872">
        <f>(F6-B6)*1000</f>
        <v>-938.38100000000009</v>
      </c>
      <c r="H6" s="493">
        <f>(F6-E6)*1000</f>
        <v>-166.37433333333317</v>
      </c>
      <c r="J6" s="483">
        <f>G6/(B6*1000)*100</f>
        <v>-23.436756841749265</v>
      </c>
      <c r="K6" s="490">
        <f>H6/(E6*1000)*100</f>
        <v>-5.1479130837981968</v>
      </c>
    </row>
    <row r="7" spans="1:15">
      <c r="A7" s="476" t="s">
        <v>248</v>
      </c>
      <c r="B7" s="477">
        <v>2.3270227777777777</v>
      </c>
      <c r="C7" s="477">
        <v>2.0050713333333339</v>
      </c>
      <c r="D7" s="477">
        <v>1.7376733333333334</v>
      </c>
      <c r="E7" s="477">
        <v>1.5607168888888887</v>
      </c>
      <c r="F7" s="477">
        <v>1.527026777777778</v>
      </c>
      <c r="G7" s="873">
        <f t="shared" ref="G7:G14" si="0">(F7-B7)*1000</f>
        <v>-799.99599999999975</v>
      </c>
      <c r="H7" s="494">
        <f t="shared" ref="H7:H14" si="1">(F7-E7)*1000</f>
        <v>-33.690111111110753</v>
      </c>
      <c r="J7" s="475">
        <f t="shared" ref="J7:J14" si="2">G7/(B7*1000)*100</f>
        <v>-34.37852038405773</v>
      </c>
      <c r="K7" s="491">
        <f t="shared" ref="K7:K14" si="3">H7/(E7*1000)*100</f>
        <v>-2.1586305210739112</v>
      </c>
    </row>
    <row r="8" spans="1:15">
      <c r="A8" s="476" t="s">
        <v>249</v>
      </c>
      <c r="B8" s="477">
        <v>1.1051999999999997</v>
      </c>
      <c r="C8" s="477">
        <v>0.95622477777777781</v>
      </c>
      <c r="D8" s="477">
        <v>0.77928799999999998</v>
      </c>
      <c r="E8" s="477">
        <v>0.69323188888888887</v>
      </c>
      <c r="F8" s="477">
        <v>0.67010611111111118</v>
      </c>
      <c r="G8" s="873">
        <f t="shared" si="0"/>
        <v>-435.09388888888856</v>
      </c>
      <c r="H8" s="494">
        <f t="shared" si="1"/>
        <v>-23.125777777777689</v>
      </c>
      <c r="J8" s="475">
        <f t="shared" si="2"/>
        <v>-39.367887159689523</v>
      </c>
      <c r="K8" s="491">
        <f t="shared" si="3"/>
        <v>-3.3359368125496438</v>
      </c>
    </row>
    <row r="9" spans="1:15" ht="16.5" thickBot="1">
      <c r="A9" s="481" t="s">
        <v>250</v>
      </c>
      <c r="B9" s="482">
        <v>3.0330299999999997</v>
      </c>
      <c r="C9" s="482">
        <v>2.7595834444444449</v>
      </c>
      <c r="D9" s="482">
        <v>2.2401308888888889</v>
      </c>
      <c r="E9" s="482">
        <v>2.069814333333333</v>
      </c>
      <c r="F9" s="482">
        <v>2.0925062222222222</v>
      </c>
      <c r="G9" s="874">
        <f>(F9-B9)*1000</f>
        <v>-940.52377777777747</v>
      </c>
      <c r="H9" s="495">
        <f t="shared" si="1"/>
        <v>22.691888888889178</v>
      </c>
      <c r="J9" s="484">
        <f t="shared" si="2"/>
        <v>-31.009379326211</v>
      </c>
      <c r="K9" s="248">
        <f t="shared" si="3"/>
        <v>1.096324850178471</v>
      </c>
    </row>
    <row r="10" spans="1:15">
      <c r="A10" s="610" t="s">
        <v>251</v>
      </c>
      <c r="B10" s="480">
        <v>0.4117676666666667</v>
      </c>
      <c r="C10" s="480">
        <v>0.33385811111111113</v>
      </c>
      <c r="D10" s="480">
        <v>0.28601722222222226</v>
      </c>
      <c r="E10" s="480">
        <v>0.29435411111111109</v>
      </c>
      <c r="F10" s="480">
        <v>0.31771066666666664</v>
      </c>
      <c r="G10" s="872">
        <f t="shared" si="0"/>
        <v>-94.057000000000059</v>
      </c>
      <c r="H10" s="493">
        <f t="shared" si="1"/>
        <v>23.356555555555548</v>
      </c>
      <c r="J10" s="483">
        <f t="shared" si="2"/>
        <v>-22.842250039059255</v>
      </c>
      <c r="K10" s="490">
        <f t="shared" si="3"/>
        <v>7.9348494462640788</v>
      </c>
    </row>
    <row r="11" spans="1:15">
      <c r="A11" s="476" t="s">
        <v>252</v>
      </c>
      <c r="B11" s="477">
        <v>3.3421513333333337</v>
      </c>
      <c r="C11" s="477">
        <v>2.9434923333333334</v>
      </c>
      <c r="D11" s="477">
        <v>2.7709031111111111</v>
      </c>
      <c r="E11" s="477">
        <v>2.8427684444444443</v>
      </c>
      <c r="F11" s="477">
        <v>2.6463935555555556</v>
      </c>
      <c r="G11" s="873">
        <f>(F11-B11)*1000</f>
        <v>-695.75777777777819</v>
      </c>
      <c r="H11" s="494">
        <f t="shared" si="1"/>
        <v>-196.37488888888876</v>
      </c>
      <c r="J11" s="475">
        <f t="shared" si="2"/>
        <v>-20.817662289512668</v>
      </c>
      <c r="K11" s="491">
        <f t="shared" si="3"/>
        <v>-6.9078749369354933</v>
      </c>
    </row>
    <row r="12" spans="1:15" ht="16.5" thickBot="1">
      <c r="A12" s="159" t="s">
        <v>253</v>
      </c>
      <c r="B12" s="482">
        <v>1.7619226666666665</v>
      </c>
      <c r="C12" s="482">
        <v>1.4513981111111112</v>
      </c>
      <c r="D12" s="482">
        <v>1.1711346666666667</v>
      </c>
      <c r="E12" s="482">
        <v>1.0982706666666666</v>
      </c>
      <c r="F12" s="482">
        <v>1.0644324444444446</v>
      </c>
      <c r="G12" s="874">
        <f>(F12-B12)*1000</f>
        <v>-697.49022222222186</v>
      </c>
      <c r="H12" s="495">
        <f t="shared" si="1"/>
        <v>-33.838222222221994</v>
      </c>
      <c r="J12" s="484">
        <f t="shared" si="2"/>
        <v>-39.586880594582766</v>
      </c>
      <c r="K12" s="492">
        <f>H12/(E12*1000)*100</f>
        <v>-3.0810457976560115</v>
      </c>
    </row>
    <row r="13" spans="1:15" ht="16.5" thickBot="1">
      <c r="A13" s="485" t="s">
        <v>254</v>
      </c>
      <c r="B13" s="486">
        <v>0.6843475555555556</v>
      </c>
      <c r="C13" s="486">
        <v>0.57558844444444435</v>
      </c>
      <c r="D13" s="486">
        <v>0.54379744444444444</v>
      </c>
      <c r="E13" s="486">
        <v>0.49146644444444448</v>
      </c>
      <c r="F13" s="486">
        <v>0.59885188888888896</v>
      </c>
      <c r="G13" s="497">
        <f t="shared" si="0"/>
        <v>-85.495666666666637</v>
      </c>
      <c r="H13" s="496">
        <f>(F13-E13)*1000</f>
        <v>107.38544444444447</v>
      </c>
      <c r="J13" s="487">
        <f t="shared" si="2"/>
        <v>-12.493018492228115</v>
      </c>
      <c r="K13" s="248">
        <f t="shared" si="3"/>
        <v>21.850005358114199</v>
      </c>
    </row>
    <row r="14" spans="1:15" ht="16.5" thickBot="1">
      <c r="A14" s="488" t="s">
        <v>287</v>
      </c>
      <c r="B14" s="489">
        <f>+B6+B7+B8+B9+B10+B11+B12+B13</f>
        <v>16.669327888888887</v>
      </c>
      <c r="C14" s="489">
        <f>+C6+C7+C8+C9+C10+C11+C12+C13</f>
        <v>14.750029555555555</v>
      </c>
      <c r="D14" s="489">
        <f>+D6+D7+D8+D9+D10+D11+D12+D13</f>
        <v>12.926482444444446</v>
      </c>
      <c r="E14" s="489">
        <f>+E6+E7+E8+E9+E10+E11+E12+E13</f>
        <v>12.282501999999999</v>
      </c>
      <c r="F14" s="489">
        <f>+F6+F7+F8+F9+F10+F11+F12+F13</f>
        <v>11.982532555555556</v>
      </c>
      <c r="G14" s="497">
        <f t="shared" si="0"/>
        <v>-4686.7953333333307</v>
      </c>
      <c r="H14" s="497">
        <f t="shared" si="1"/>
        <v>-299.96944444444296</v>
      </c>
      <c r="J14" s="487">
        <f t="shared" si="2"/>
        <v>-28.116282579439588</v>
      </c>
      <c r="K14" s="487">
        <f t="shared" si="3"/>
        <v>-2.4422503203699297</v>
      </c>
    </row>
    <row r="16" spans="1:15" ht="19.5" customHeight="1" thickBot="1">
      <c r="A16" s="310" t="s">
        <v>267</v>
      </c>
      <c r="B16" s="108"/>
      <c r="C16" s="108"/>
      <c r="D16" s="108"/>
      <c r="E16" s="379"/>
      <c r="F16" s="379"/>
    </row>
    <row r="17" spans="1:11">
      <c r="A17" s="479" t="s">
        <v>255</v>
      </c>
      <c r="B17" s="480">
        <v>5.4731748888888889</v>
      </c>
      <c r="C17" s="480">
        <v>5.1447038888888894</v>
      </c>
      <c r="D17" s="480">
        <v>4.6129611111111108</v>
      </c>
      <c r="E17" s="480">
        <v>4.2422576666666671</v>
      </c>
      <c r="F17" s="480">
        <v>4.0835374444444437</v>
      </c>
      <c r="G17" s="872">
        <f>(F17-B17)*1000</f>
        <v>-1389.6374444444452</v>
      </c>
      <c r="H17" s="493">
        <f>(F17-E17)*1000</f>
        <v>-158.72022222222347</v>
      </c>
      <c r="J17" s="483">
        <f t="shared" ref="J17:J25" si="4">G17/(B17*1000)*100</f>
        <v>-25.389969673096925</v>
      </c>
      <c r="K17" s="490">
        <f t="shared" ref="K17:K25" si="5">H17/(E17*1000)*100</f>
        <v>-3.7414092847155391</v>
      </c>
    </row>
    <row r="18" spans="1:11">
      <c r="A18" s="476" t="s">
        <v>256</v>
      </c>
      <c r="B18" s="477">
        <v>1.8292105555555556</v>
      </c>
      <c r="C18" s="477">
        <v>1.6322344444444445</v>
      </c>
      <c r="D18" s="477">
        <v>1.2511813333333333</v>
      </c>
      <c r="E18" s="477">
        <v>1.1087836666666666</v>
      </c>
      <c r="F18" s="477">
        <v>1.0264633333333333</v>
      </c>
      <c r="G18" s="873">
        <f t="shared" ref="G18:G24" si="6">(F18-B18)*1000</f>
        <v>-802.74722222222226</v>
      </c>
      <c r="H18" s="494">
        <f t="shared" ref="H18:H25" si="7">(F18-E18)*1000</f>
        <v>-82.320333333333323</v>
      </c>
      <c r="J18" s="475">
        <f t="shared" si="4"/>
        <v>-43.884899952286645</v>
      </c>
      <c r="K18" s="491">
        <f t="shared" si="5"/>
        <v>-7.4243818526667793</v>
      </c>
    </row>
    <row r="19" spans="1:11">
      <c r="A19" s="476" t="s">
        <v>257</v>
      </c>
      <c r="B19" s="477">
        <v>2.1591158888888886</v>
      </c>
      <c r="C19" s="477">
        <v>2.0500436666666668</v>
      </c>
      <c r="D19" s="477">
        <v>1.6969459999999998</v>
      </c>
      <c r="E19" s="477">
        <v>1.6372217777777778</v>
      </c>
      <c r="F19" s="477">
        <v>1.6286003333333332</v>
      </c>
      <c r="G19" s="873">
        <f t="shared" si="6"/>
        <v>-530.51555555555535</v>
      </c>
      <c r="H19" s="494">
        <f t="shared" si="7"/>
        <v>-8.6214444444445704</v>
      </c>
      <c r="J19" s="475">
        <f t="shared" si="4"/>
        <v>-24.570962507647799</v>
      </c>
      <c r="K19" s="491">
        <f t="shared" si="5"/>
        <v>-0.52658989523988431</v>
      </c>
    </row>
    <row r="20" spans="1:11" ht="16.5" thickBot="1">
      <c r="A20" s="481" t="s">
        <v>258</v>
      </c>
      <c r="B20" s="482">
        <v>2.9879908888888895</v>
      </c>
      <c r="C20" s="482">
        <v>2.7506733333333333</v>
      </c>
      <c r="D20" s="482">
        <v>2.1934055555555556</v>
      </c>
      <c r="E20" s="482">
        <v>2.1492633333333333</v>
      </c>
      <c r="F20" s="482">
        <v>2.1549651111111112</v>
      </c>
      <c r="G20" s="874">
        <f t="shared" si="6"/>
        <v>-833.02577777777833</v>
      </c>
      <c r="H20" s="495">
        <f t="shared" si="7"/>
        <v>5.7017777777779166</v>
      </c>
      <c r="J20" s="484">
        <f t="shared" si="4"/>
        <v>-27.879127104284652</v>
      </c>
      <c r="K20" s="248">
        <f t="shared" si="5"/>
        <v>0.26528986417569045</v>
      </c>
    </row>
    <row r="21" spans="1:11">
      <c r="A21" s="610" t="s">
        <v>259</v>
      </c>
      <c r="B21" s="480">
        <v>0.65410288888888879</v>
      </c>
      <c r="C21" s="480">
        <v>0.612622</v>
      </c>
      <c r="D21" s="480">
        <v>0.58666444444444421</v>
      </c>
      <c r="E21" s="480">
        <v>0.54393622222222227</v>
      </c>
      <c r="F21" s="480">
        <v>0.4943104444444445</v>
      </c>
      <c r="G21" s="872">
        <f t="shared" si="6"/>
        <v>-159.7924444444443</v>
      </c>
      <c r="H21" s="493">
        <f t="shared" si="7"/>
        <v>-49.62577777777777</v>
      </c>
      <c r="J21" s="483">
        <f t="shared" si="4"/>
        <v>-24.429252210746306</v>
      </c>
      <c r="K21" s="490">
        <f t="shared" si="5"/>
        <v>-9.1234552416888732</v>
      </c>
    </row>
    <row r="22" spans="1:11">
      <c r="A22" s="476" t="s">
        <v>260</v>
      </c>
      <c r="B22" s="477">
        <v>4.4239728888888887</v>
      </c>
      <c r="C22" s="477">
        <v>3.9742295555555551</v>
      </c>
      <c r="D22" s="477">
        <v>3.6372468888888889</v>
      </c>
      <c r="E22" s="477">
        <v>3.5397072222222219</v>
      </c>
      <c r="F22" s="477">
        <v>3.3895575555555557</v>
      </c>
      <c r="G22" s="873">
        <f t="shared" si="6"/>
        <v>-1034.4153333333329</v>
      </c>
      <c r="H22" s="494">
        <f t="shared" si="7"/>
        <v>-150.14966666666618</v>
      </c>
      <c r="J22" s="475">
        <f t="shared" si="4"/>
        <v>-23.382045037647902</v>
      </c>
      <c r="K22" s="491">
        <f t="shared" si="5"/>
        <v>-4.2418668336191514</v>
      </c>
    </row>
    <row r="23" spans="1:11" ht="16.5" thickBot="1">
      <c r="A23" s="159" t="s">
        <v>261</v>
      </c>
      <c r="B23" s="482">
        <v>0.88400622222222225</v>
      </c>
      <c r="C23" s="482">
        <v>0.71377355555555555</v>
      </c>
      <c r="D23" s="482">
        <v>0.53566344444444447</v>
      </c>
      <c r="E23" s="482">
        <v>0.5014332222222222</v>
      </c>
      <c r="F23" s="482">
        <v>0.46551477777777772</v>
      </c>
      <c r="G23" s="874">
        <f t="shared" si="6"/>
        <v>-418.49144444444454</v>
      </c>
      <c r="H23" s="495">
        <f t="shared" si="7"/>
        <v>-35.918444444444475</v>
      </c>
      <c r="J23" s="484">
        <f t="shared" si="4"/>
        <v>-47.340327921271552</v>
      </c>
      <c r="K23" s="492">
        <f t="shared" si="5"/>
        <v>-7.163156099881701</v>
      </c>
    </row>
    <row r="24" spans="1:11" ht="16.5" thickBot="1">
      <c r="A24" s="485" t="s">
        <v>262</v>
      </c>
      <c r="B24" s="486">
        <v>1.1780456666666665</v>
      </c>
      <c r="C24" s="486">
        <v>1.1063372222222221</v>
      </c>
      <c r="D24" s="486">
        <v>1.0048822222222222</v>
      </c>
      <c r="E24" s="486">
        <v>0.95867922222222213</v>
      </c>
      <c r="F24" s="486">
        <v>1.1707530000000002</v>
      </c>
      <c r="G24" s="497">
        <f t="shared" si="6"/>
        <v>-7.292666666666392</v>
      </c>
      <c r="H24" s="496">
        <f>(F24-E24)*1000</f>
        <v>212.07377777777802</v>
      </c>
      <c r="J24" s="487">
        <f t="shared" si="4"/>
        <v>-0.61904787505405634</v>
      </c>
      <c r="K24" s="248">
        <f t="shared" si="5"/>
        <v>22.121453439471669</v>
      </c>
    </row>
    <row r="25" spans="1:11" ht="16.5" thickBot="1">
      <c r="A25" s="488" t="s">
        <v>287</v>
      </c>
      <c r="B25" s="489">
        <f>+B17+B18+B19+B20+B21+B22+B23+B24</f>
        <v>19.58961988888889</v>
      </c>
      <c r="C25" s="489">
        <f>+C17+C18+C19+C20+C21+C22+C23+C24</f>
        <v>17.984617666666669</v>
      </c>
      <c r="D25" s="489">
        <f>+D17+D18+D19+D20+D21+D22+D23+D24</f>
        <v>15.518951000000001</v>
      </c>
      <c r="E25" s="489">
        <f>+E17+E18+E19+E20+E21+E22+E23+E24</f>
        <v>14.681282333333332</v>
      </c>
      <c r="F25" s="489">
        <f>+F17+F18+F19+F20+F21+F22+F23+F24</f>
        <v>14.413701999999997</v>
      </c>
      <c r="G25" s="497">
        <f>(F25-B25)*1000</f>
        <v>-5175.9178888888937</v>
      </c>
      <c r="H25" s="497">
        <f t="shared" si="7"/>
        <v>-267.58033333333486</v>
      </c>
      <c r="J25" s="487">
        <f t="shared" si="4"/>
        <v>-26.421737217191449</v>
      </c>
      <c r="K25" s="487">
        <f t="shared" si="5"/>
        <v>-1.8225951061904393</v>
      </c>
    </row>
    <row r="26" spans="1:11">
      <c r="G26" s="8"/>
      <c r="H26" s="8"/>
    </row>
    <row r="27" spans="1:11">
      <c r="A27" s="385" t="s">
        <v>278</v>
      </c>
      <c r="G27" s="307"/>
    </row>
    <row r="28" spans="1:11">
      <c r="B28" s="315"/>
      <c r="C28" s="315"/>
      <c r="D28" s="315"/>
      <c r="E28" s="315"/>
      <c r="F28" s="315"/>
      <c r="G28" s="307"/>
    </row>
    <row r="30" spans="1:11">
      <c r="G30" s="314"/>
    </row>
    <row r="31" spans="1:11">
      <c r="G31" s="314"/>
    </row>
    <row r="33" spans="6:6">
      <c r="F33" s="316"/>
    </row>
    <row r="34" spans="6:6">
      <c r="F34" s="316"/>
    </row>
  </sheetData>
  <mergeCells count="2">
    <mergeCell ref="G3:H3"/>
    <mergeCell ref="J3:K3"/>
  </mergeCells>
  <phoneticPr fontId="8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B3B0-9606-4B02-A761-00F6BC16EFF5}">
  <sheetPr codeName="Foglio25">
    <tabColor rgb="FFFF0000"/>
  </sheetPr>
  <dimension ref="A1:Q35"/>
  <sheetViews>
    <sheetView showGridLines="0" topLeftCell="A12" zoomScale="90" zoomScaleNormal="90" workbookViewId="0">
      <selection activeCell="A13" sqref="A13"/>
    </sheetView>
  </sheetViews>
  <sheetFormatPr defaultColWidth="9.140625" defaultRowHeight="15.75"/>
  <cols>
    <col min="1" max="1" width="30.5703125" style="13" customWidth="1"/>
    <col min="2" max="2" width="13" style="13" customWidth="1"/>
    <col min="3" max="6" width="8.5703125" style="13" customWidth="1"/>
    <col min="7" max="7" width="13" style="13" customWidth="1"/>
    <col min="8" max="8" width="15.42578125" style="13" customWidth="1"/>
    <col min="9" max="9" width="8.42578125" style="13" customWidth="1"/>
    <col min="10" max="13" width="8.5703125" style="13" customWidth="1"/>
    <col min="14" max="16384" width="9.140625" style="13"/>
  </cols>
  <sheetData>
    <row r="1" spans="1:17" ht="21">
      <c r="A1" s="16" t="str">
        <f>+'Indice-Index'!C11</f>
        <v>2.6   Ascolti dei canali "All news" nel giorno medio da inizio anno -  Average monthly audience of main national  "All news" channels (b.y.)</v>
      </c>
      <c r="B1" s="269"/>
      <c r="C1" s="269"/>
      <c r="D1" s="269"/>
      <c r="E1" s="269"/>
      <c r="F1" s="91"/>
      <c r="G1" s="91"/>
      <c r="H1" s="91"/>
      <c r="I1" s="91"/>
      <c r="J1" s="91"/>
      <c r="K1" s="91"/>
      <c r="L1" s="91"/>
      <c r="M1" s="91"/>
      <c r="N1" s="91"/>
      <c r="O1" s="91"/>
      <c r="P1" s="91"/>
    </row>
    <row r="2" spans="1:17">
      <c r="A2" s="25"/>
      <c r="B2" s="25"/>
      <c r="C2" s="25"/>
      <c r="D2" s="25"/>
      <c r="E2" s="25"/>
      <c r="F2" s="50"/>
      <c r="G2" s="50"/>
      <c r="H2" s="50"/>
      <c r="I2" s="50"/>
      <c r="J2" s="50"/>
      <c r="K2" s="50"/>
      <c r="L2" s="50"/>
      <c r="M2" s="50"/>
      <c r="N2" s="50"/>
      <c r="O2" s="50"/>
      <c r="P2" s="50"/>
      <c r="Q2" s="50"/>
    </row>
    <row r="3" spans="1:17" ht="17.25" customHeight="1">
      <c r="A3" s="768"/>
      <c r="B3" s="50"/>
      <c r="C3" s="50"/>
      <c r="D3" s="50"/>
      <c r="E3" s="50"/>
      <c r="F3" s="50"/>
      <c r="G3" s="1045"/>
      <c r="H3" s="1045"/>
      <c r="I3" s="50"/>
      <c r="J3" s="1045"/>
      <c r="K3" s="1045"/>
      <c r="L3" s="50"/>
      <c r="M3" s="50"/>
      <c r="N3" s="50"/>
      <c r="O3" s="50"/>
      <c r="P3" s="50"/>
      <c r="Q3" s="50"/>
    </row>
    <row r="4" spans="1:17" ht="17.25" customHeight="1">
      <c r="G4" s="769"/>
      <c r="H4" s="156" t="s">
        <v>818</v>
      </c>
      <c r="I4" s="153"/>
      <c r="J4" s="785" t="s">
        <v>810</v>
      </c>
      <c r="K4" s="779" t="s">
        <v>811</v>
      </c>
      <c r="L4" s="779" t="s">
        <v>812</v>
      </c>
      <c r="M4" s="779" t="s">
        <v>813</v>
      </c>
      <c r="N4" s="50"/>
      <c r="O4" s="50"/>
      <c r="P4" s="50"/>
      <c r="Q4" s="50"/>
    </row>
    <row r="5" spans="1:17">
      <c r="G5" s="770"/>
      <c r="H5" s="863" t="s">
        <v>1054</v>
      </c>
      <c r="I5" s="153"/>
      <c r="J5" s="784" t="s">
        <v>814</v>
      </c>
      <c r="K5" s="780" t="s">
        <v>815</v>
      </c>
      <c r="L5" s="780" t="s">
        <v>816</v>
      </c>
      <c r="M5" s="780" t="s">
        <v>817</v>
      </c>
      <c r="N5" s="50"/>
      <c r="O5" s="50"/>
      <c r="P5" s="50"/>
      <c r="Q5" s="50"/>
    </row>
    <row r="6" spans="1:17" ht="16.5" thickBot="1">
      <c r="G6" s="770"/>
      <c r="H6" s="24"/>
      <c r="I6" s="153"/>
      <c r="J6" s="783"/>
      <c r="K6" s="782"/>
      <c r="L6" s="782"/>
      <c r="M6" s="782"/>
      <c r="N6" s="50"/>
      <c r="O6" s="50"/>
      <c r="P6" s="50"/>
      <c r="Q6" s="50"/>
    </row>
    <row r="7" spans="1:17" ht="17.25">
      <c r="G7" s="770"/>
      <c r="H7" s="886"/>
      <c r="I7" s="805">
        <v>2024</v>
      </c>
      <c r="J7" s="877">
        <v>42.789666666666662</v>
      </c>
      <c r="K7" s="878">
        <v>87.426777777777787</v>
      </c>
      <c r="L7" s="878">
        <v>38.486777777777782</v>
      </c>
      <c r="M7" s="879">
        <v>51.097666666666662</v>
      </c>
      <c r="N7" s="50"/>
      <c r="O7" s="50"/>
      <c r="P7" s="50"/>
      <c r="Q7" s="50"/>
    </row>
    <row r="8" spans="1:17">
      <c r="G8" s="770"/>
      <c r="H8" s="887"/>
      <c r="I8" s="781">
        <v>2023</v>
      </c>
      <c r="J8" s="786">
        <v>50.303222222222217</v>
      </c>
      <c r="K8" s="787">
        <v>97.410444444444437</v>
      </c>
      <c r="L8" s="787">
        <v>66.379444444444431</v>
      </c>
      <c r="M8" s="788">
        <v>60.172111111111107</v>
      </c>
      <c r="N8" s="50"/>
      <c r="O8" s="50"/>
      <c r="P8" s="50"/>
      <c r="Q8" s="50"/>
    </row>
    <row r="9" spans="1:17">
      <c r="G9" s="770"/>
      <c r="H9" s="888" t="s">
        <v>873</v>
      </c>
      <c r="I9" s="781">
        <v>2022</v>
      </c>
      <c r="J9" s="786">
        <v>60.861444444444444</v>
      </c>
      <c r="K9" s="787">
        <v>116.36677777777778</v>
      </c>
      <c r="L9" s="787">
        <v>81.212777777777788</v>
      </c>
      <c r="M9" s="788">
        <v>73.540000000000006</v>
      </c>
      <c r="N9" s="50"/>
      <c r="O9" s="50"/>
      <c r="P9" s="50"/>
      <c r="Q9" s="50"/>
    </row>
    <row r="10" spans="1:17">
      <c r="G10" s="770"/>
      <c r="H10" s="887"/>
      <c r="I10" s="781">
        <v>2021</v>
      </c>
      <c r="J10" s="786">
        <v>73.446222222222218</v>
      </c>
      <c r="K10" s="787">
        <v>148.52311111111112</v>
      </c>
      <c r="L10" s="787">
        <v>92.754333333333335</v>
      </c>
      <c r="M10" s="788">
        <v>90.75333333333333</v>
      </c>
      <c r="N10" s="50"/>
      <c r="O10" s="50"/>
      <c r="P10" s="50"/>
      <c r="Q10" s="50"/>
    </row>
    <row r="11" spans="1:17" ht="16.5" thickBot="1">
      <c r="G11" s="770"/>
      <c r="H11" s="887"/>
      <c r="I11" s="859">
        <v>2020</v>
      </c>
      <c r="J11" s="786">
        <v>90.467888888888893</v>
      </c>
      <c r="K11" s="787">
        <v>160.547</v>
      </c>
      <c r="L11" s="787">
        <v>117.976</v>
      </c>
      <c r="M11" s="788">
        <v>108.764</v>
      </c>
      <c r="N11" s="50"/>
      <c r="O11" s="50"/>
      <c r="P11" s="50"/>
      <c r="Q11" s="50"/>
    </row>
    <row r="12" spans="1:17">
      <c r="A12" s="156" t="s">
        <v>818</v>
      </c>
      <c r="B12" s="153"/>
      <c r="C12" s="779" t="s">
        <v>810</v>
      </c>
      <c r="D12" s="779" t="s">
        <v>811</v>
      </c>
      <c r="E12" s="779" t="s">
        <v>812</v>
      </c>
      <c r="F12" s="779" t="s">
        <v>813</v>
      </c>
      <c r="G12" s="770"/>
      <c r="H12" s="1043" t="s">
        <v>631</v>
      </c>
      <c r="I12" s="880" t="s">
        <v>984</v>
      </c>
      <c r="J12" s="881">
        <f>(J7-J8)/J8*100</f>
        <v>-14.936529358622931</v>
      </c>
      <c r="K12" s="881">
        <f>(K7-K8)/K8*100</f>
        <v>-10.249072082163202</v>
      </c>
      <c r="L12" s="881">
        <f>(L7-L8)/L8*100</f>
        <v>-42.020036323158926</v>
      </c>
      <c r="M12" s="882">
        <f>(M7-M8)/M8*100</f>
        <v>-15.080814478468248</v>
      </c>
      <c r="N12" s="50"/>
      <c r="O12" s="50"/>
      <c r="P12" s="50"/>
      <c r="Q12" s="50"/>
    </row>
    <row r="13" spans="1:17" ht="16.5" thickBot="1">
      <c r="A13" s="863" t="s">
        <v>1054</v>
      </c>
      <c r="B13" s="153"/>
      <c r="C13" s="780" t="s">
        <v>814</v>
      </c>
      <c r="D13" s="780" t="s">
        <v>815</v>
      </c>
      <c r="E13" s="780" t="s">
        <v>816</v>
      </c>
      <c r="F13" s="780" t="s">
        <v>817</v>
      </c>
      <c r="G13" s="773"/>
      <c r="H13" s="1044"/>
      <c r="I13" s="883" t="s">
        <v>985</v>
      </c>
      <c r="J13" s="884">
        <f>(J7-J11)/J11*100</f>
        <v>-52.701818079097443</v>
      </c>
      <c r="K13" s="884">
        <f>(K7-K11)/K11*100</f>
        <v>-45.544433855644897</v>
      </c>
      <c r="L13" s="884">
        <f>(L7-L11)/L11*100</f>
        <v>-67.377451534398716</v>
      </c>
      <c r="M13" s="885">
        <f>(M7-M11)/M11*100</f>
        <v>-53.019687886923371</v>
      </c>
      <c r="N13" s="50"/>
      <c r="O13" s="50"/>
      <c r="P13" s="50"/>
      <c r="Q13" s="50"/>
    </row>
    <row r="14" spans="1:17" ht="19.5" customHeight="1" thickBot="1">
      <c r="A14" s="24"/>
      <c r="B14" s="153"/>
      <c r="C14" s="24"/>
      <c r="D14" s="24"/>
      <c r="E14" s="24"/>
      <c r="F14" s="24"/>
      <c r="G14" s="50"/>
      <c r="H14" s="109"/>
      <c r="I14" s="213"/>
      <c r="J14" s="154"/>
      <c r="K14" s="24"/>
      <c r="L14" s="24"/>
      <c r="M14" s="24"/>
      <c r="N14" s="50"/>
      <c r="O14" s="50"/>
      <c r="P14" s="50"/>
      <c r="Q14" s="50"/>
    </row>
    <row r="15" spans="1:17" ht="17.25">
      <c r="A15" s="1046" t="s">
        <v>875</v>
      </c>
      <c r="B15" s="857">
        <v>2024</v>
      </c>
      <c r="C15" s="875">
        <f t="shared" ref="C15:F19" si="0">+J7+J23+J15</f>
        <v>108.17822222222222</v>
      </c>
      <c r="D15" s="875">
        <f t="shared" si="0"/>
        <v>215.89077777777777</v>
      </c>
      <c r="E15" s="875">
        <f t="shared" si="0"/>
        <v>83.586222222222233</v>
      </c>
      <c r="F15" s="876">
        <f t="shared" si="0"/>
        <v>160.20466666666664</v>
      </c>
      <c r="G15" s="770"/>
      <c r="H15" s="886"/>
      <c r="I15" s="857">
        <v>2024</v>
      </c>
      <c r="J15" s="877">
        <v>38.924999999999997</v>
      </c>
      <c r="K15" s="878">
        <v>79.041333333333327</v>
      </c>
      <c r="L15" s="878">
        <v>25.614222222222221</v>
      </c>
      <c r="M15" s="879">
        <v>65.479777777777784</v>
      </c>
      <c r="N15" s="50"/>
    </row>
    <row r="16" spans="1:17">
      <c r="A16" s="1047"/>
      <c r="B16" s="781">
        <v>2023</v>
      </c>
      <c r="C16" s="601">
        <f t="shared" si="0"/>
        <v>117.90688888888889</v>
      </c>
      <c r="D16" s="601">
        <f t="shared" si="0"/>
        <v>223.68144444444442</v>
      </c>
      <c r="E16" s="601">
        <f t="shared" si="0"/>
        <v>133.184</v>
      </c>
      <c r="F16" s="858">
        <f t="shared" si="0"/>
        <v>172.80133333333333</v>
      </c>
      <c r="G16" s="770"/>
      <c r="H16" s="887"/>
      <c r="I16" s="781">
        <v>2023</v>
      </c>
      <c r="J16" s="786">
        <v>39.991666666666667</v>
      </c>
      <c r="K16" s="787">
        <v>76.725666666666669</v>
      </c>
      <c r="L16" s="787">
        <v>37.921777777777784</v>
      </c>
      <c r="M16" s="788">
        <v>68.302000000000007</v>
      </c>
      <c r="N16" s="50"/>
    </row>
    <row r="17" spans="1:17">
      <c r="A17" s="1047"/>
      <c r="B17" s="781">
        <v>2022</v>
      </c>
      <c r="C17" s="601">
        <f t="shared" si="0"/>
        <v>139.15577777777776</v>
      </c>
      <c r="D17" s="601">
        <f t="shared" si="0"/>
        <v>244.44466666666668</v>
      </c>
      <c r="E17" s="601">
        <f t="shared" si="0"/>
        <v>159.77244444444443</v>
      </c>
      <c r="F17" s="858">
        <f t="shared" si="0"/>
        <v>200.38233333333335</v>
      </c>
      <c r="G17" s="770"/>
      <c r="H17" s="888" t="s">
        <v>929</v>
      </c>
      <c r="I17" s="781">
        <v>2022</v>
      </c>
      <c r="J17" s="786">
        <v>44.009666666666661</v>
      </c>
      <c r="K17" s="787">
        <v>76.240333333333325</v>
      </c>
      <c r="L17" s="787">
        <v>43.504444444444445</v>
      </c>
      <c r="M17" s="788">
        <v>70.131888888888895</v>
      </c>
      <c r="N17" s="50"/>
    </row>
    <row r="18" spans="1:17">
      <c r="A18" s="1047"/>
      <c r="B18" s="781">
        <v>2021</v>
      </c>
      <c r="C18" s="601">
        <f t="shared" si="0"/>
        <v>160.21577777777779</v>
      </c>
      <c r="D18" s="601">
        <f t="shared" si="0"/>
        <v>287.947</v>
      </c>
      <c r="E18" s="601">
        <f t="shared" si="0"/>
        <v>194.30366666666666</v>
      </c>
      <c r="F18" s="858">
        <f t="shared" si="0"/>
        <v>223.26566666666668</v>
      </c>
      <c r="G18" s="770"/>
      <c r="H18" s="887"/>
      <c r="I18" s="781">
        <v>2021</v>
      </c>
      <c r="J18" s="786">
        <v>49.124111111111112</v>
      </c>
      <c r="K18" s="787">
        <v>87.058666666666667</v>
      </c>
      <c r="L18" s="787">
        <v>65.174666666666667</v>
      </c>
      <c r="M18" s="788">
        <v>71.850111111111104</v>
      </c>
      <c r="N18" s="50"/>
    </row>
    <row r="19" spans="1:17" ht="16.5" thickBot="1">
      <c r="A19" s="1047"/>
      <c r="B19" s="781">
        <v>2020</v>
      </c>
      <c r="C19" s="601">
        <f t="shared" si="0"/>
        <v>193.37433333333334</v>
      </c>
      <c r="D19" s="601">
        <f t="shared" si="0"/>
        <v>291.64233333333334</v>
      </c>
      <c r="E19" s="601">
        <f t="shared" si="0"/>
        <v>239.37411111111112</v>
      </c>
      <c r="F19" s="858">
        <f t="shared" si="0"/>
        <v>275.27611111111111</v>
      </c>
      <c r="G19" s="770"/>
      <c r="H19" s="887"/>
      <c r="I19" s="781">
        <v>2020</v>
      </c>
      <c r="J19" s="786">
        <v>51.324111111111108</v>
      </c>
      <c r="K19" s="787">
        <v>74.259555555555565</v>
      </c>
      <c r="L19" s="787">
        <v>67.388777777777776</v>
      </c>
      <c r="M19" s="788">
        <v>82.058999999999997</v>
      </c>
      <c r="N19" s="50"/>
    </row>
    <row r="20" spans="1:17">
      <c r="A20" s="1043" t="s">
        <v>631</v>
      </c>
      <c r="B20" s="880" t="s">
        <v>984</v>
      </c>
      <c r="C20" s="881">
        <f>(C15-C16)/C16*100</f>
        <v>-8.2511435577225747</v>
      </c>
      <c r="D20" s="881">
        <f>(D15-D16)/D16*100</f>
        <v>-3.4829293444595995</v>
      </c>
      <c r="E20" s="881">
        <f>(E15-E16)/E16*100</f>
        <v>-37.240042180575564</v>
      </c>
      <c r="F20" s="882">
        <f>(F15-F16)/F16*100</f>
        <v>-7.289681406779283</v>
      </c>
      <c r="G20" s="770"/>
      <c r="H20" s="1043" t="s">
        <v>631</v>
      </c>
      <c r="I20" s="880" t="s">
        <v>984</v>
      </c>
      <c r="J20" s="881">
        <f>(J15-J16)/J16*100</f>
        <v>-2.6672223379870892</v>
      </c>
      <c r="K20" s="881">
        <f>(K15-K16)/K16*100</f>
        <v>3.0181121484770301</v>
      </c>
      <c r="L20" s="881">
        <f>(L15-L16)/L16*100</f>
        <v>-32.455112277905414</v>
      </c>
      <c r="M20" s="882">
        <f>(M15-M16)/M16*100</f>
        <v>-4.1319759629618789</v>
      </c>
      <c r="N20" s="50"/>
    </row>
    <row r="21" spans="1:17" ht="16.5" thickBot="1">
      <c r="A21" s="1044"/>
      <c r="B21" s="883" t="s">
        <v>985</v>
      </c>
      <c r="C21" s="884">
        <f>(C15-C19)/C19*100</f>
        <v>-44.057610771049134</v>
      </c>
      <c r="D21" s="884">
        <f>(D15-D19)/D19*100</f>
        <v>-25.974128889229238</v>
      </c>
      <c r="E21" s="884">
        <f>(E15-E19)/E19*100</f>
        <v>-65.081344079258542</v>
      </c>
      <c r="F21" s="885">
        <f>(F15-F19)/F19*100</f>
        <v>-41.802190527894226</v>
      </c>
      <c r="G21" s="770"/>
      <c r="H21" s="1044"/>
      <c r="I21" s="883" t="s">
        <v>985</v>
      </c>
      <c r="J21" s="884">
        <f>(J15-J19)/J19*100</f>
        <v>-24.158452709036474</v>
      </c>
      <c r="K21" s="884">
        <f>(K15-K19)/K19*100</f>
        <v>6.4392760527638577</v>
      </c>
      <c r="L21" s="884">
        <f>(L15-L19)/L19*100</f>
        <v>-61.990374262777017</v>
      </c>
      <c r="M21" s="885">
        <f>(M15-M19)/M19*100</f>
        <v>-20.204026642077302</v>
      </c>
      <c r="N21" s="50"/>
    </row>
    <row r="22" spans="1:17" ht="16.5" thickBot="1">
      <c r="A22" s="771"/>
      <c r="B22" s="772"/>
      <c r="C22" s="772"/>
      <c r="D22" s="772"/>
      <c r="E22" s="772"/>
      <c r="F22" s="772"/>
      <c r="G22" s="773"/>
      <c r="H22" s="109"/>
      <c r="I22" s="213"/>
      <c r="J22" s="154"/>
      <c r="K22" s="24"/>
      <c r="L22" s="24"/>
      <c r="M22" s="24"/>
      <c r="N22" s="50"/>
      <c r="O22" s="50"/>
      <c r="P22" s="50"/>
      <c r="Q22" s="50"/>
    </row>
    <row r="23" spans="1:17" ht="17.25">
      <c r="A23" s="50"/>
      <c r="B23" s="50"/>
      <c r="C23" s="50"/>
      <c r="D23" s="50"/>
      <c r="E23" s="50"/>
      <c r="F23" s="50"/>
      <c r="G23" s="611"/>
      <c r="H23" s="886"/>
      <c r="I23" s="857">
        <v>2024</v>
      </c>
      <c r="J23" s="877">
        <v>26.463555555555555</v>
      </c>
      <c r="K23" s="878">
        <v>49.422666666666665</v>
      </c>
      <c r="L23" s="878">
        <v>19.485222222222223</v>
      </c>
      <c r="M23" s="879">
        <v>43.627222222222215</v>
      </c>
      <c r="N23" s="50"/>
      <c r="O23" s="50"/>
      <c r="P23" s="50"/>
      <c r="Q23" s="50"/>
    </row>
    <row r="24" spans="1:17">
      <c r="A24" s="774"/>
      <c r="B24" s="50"/>
      <c r="C24" s="50"/>
      <c r="D24" s="50"/>
      <c r="E24" s="50"/>
      <c r="F24" s="50"/>
      <c r="G24" s="775"/>
      <c r="H24" s="887"/>
      <c r="I24" s="781">
        <v>2023</v>
      </c>
      <c r="J24" s="786">
        <v>27.611999999999998</v>
      </c>
      <c r="K24" s="787">
        <v>49.545333333333339</v>
      </c>
      <c r="L24" s="787">
        <v>28.882777777777779</v>
      </c>
      <c r="M24" s="788">
        <v>44.327222222222218</v>
      </c>
      <c r="N24" s="50"/>
      <c r="O24" s="50"/>
      <c r="P24" s="50"/>
      <c r="Q24" s="50"/>
    </row>
    <row r="25" spans="1:17">
      <c r="A25" s="50"/>
      <c r="B25" s="776"/>
      <c r="C25" s="776"/>
      <c r="D25" s="776"/>
      <c r="E25" s="776"/>
      <c r="F25" s="776"/>
      <c r="G25" s="775"/>
      <c r="H25" s="888" t="s">
        <v>872</v>
      </c>
      <c r="I25" s="781">
        <v>2022</v>
      </c>
      <c r="J25" s="786">
        <v>34.284666666666666</v>
      </c>
      <c r="K25" s="787">
        <v>51.837555555555554</v>
      </c>
      <c r="L25" s="787">
        <v>35.05522222222222</v>
      </c>
      <c r="M25" s="788">
        <v>56.710444444444448</v>
      </c>
      <c r="N25" s="50"/>
      <c r="O25" s="50"/>
      <c r="P25" s="50"/>
      <c r="Q25" s="50"/>
    </row>
    <row r="26" spans="1:17">
      <c r="A26" s="50"/>
      <c r="B26" s="50"/>
      <c r="C26" s="50"/>
      <c r="D26" s="50"/>
      <c r="E26" s="50"/>
      <c r="F26" s="50"/>
      <c r="G26" s="50"/>
      <c r="H26" s="887"/>
      <c r="I26" s="781">
        <v>2021</v>
      </c>
      <c r="J26" s="786">
        <v>37.645444444444443</v>
      </c>
      <c r="K26" s="787">
        <v>52.365222222222222</v>
      </c>
      <c r="L26" s="787">
        <v>36.374666666666663</v>
      </c>
      <c r="M26" s="788">
        <v>60.662222222222219</v>
      </c>
      <c r="N26" s="50"/>
      <c r="O26" s="50"/>
      <c r="P26" s="50"/>
      <c r="Q26" s="50"/>
    </row>
    <row r="27" spans="1:17" ht="16.5" thickBot="1">
      <c r="A27" s="50"/>
      <c r="B27" s="50"/>
      <c r="C27" s="50"/>
      <c r="D27" s="50"/>
      <c r="E27" s="50"/>
      <c r="F27" s="50"/>
      <c r="G27" s="777"/>
      <c r="H27" s="887"/>
      <c r="I27" s="781">
        <v>2020</v>
      </c>
      <c r="J27" s="786">
        <v>51.582333333333338</v>
      </c>
      <c r="K27" s="787">
        <v>56.835777777777778</v>
      </c>
      <c r="L27" s="787">
        <v>54.009333333333338</v>
      </c>
      <c r="M27" s="788">
        <v>84.453111111111113</v>
      </c>
      <c r="N27" s="50"/>
      <c r="O27" s="50"/>
      <c r="P27" s="50"/>
      <c r="Q27" s="50"/>
    </row>
    <row r="28" spans="1:17">
      <c r="A28" s="50"/>
      <c r="B28" s="50"/>
      <c r="C28" s="50"/>
      <c r="D28" s="50"/>
      <c r="E28" s="50"/>
      <c r="F28" s="50"/>
      <c r="G28" s="777"/>
      <c r="H28" s="1043" t="s">
        <v>631</v>
      </c>
      <c r="I28" s="880" t="s">
        <v>984</v>
      </c>
      <c r="J28" s="881">
        <f>(J23-J24)/J24*100</f>
        <v>-4.1592222383182804</v>
      </c>
      <c r="K28" s="881">
        <f>(K23-K24)/K24*100</f>
        <v>-0.24758470357115597</v>
      </c>
      <c r="L28" s="881">
        <f>(L23-L24)/L24*100</f>
        <v>-32.536882802131217</v>
      </c>
      <c r="M28" s="882">
        <f>(M23-M24)/M24*100</f>
        <v>-1.579165047813615</v>
      </c>
      <c r="N28" s="50"/>
      <c r="O28" s="50"/>
      <c r="P28" s="50"/>
      <c r="Q28" s="50"/>
    </row>
    <row r="29" spans="1:17" ht="16.5" thickBot="1">
      <c r="A29" s="50"/>
      <c r="B29" s="50"/>
      <c r="C29" s="50"/>
      <c r="D29" s="50"/>
      <c r="E29" s="50"/>
      <c r="F29" s="50"/>
      <c r="G29" s="50"/>
      <c r="H29" s="1044"/>
      <c r="I29" s="883" t="s">
        <v>985</v>
      </c>
      <c r="J29" s="884">
        <f>(J23-J27)/J27*100</f>
        <v>-48.696474460463428</v>
      </c>
      <c r="K29" s="884">
        <f>(K23-K27)/K27*100</f>
        <v>-13.043036272144704</v>
      </c>
      <c r="L29" s="884">
        <f>(L23-L27)/L27*100</f>
        <v>-63.922490762913398</v>
      </c>
      <c r="M29" s="885">
        <f>(M23-M27)/M27*100</f>
        <v>-48.341486005383665</v>
      </c>
      <c r="N29" s="50"/>
      <c r="O29" s="50"/>
      <c r="P29" s="50"/>
      <c r="Q29" s="50"/>
    </row>
    <row r="30" spans="1:17" ht="16.5" hidden="1" thickBot="1">
      <c r="A30" s="50"/>
      <c r="B30" s="50"/>
      <c r="C30" s="50"/>
      <c r="D30" s="50"/>
      <c r="E30" s="50"/>
      <c r="F30" s="778"/>
      <c r="G30" s="50"/>
      <c r="H30" s="860"/>
      <c r="I30" s="792" t="s">
        <v>986</v>
      </c>
      <c r="J30" s="861" t="e">
        <f>(J23-#REF!)/#REF!*100</f>
        <v>#REF!</v>
      </c>
      <c r="K30" s="861" t="e">
        <f>(K23-#REF!)/#REF!*100</f>
        <v>#REF!</v>
      </c>
      <c r="L30" s="861" t="e">
        <f>(L23-#REF!)/#REF!*100</f>
        <v>#REF!</v>
      </c>
      <c r="M30" s="862" t="e">
        <f>(M23-#REF!)/#REF!*100</f>
        <v>#REF!</v>
      </c>
      <c r="N30" s="50"/>
      <c r="O30" s="50"/>
      <c r="P30" s="50"/>
      <c r="Q30" s="50"/>
    </row>
    <row r="31" spans="1:17">
      <c r="A31" s="50"/>
      <c r="B31" s="50"/>
      <c r="C31" s="50"/>
      <c r="D31" s="50"/>
      <c r="E31" s="50"/>
      <c r="F31" s="778"/>
      <c r="G31" s="50"/>
      <c r="H31" s="50"/>
      <c r="I31" s="50"/>
      <c r="J31" s="50"/>
      <c r="K31" s="50"/>
      <c r="L31" s="50"/>
      <c r="M31" s="50"/>
      <c r="N31" s="50"/>
      <c r="O31" s="50"/>
      <c r="P31" s="50"/>
      <c r="Q31" s="50"/>
    </row>
    <row r="32" spans="1:17">
      <c r="A32" s="50"/>
      <c r="B32" s="50"/>
      <c r="C32" s="50"/>
      <c r="D32" s="50"/>
      <c r="E32" s="50"/>
      <c r="F32" s="50"/>
      <c r="G32" s="50"/>
      <c r="H32" s="50"/>
      <c r="I32" s="50"/>
      <c r="J32" s="50"/>
      <c r="K32" s="50"/>
      <c r="L32" s="50"/>
      <c r="M32" s="50"/>
      <c r="N32" s="50"/>
      <c r="O32" s="50"/>
      <c r="P32" s="50"/>
      <c r="Q32" s="50"/>
    </row>
    <row r="33" spans="1:17">
      <c r="A33" s="50"/>
      <c r="B33" s="50"/>
      <c r="C33" s="50"/>
      <c r="D33" s="50"/>
      <c r="E33" s="50"/>
      <c r="F33" s="50"/>
      <c r="G33" s="50"/>
      <c r="H33" s="50"/>
      <c r="I33" s="50"/>
      <c r="J33" s="50"/>
      <c r="K33" s="50"/>
      <c r="L33" s="50"/>
      <c r="M33" s="50"/>
      <c r="N33" s="50"/>
      <c r="O33" s="50"/>
      <c r="P33" s="50"/>
      <c r="Q33" s="50"/>
    </row>
    <row r="34" spans="1:17">
      <c r="A34" s="50"/>
      <c r="B34" s="50"/>
      <c r="C34" s="50"/>
      <c r="D34" s="50"/>
      <c r="E34" s="50"/>
      <c r="F34" s="50"/>
      <c r="G34" s="50"/>
      <c r="H34" s="50"/>
      <c r="I34" s="50"/>
      <c r="J34" s="50"/>
      <c r="K34" s="50"/>
      <c r="L34" s="50"/>
      <c r="M34" s="50"/>
      <c r="N34" s="50"/>
      <c r="O34" s="50"/>
      <c r="P34" s="50"/>
      <c r="Q34" s="50"/>
    </row>
    <row r="35" spans="1:17">
      <c r="A35" s="50"/>
      <c r="B35" s="50"/>
      <c r="C35" s="50"/>
      <c r="D35" s="50"/>
      <c r="E35" s="50"/>
      <c r="F35" s="50"/>
      <c r="G35" s="50"/>
      <c r="H35" s="50"/>
      <c r="I35" s="50"/>
      <c r="J35" s="50"/>
      <c r="K35" s="50"/>
      <c r="L35" s="50"/>
      <c r="M35" s="50"/>
      <c r="N35" s="50"/>
      <c r="O35" s="50"/>
      <c r="P35" s="50"/>
      <c r="Q35" s="50"/>
    </row>
  </sheetData>
  <mergeCells count="7">
    <mergeCell ref="H28:H29"/>
    <mergeCell ref="G3:H3"/>
    <mergeCell ref="J3:K3"/>
    <mergeCell ref="A15:A19"/>
    <mergeCell ref="H12:H13"/>
    <mergeCell ref="A20:A21"/>
    <mergeCell ref="H20:H2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codeName="Foglio26">
    <tabColor rgb="FFFF0000"/>
  </sheetPr>
  <dimension ref="A1:V14"/>
  <sheetViews>
    <sheetView showGridLines="0" zoomScale="90" zoomScaleNormal="90" workbookViewId="0">
      <selection activeCell="J4" sqref="J4"/>
    </sheetView>
  </sheetViews>
  <sheetFormatPr defaultColWidth="9.140625" defaultRowHeight="15.75"/>
  <cols>
    <col min="1" max="1" width="17.85546875" style="13" customWidth="1"/>
    <col min="2" max="6" width="12.85546875" style="13" customWidth="1"/>
    <col min="7" max="7" width="3.28515625" style="13" customWidth="1"/>
    <col min="8" max="9" width="12.42578125" style="13" customWidth="1"/>
    <col min="10" max="16" width="14" style="13" customWidth="1"/>
    <col min="17" max="22" width="10.85546875" style="13" bestFit="1" customWidth="1"/>
    <col min="23" max="16384" width="9.140625" style="13"/>
  </cols>
  <sheetData>
    <row r="1" spans="1:22" ht="21">
      <c r="A1" s="16" t="str">
        <f>+'Indice-Index'!C13</f>
        <v>2.7   Copie giornaliere vendute da inizio anno  - Daily copies sold since b.y. (1/2)</v>
      </c>
      <c r="B1" s="269"/>
      <c r="C1" s="269"/>
      <c r="D1" s="269"/>
      <c r="E1" s="269"/>
      <c r="F1" s="269"/>
      <c r="G1" s="269"/>
      <c r="H1" s="91"/>
      <c r="I1" s="91"/>
      <c r="J1" s="50"/>
      <c r="K1" s="50"/>
      <c r="L1" s="50"/>
      <c r="M1" s="50"/>
      <c r="N1" s="50"/>
      <c r="O1" s="50"/>
      <c r="P1" s="50"/>
      <c r="Q1" s="50"/>
      <c r="R1" s="50"/>
      <c r="S1" s="50"/>
      <c r="T1" s="50"/>
      <c r="U1" s="50"/>
      <c r="V1" s="50"/>
    </row>
    <row r="2" spans="1:22">
      <c r="A2" s="6"/>
      <c r="B2" s="6"/>
      <c r="C2" s="6"/>
      <c r="D2" s="6"/>
      <c r="E2" s="6"/>
      <c r="F2" s="6"/>
      <c r="G2" s="6"/>
      <c r="H2" s="6"/>
      <c r="I2" s="6"/>
    </row>
    <row r="3" spans="1:22">
      <c r="G3" s="34"/>
      <c r="H3" s="1048" t="s">
        <v>318</v>
      </c>
      <c r="I3" s="1048"/>
    </row>
    <row r="4" spans="1:22" ht="47.25">
      <c r="A4" s="213" t="s">
        <v>230</v>
      </c>
      <c r="B4" s="203" t="str">
        <f>+'2.1'!I61</f>
        <v>9M20</v>
      </c>
      <c r="C4" s="203" t="str">
        <f>+'2.1'!J61</f>
        <v>9M21</v>
      </c>
      <c r="D4" s="203" t="str">
        <f>+'2.1'!K61</f>
        <v>9M22</v>
      </c>
      <c r="E4" s="203" t="str">
        <f>+'2.1'!L61</f>
        <v>9M23</v>
      </c>
      <c r="F4" s="203" t="str">
        <f>+'2.1'!M61</f>
        <v>9M24</v>
      </c>
      <c r="G4" s="109"/>
      <c r="H4" s="576" t="str">
        <f>+'2.5'!H4</f>
        <v>3T2024
vs 
3T2023</v>
      </c>
      <c r="I4" s="576" t="str">
        <f>+'2.5'!G4</f>
        <v>3T2024
vs 
3T2020</v>
      </c>
    </row>
    <row r="5" spans="1:22">
      <c r="H5" s="507"/>
      <c r="I5" s="507"/>
    </row>
    <row r="6" spans="1:22">
      <c r="A6" s="281" t="s">
        <v>231</v>
      </c>
      <c r="B6" s="282">
        <v>1.8471737445255474</v>
      </c>
      <c r="C6" s="282">
        <v>6.461178602739726</v>
      </c>
      <c r="D6" s="282">
        <v>5.8564625342465755</v>
      </c>
      <c r="E6" s="282">
        <v>1.4280243736263738</v>
      </c>
      <c r="F6" s="282">
        <v>1.2932523649635037</v>
      </c>
      <c r="G6" s="292"/>
      <c r="H6" s="286">
        <f>(F6-E6)/E6*100</f>
        <v>-9.4376546473520939</v>
      </c>
      <c r="I6" s="286">
        <f>(F6-B6)/B6*100</f>
        <v>-29.987508278725571</v>
      </c>
    </row>
    <row r="7" spans="1:22">
      <c r="H7" s="109"/>
      <c r="I7" s="109"/>
    </row>
    <row r="8" spans="1:22">
      <c r="A8" s="281" t="s">
        <v>232</v>
      </c>
      <c r="B8" s="282">
        <v>1.0460729708029197</v>
      </c>
      <c r="C8" s="282">
        <v>3.6593916164383558</v>
      </c>
      <c r="D8" s="282">
        <v>3.3518252465753422</v>
      </c>
      <c r="E8" s="282">
        <v>0.81824257875457851</v>
      </c>
      <c r="F8" s="282">
        <v>0.74307982846715315</v>
      </c>
      <c r="G8" s="292"/>
      <c r="H8" s="286">
        <f>(F8-E8)/E8*100</f>
        <v>-9.1858761984530588</v>
      </c>
      <c r="I8" s="286">
        <f>(F8-B8)/B8*100</f>
        <v>-28.96481897464594</v>
      </c>
    </row>
    <row r="9" spans="1:22">
      <c r="A9" s="281" t="s">
        <v>233</v>
      </c>
      <c r="B9" s="282">
        <v>0.80110077372262778</v>
      </c>
      <c r="C9" s="282">
        <v>2.8017869863013702</v>
      </c>
      <c r="D9" s="282">
        <v>2.5046372876712333</v>
      </c>
      <c r="E9" s="282">
        <v>0.60978179487179518</v>
      </c>
      <c r="F9" s="282">
        <v>0.55017253649635056</v>
      </c>
      <c r="G9" s="292"/>
      <c r="H9" s="286">
        <f>(F9-E9)/E9*100</f>
        <v>-9.7755063986417117</v>
      </c>
      <c r="I9" s="286">
        <f>(F9-B9)/B9*100</f>
        <v>-31.322930330005939</v>
      </c>
    </row>
    <row r="10" spans="1:22">
      <c r="H10" s="109"/>
      <c r="I10" s="109"/>
    </row>
    <row r="11" spans="1:22">
      <c r="A11" s="281" t="s">
        <v>234</v>
      </c>
      <c r="B11" s="282">
        <v>1.6432556788321167</v>
      </c>
      <c r="C11" s="282">
        <v>5.6266171095890405</v>
      </c>
      <c r="D11" s="282">
        <v>5.0698482054794525</v>
      </c>
      <c r="E11" s="282">
        <v>1.2196924175824175</v>
      </c>
      <c r="F11" s="282">
        <v>1.1045272372262773</v>
      </c>
      <c r="G11" s="292"/>
      <c r="H11" s="286">
        <f>(F11-E11)/E11*100</f>
        <v>-9.4421494055371724</v>
      </c>
      <c r="I11" s="286">
        <f>(F11-B11)/B11*100</f>
        <v>-32.784212983138488</v>
      </c>
    </row>
    <row r="12" spans="1:22">
      <c r="A12" s="281" t="s">
        <v>235</v>
      </c>
      <c r="B12" s="282">
        <v>0.20391806569343074</v>
      </c>
      <c r="C12" s="282">
        <v>0.83456149315068529</v>
      </c>
      <c r="D12" s="282">
        <v>0.78661432876712323</v>
      </c>
      <c r="E12" s="282">
        <v>0.20833195604395618</v>
      </c>
      <c r="F12" s="282">
        <v>0.18872512773722633</v>
      </c>
      <c r="G12" s="292"/>
      <c r="H12" s="286">
        <f>(F12-E12)/E12*100</f>
        <v>-9.4113398054943573</v>
      </c>
      <c r="I12" s="286">
        <f>(F12-B12)/B12*100</f>
        <v>-7.4505110199727902</v>
      </c>
    </row>
    <row r="14" spans="1:22">
      <c r="A14" s="385" t="s">
        <v>277</v>
      </c>
    </row>
  </sheetData>
  <mergeCells count="1">
    <mergeCell ref="H3:I3"/>
  </mergeCells>
  <phoneticPr fontId="82"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codeName="Foglio27">
    <tabColor rgb="FFFF0000"/>
  </sheetPr>
  <dimension ref="A1:J27"/>
  <sheetViews>
    <sheetView showGridLines="0" topLeftCell="A4" zoomScale="90" zoomScaleNormal="90" workbookViewId="0">
      <selection activeCell="E27" sqref="E27"/>
    </sheetView>
  </sheetViews>
  <sheetFormatPr defaultColWidth="9.140625" defaultRowHeight="15.7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c r="A1" s="283" t="str">
        <f>+'Indice-Index'!C14</f>
        <v>2.8   Copie giornaliere vendute da inizio anno  - Daily copies sold since b.y (2/2)</v>
      </c>
      <c r="B1" s="284"/>
      <c r="C1" s="284"/>
      <c r="D1" s="284"/>
      <c r="E1" s="284"/>
      <c r="F1" s="284"/>
      <c r="G1" s="284"/>
      <c r="H1" s="284"/>
      <c r="I1" s="729"/>
      <c r="J1" s="730"/>
    </row>
    <row r="2" spans="1:10" ht="15.75" customHeight="1"/>
    <row r="3" spans="1:10" ht="18.600000000000001" customHeight="1">
      <c r="A3" s="213" t="s">
        <v>290</v>
      </c>
      <c r="G3" s="109"/>
      <c r="H3" s="1048" t="s">
        <v>240</v>
      </c>
      <c r="I3" s="1049"/>
    </row>
    <row r="4" spans="1:10" ht="46.5" customHeight="1">
      <c r="B4" s="290" t="str">
        <f>+'2.7'!B4</f>
        <v>9M20</v>
      </c>
      <c r="C4" s="290" t="str">
        <f>+'2.7'!C4</f>
        <v>9M21</v>
      </c>
      <c r="D4" s="290" t="str">
        <f>+'2.7'!D4</f>
        <v>9M22</v>
      </c>
      <c r="E4" s="290" t="str">
        <f>+'2.7'!E4</f>
        <v>9M23</v>
      </c>
      <c r="F4" s="290" t="str">
        <f>+'2.7'!F4</f>
        <v>9M24</v>
      </c>
      <c r="G4" s="290"/>
      <c r="H4" s="391" t="str">
        <f>+'2.7'!I4</f>
        <v>3T2024
vs 
3T2020</v>
      </c>
      <c r="I4" s="391" t="str">
        <f>+'2.7'!H4</f>
        <v>3T2024
vs 
3T2023</v>
      </c>
    </row>
    <row r="5" spans="1:10" ht="18.600000000000001" customHeight="1">
      <c r="A5" s="287" t="s">
        <v>238</v>
      </c>
      <c r="B5" s="109"/>
      <c r="C5" s="109"/>
      <c r="D5" s="109"/>
      <c r="E5" s="109"/>
      <c r="F5" s="109"/>
      <c r="G5" s="109"/>
      <c r="H5" s="109"/>
      <c r="I5" s="109"/>
    </row>
    <row r="6" spans="1:10" ht="18.600000000000001" customHeight="1">
      <c r="A6" s="285" t="s">
        <v>288</v>
      </c>
      <c r="B6" s="288">
        <v>532.75006569343077</v>
      </c>
      <c r="C6" s="288">
        <v>480.40555311355308</v>
      </c>
      <c r="D6" s="288">
        <v>428.05067399267398</v>
      </c>
      <c r="E6" s="288">
        <v>377.50899633699635</v>
      </c>
      <c r="F6" s="288">
        <v>345.35385401459854</v>
      </c>
      <c r="G6" s="291"/>
      <c r="H6" s="286">
        <f>(F6-B6)/B6*100</f>
        <v>-35.175258295823234</v>
      </c>
      <c r="I6" s="286">
        <f>(F6-E6)/E6*100</f>
        <v>-8.517715507286459</v>
      </c>
    </row>
    <row r="7" spans="1:10" ht="18.600000000000001" customHeight="1">
      <c r="A7" s="285" t="s">
        <v>289</v>
      </c>
      <c r="B7" s="340">
        <v>134.20636861313869</v>
      </c>
      <c r="C7" s="340">
        <v>122.36393406593405</v>
      </c>
      <c r="D7" s="340">
        <v>111.06775091575091</v>
      </c>
      <c r="E7" s="340">
        <v>102.08097069597068</v>
      </c>
      <c r="F7" s="340">
        <v>92.011270072992701</v>
      </c>
      <c r="G7" s="291"/>
      <c r="H7" s="286">
        <f>(F7-B7)/B7*100</f>
        <v>-31.440459179531903</v>
      </c>
      <c r="I7" s="286">
        <f>(F7-E7)/E7*100</f>
        <v>-9.8644248328796955</v>
      </c>
    </row>
    <row r="8" spans="1:10" ht="18.600000000000001" customHeight="1">
      <c r="A8" s="285" t="s">
        <v>274</v>
      </c>
      <c r="B8" s="288">
        <v>69.154547445255488</v>
      </c>
      <c r="C8" s="288">
        <v>58.844417582417584</v>
      </c>
      <c r="D8" s="288">
        <v>51.792282051282051</v>
      </c>
      <c r="E8" s="288">
        <v>45.991743589743599</v>
      </c>
      <c r="F8" s="288">
        <v>38.16996350364964</v>
      </c>
      <c r="G8" s="291"/>
      <c r="H8" s="286">
        <f>(F8-B8)/B8*100</f>
        <v>-44.804839430312285</v>
      </c>
      <c r="I8" s="286">
        <f>(F8-E8)/E8*100</f>
        <v>-17.006922276889405</v>
      </c>
    </row>
    <row r="9" spans="1:10" ht="18.600000000000001" customHeight="1">
      <c r="A9" s="285" t="s">
        <v>236</v>
      </c>
      <c r="B9" s="288">
        <v>159.25567883211681</v>
      </c>
      <c r="C9" s="288">
        <v>155.3906336996337</v>
      </c>
      <c r="D9" s="288">
        <v>153.14516483516482</v>
      </c>
      <c r="E9" s="288">
        <v>141.05706227106225</v>
      </c>
      <c r="F9" s="288">
        <v>130.499799270073</v>
      </c>
      <c r="G9" s="291"/>
      <c r="H9" s="286">
        <f>(F9-B9)/B9*100</f>
        <v>-18.056423339451218</v>
      </c>
      <c r="I9" s="286">
        <f>(F9-E9)/E9*100</f>
        <v>-7.484391657542032</v>
      </c>
    </row>
    <row r="10" spans="1:10" ht="6" customHeight="1"/>
    <row r="11" spans="1:10" ht="18.600000000000001" customHeight="1">
      <c r="A11" s="285" t="s">
        <v>1057</v>
      </c>
      <c r="B11" s="288">
        <v>352.44963868613138</v>
      </c>
      <c r="C11" s="288">
        <v>331.06913553113554</v>
      </c>
      <c r="D11" s="288">
        <v>297.77800732600736</v>
      </c>
      <c r="E11" s="288">
        <v>269.75220146520144</v>
      </c>
      <c r="F11" s="288">
        <v>247.28483576642336</v>
      </c>
      <c r="G11" s="291"/>
      <c r="H11" s="286">
        <f>(F11-B11)/B11*100</f>
        <v>-29.838249604040858</v>
      </c>
      <c r="I11" s="286">
        <f>(F11-E11)/E11*100</f>
        <v>-8.3288905805932476</v>
      </c>
    </row>
    <row r="12" spans="1:10" ht="18.600000000000001" customHeight="1">
      <c r="A12" s="285" t="s">
        <v>237</v>
      </c>
      <c r="B12" s="288">
        <v>395.43937956204371</v>
      </c>
      <c r="C12" s="288">
        <v>356.47961904761917</v>
      </c>
      <c r="D12" s="288">
        <v>313.83981684981694</v>
      </c>
      <c r="E12" s="288">
        <v>283.30144322344324</v>
      </c>
      <c r="F12" s="288">
        <v>251.20751459854017</v>
      </c>
      <c r="G12" s="291"/>
      <c r="H12" s="286">
        <f>(F12-B12)/B12*100</f>
        <v>-36.473824413553082</v>
      </c>
      <c r="I12" s="286">
        <f>(F12-E12)/E12*100</f>
        <v>-11.328543991775646</v>
      </c>
    </row>
    <row r="13" spans="1:10" ht="6" customHeight="1"/>
    <row r="14" spans="1:10" ht="18.600000000000001" customHeight="1">
      <c r="A14" s="155" t="s">
        <v>263</v>
      </c>
      <c r="B14" s="306">
        <f>SUM(B6:B12)</f>
        <v>1643.2556788321169</v>
      </c>
      <c r="C14" s="306">
        <f>SUM(C6:C12)</f>
        <v>1504.5532930402928</v>
      </c>
      <c r="D14" s="306">
        <f>SUM(D6:D12)</f>
        <v>1355.6736959706961</v>
      </c>
      <c r="E14" s="306">
        <f>SUM(E6:E12)</f>
        <v>1219.6924175824174</v>
      </c>
      <c r="F14" s="306">
        <f>SUM(F6:F12)</f>
        <v>1104.5272372262775</v>
      </c>
      <c r="G14" s="291"/>
      <c r="H14" s="286">
        <f>(F14-B14)/B14*100</f>
        <v>-32.784212983138488</v>
      </c>
      <c r="I14" s="286">
        <f>(F14-E14)/E14*100</f>
        <v>-9.4421494055371475</v>
      </c>
    </row>
    <row r="15" spans="1:10" ht="18.600000000000001" customHeight="1">
      <c r="B15" s="289"/>
      <c r="C15" s="289"/>
      <c r="D15" s="289"/>
      <c r="E15" s="289"/>
      <c r="F15" s="289"/>
      <c r="G15" s="289"/>
    </row>
    <row r="16" spans="1:10" ht="18.600000000000001" customHeight="1">
      <c r="A16" s="287" t="s">
        <v>239</v>
      </c>
      <c r="B16" s="289"/>
      <c r="C16" s="289"/>
      <c r="D16" s="289"/>
      <c r="E16" s="289"/>
      <c r="F16" s="289"/>
      <c r="G16" s="289"/>
      <c r="H16" s="109"/>
      <c r="I16" s="109"/>
    </row>
    <row r="17" spans="1:9" ht="18.600000000000001" customHeight="1">
      <c r="A17" s="285" t="s">
        <v>288</v>
      </c>
      <c r="B17" s="288">
        <v>82.069171532846752</v>
      </c>
      <c r="C17" s="288">
        <v>94.549190476190475</v>
      </c>
      <c r="D17" s="288">
        <v>87.731787545787498</v>
      </c>
      <c r="E17" s="288">
        <v>91.736608058608027</v>
      </c>
      <c r="F17" s="288">
        <v>90.297098540145996</v>
      </c>
      <c r="G17" s="291"/>
      <c r="H17" s="286">
        <f>(F17-B17)/B17*100</f>
        <v>10.025600178023192</v>
      </c>
      <c r="I17" s="286">
        <f>(F17-E17)/E17*100</f>
        <v>-1.5691767429883259</v>
      </c>
    </row>
    <row r="18" spans="1:9">
      <c r="A18" s="285" t="s">
        <v>289</v>
      </c>
      <c r="B18" s="340">
        <v>25.108189781021895</v>
      </c>
      <c r="C18" s="340">
        <v>31.359728937728946</v>
      </c>
      <c r="D18" s="340">
        <v>30.213142857142856</v>
      </c>
      <c r="E18" s="340">
        <v>26.802172161172159</v>
      </c>
      <c r="F18" s="340">
        <v>15.432182481751827</v>
      </c>
      <c r="G18" s="291"/>
      <c r="H18" s="286">
        <f>(F18-B18)/B18*100</f>
        <v>-38.537255706835978</v>
      </c>
      <c r="I18" s="286">
        <f>(F18-E18)/E18*100</f>
        <v>-42.421896296494346</v>
      </c>
    </row>
    <row r="19" spans="1:9">
      <c r="A19" s="285" t="s">
        <v>274</v>
      </c>
      <c r="B19" s="288">
        <v>36.528014598540146</v>
      </c>
      <c r="C19" s="288">
        <v>29.047827838827839</v>
      </c>
      <c r="D19" s="288">
        <v>28.441681318681326</v>
      </c>
      <c r="E19" s="288">
        <v>27.929633699633701</v>
      </c>
      <c r="F19" s="288">
        <v>27.202605839416066</v>
      </c>
      <c r="G19" s="291"/>
      <c r="H19" s="286">
        <f>(F19-B19)/B19*100</f>
        <v>-25.529470631280283</v>
      </c>
      <c r="I19" s="286">
        <f>(F19-E19)/E19*100</f>
        <v>-2.6030698004720714</v>
      </c>
    </row>
    <row r="20" spans="1:9">
      <c r="A20" s="285" t="s">
        <v>236</v>
      </c>
      <c r="B20" s="288">
        <v>7.0009343065693423</v>
      </c>
      <c r="C20" s="288">
        <v>6.5573516483516592</v>
      </c>
      <c r="D20" s="288">
        <v>5.8331318681318791</v>
      </c>
      <c r="E20" s="288">
        <v>5.1353919413919407</v>
      </c>
      <c r="F20" s="288">
        <v>4.1130547445255532</v>
      </c>
      <c r="G20" s="291"/>
      <c r="H20" s="286">
        <f>(F20-B20)/B20*100</f>
        <v>-41.249916590903318</v>
      </c>
      <c r="I20" s="286">
        <f>(F20-E20)/E20*100</f>
        <v>-19.907676152743356</v>
      </c>
    </row>
    <row r="21" spans="1:9" ht="6" customHeight="1"/>
    <row r="22" spans="1:9">
      <c r="A22" s="285" t="s">
        <v>1057</v>
      </c>
      <c r="B22" s="288">
        <v>22.814233576642351</v>
      </c>
      <c r="C22" s="288">
        <v>26.686652014652026</v>
      </c>
      <c r="D22" s="288">
        <v>25.248186813186809</v>
      </c>
      <c r="E22" s="288">
        <v>23.717443223443219</v>
      </c>
      <c r="F22" s="288">
        <v>22.442770072992694</v>
      </c>
      <c r="G22" s="291"/>
      <c r="H22" s="286">
        <f>(F22-B22)/B22*100</f>
        <v>-1.6282094351395124</v>
      </c>
      <c r="I22" s="286">
        <f>(F22-E22)/E22*100</f>
        <v>-5.3744121507607945</v>
      </c>
    </row>
    <row r="23" spans="1:9">
      <c r="A23" s="285" t="s">
        <v>237</v>
      </c>
      <c r="B23" s="288">
        <v>30.397521897810243</v>
      </c>
      <c r="C23" s="288">
        <v>34.960380952381009</v>
      </c>
      <c r="D23" s="288">
        <v>32.872164835164867</v>
      </c>
      <c r="E23" s="288">
        <v>33.010706959707129</v>
      </c>
      <c r="F23" s="288">
        <v>29.237416058394199</v>
      </c>
      <c r="G23" s="291"/>
      <c r="H23" s="286">
        <f>(F23-B23)/B23*100</f>
        <v>-3.8164487332752439</v>
      </c>
      <c r="I23" s="286">
        <f>(F23-E23)/E23*100</f>
        <v>-11.430506186730895</v>
      </c>
    </row>
    <row r="24" spans="1:9" ht="6" customHeight="1"/>
    <row r="25" spans="1:9">
      <c r="A25" s="155" t="s">
        <v>263</v>
      </c>
      <c r="B25" s="306">
        <f>B17+B18+B20+B19+B22+B23</f>
        <v>203.91806569343072</v>
      </c>
      <c r="C25" s="306">
        <f>C17+C18+C20+C19+C22+C23</f>
        <v>223.16113186813195</v>
      </c>
      <c r="D25" s="306">
        <f>D17+D18+D20+D19+D22+D23</f>
        <v>210.34009523809522</v>
      </c>
      <c r="E25" s="306">
        <f>E17+E18+E20+E19+E22+E23</f>
        <v>208.33195604395618</v>
      </c>
      <c r="F25" s="306">
        <f>F17+F18+F20+F19+F22+F23</f>
        <v>188.7251277372263</v>
      </c>
      <c r="G25" s="291"/>
      <c r="H25" s="286">
        <f>(F25-B25)/B25*100</f>
        <v>-7.4505110199727937</v>
      </c>
      <c r="I25" s="286">
        <f>(F25-E25)/E25*100</f>
        <v>-9.4113398054943698</v>
      </c>
    </row>
    <row r="27" spans="1:9">
      <c r="A27" s="385" t="s">
        <v>277</v>
      </c>
      <c r="B27" s="207"/>
    </row>
  </sheetData>
  <mergeCells count="1">
    <mergeCell ref="H3:I3"/>
  </mergeCells>
  <phoneticPr fontId="82"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codeName="Foglio28">
    <tabColor rgb="FFFF0000"/>
  </sheetPr>
  <dimension ref="A1:O22"/>
  <sheetViews>
    <sheetView showGridLines="0" zoomScale="90" zoomScaleNormal="90" workbookViewId="0">
      <selection activeCell="D7" sqref="D7:D15"/>
    </sheetView>
  </sheetViews>
  <sheetFormatPr defaultColWidth="9.140625" defaultRowHeight="15.7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5" ht="21">
      <c r="A1" s="277" t="str">
        <f>+'Indice-Index'!C15</f>
        <v xml:space="preserve">2.9   Vendite complessive e distribuzione per principali gruppi editoriali  - Volume sales and shares by main publishing groups </v>
      </c>
      <c r="B1" s="330"/>
      <c r="C1" s="330"/>
      <c r="D1" s="330"/>
      <c r="E1" s="329"/>
      <c r="F1" s="329"/>
      <c r="G1" s="329"/>
      <c r="H1" s="329"/>
      <c r="I1" s="329"/>
      <c r="J1" s="329"/>
      <c r="K1" s="329"/>
      <c r="L1" s="91"/>
      <c r="M1" s="91"/>
      <c r="N1" s="91"/>
      <c r="O1" s="91"/>
    </row>
    <row r="2" spans="1:15">
      <c r="A2" s="6"/>
      <c r="B2" s="6"/>
      <c r="C2" s="6"/>
      <c r="D2" s="6"/>
      <c r="E2" s="6"/>
      <c r="F2" s="6"/>
      <c r="G2" s="6"/>
    </row>
    <row r="3" spans="1:15" s="296" customFormat="1" ht="35.1" customHeight="1">
      <c r="A3" s="77"/>
      <c r="B3" s="295" t="s">
        <v>244</v>
      </c>
      <c r="C3" s="452" t="s">
        <v>1055</v>
      </c>
      <c r="D3" s="1050" t="s">
        <v>1056</v>
      </c>
      <c r="E3" s="77"/>
      <c r="F3" s="77"/>
      <c r="G3" s="77"/>
    </row>
    <row r="4" spans="1:15">
      <c r="A4"/>
      <c r="B4" s="87" t="str">
        <f>'2.8'!F4</f>
        <v>9M24</v>
      </c>
      <c r="C4" s="34" t="s">
        <v>241</v>
      </c>
      <c r="D4" s="1050"/>
      <c r="E4" s="6"/>
      <c r="F4" s="6"/>
      <c r="G4" s="74"/>
    </row>
    <row r="5" spans="1:15">
      <c r="A5"/>
      <c r="B5" s="87"/>
      <c r="C5" s="34"/>
      <c r="D5" s="295"/>
      <c r="E5" s="6"/>
      <c r="F5" s="6"/>
      <c r="G5" s="74"/>
    </row>
    <row r="6" spans="1:15">
      <c r="A6" s="32" t="s">
        <v>113</v>
      </c>
      <c r="B6" s="130"/>
      <c r="C6" s="131"/>
      <c r="E6" s="6"/>
      <c r="F6" s="6"/>
      <c r="G6" s="74"/>
    </row>
    <row r="7" spans="1:15">
      <c r="A7" s="293" t="s">
        <v>115</v>
      </c>
      <c r="B7" s="280">
        <v>19.132429338143417</v>
      </c>
      <c r="C7" s="280">
        <v>0.78011076027077664</v>
      </c>
      <c r="D7" s="294">
        <v>-5.2422466163817019</v>
      </c>
      <c r="E7" s="6"/>
      <c r="F7" s="6"/>
      <c r="G7" s="74"/>
    </row>
    <row r="8" spans="1:15">
      <c r="A8" s="293" t="s">
        <v>119</v>
      </c>
      <c r="B8" s="280">
        <v>14.673967134995708</v>
      </c>
      <c r="C8" s="280">
        <v>-4.9731123848452423</v>
      </c>
      <c r="D8" s="294">
        <v>-32.113234635260177</v>
      </c>
      <c r="E8" s="6"/>
      <c r="F8" s="6"/>
      <c r="G8" s="74"/>
      <c r="K8" s="14"/>
    </row>
    <row r="9" spans="1:15">
      <c r="A9" s="293" t="s">
        <v>225</v>
      </c>
      <c r="B9" s="280">
        <v>9.1962843027109376</v>
      </c>
      <c r="C9" s="280">
        <v>0.22931409467840069</v>
      </c>
      <c r="D9" s="294">
        <v>-6.7814723538603348</v>
      </c>
      <c r="E9" s="6"/>
      <c r="F9" s="6"/>
      <c r="G9" s="74"/>
    </row>
    <row r="10" spans="1:15">
      <c r="A10" s="293" t="s">
        <v>224</v>
      </c>
      <c r="B10" s="280">
        <v>7.8298436894015655</v>
      </c>
      <c r="C10" s="280">
        <v>-0.17081904643676005</v>
      </c>
      <c r="D10" s="294">
        <v>-11.046568591932528</v>
      </c>
      <c r="E10" s="6"/>
      <c r="F10" s="6"/>
      <c r="G10" s="74"/>
    </row>
    <row r="11" spans="1:15">
      <c r="A11" s="293" t="s">
        <v>130</v>
      </c>
      <c r="B11" s="280">
        <v>4.7337927631040158</v>
      </c>
      <c r="C11" s="280">
        <v>3.4835031100755032E-4</v>
      </c>
      <c r="D11" s="294">
        <v>-9.0992352397102216</v>
      </c>
      <c r="E11" s="6"/>
      <c r="F11" s="6"/>
      <c r="G11" s="74"/>
    </row>
    <row r="12" spans="1:15">
      <c r="A12" s="476" t="s">
        <v>1058</v>
      </c>
      <c r="B12" s="589">
        <v>4.6192117881892685</v>
      </c>
      <c r="C12" s="589">
        <v>-7.57870579307518E-3</v>
      </c>
      <c r="D12" s="813">
        <v>-9.2548093914852068</v>
      </c>
      <c r="E12" s="6"/>
      <c r="F12" s="6"/>
      <c r="G12" s="74"/>
    </row>
    <row r="13" spans="1:15">
      <c r="A13" s="293" t="s">
        <v>1009</v>
      </c>
      <c r="B13" s="280">
        <v>4.4524021127201205</v>
      </c>
      <c r="C13" s="280">
        <v>1.561309555971846E-2</v>
      </c>
      <c r="D13" s="294">
        <v>-8.7860674755190988</v>
      </c>
      <c r="E13" s="6"/>
      <c r="F13" s="6"/>
      <c r="G13" s="74"/>
    </row>
    <row r="14" spans="1:15">
      <c r="A14" s="476" t="s">
        <v>1010</v>
      </c>
      <c r="B14" s="589">
        <v>4.0339917284534943</v>
      </c>
      <c r="C14" s="589">
        <v>8.465840788829837E-3</v>
      </c>
      <c r="D14" s="813">
        <v>-8.9147705944465425</v>
      </c>
      <c r="E14" s="6"/>
      <c r="F14" s="6"/>
      <c r="G14" s="74"/>
    </row>
    <row r="15" spans="1:15">
      <c r="A15" s="293" t="s">
        <v>242</v>
      </c>
      <c r="B15" s="280">
        <v>31.328077142281472</v>
      </c>
      <c r="C15" s="280">
        <v>4.1176579954663417</v>
      </c>
      <c r="D15" s="294">
        <v>4.6487595583171064</v>
      </c>
      <c r="E15" s="6"/>
      <c r="F15" s="6"/>
      <c r="G15" s="74"/>
    </row>
    <row r="16" spans="1:15">
      <c r="B16" s="7"/>
      <c r="C16" s="6"/>
      <c r="D16"/>
      <c r="E16" s="6"/>
      <c r="F16" s="6"/>
      <c r="G16" s="6"/>
    </row>
    <row r="17" spans="1:8">
      <c r="A17" s="385" t="s">
        <v>277</v>
      </c>
    </row>
    <row r="18" spans="1:8">
      <c r="B18" s="307"/>
    </row>
    <row r="19" spans="1:8">
      <c r="B19" s="265"/>
      <c r="C19" s="266"/>
      <c r="D19" s="266"/>
      <c r="E19" s="266"/>
      <c r="F19" s="266"/>
      <c r="G19" s="266"/>
      <c r="H19" s="266"/>
    </row>
    <row r="20" spans="1:8">
      <c r="B20"/>
      <c r="C20" s="267"/>
      <c r="D20" s="267"/>
      <c r="E20" s="267"/>
      <c r="F20" s="267"/>
      <c r="G20" s="267"/>
      <c r="H20" s="267"/>
    </row>
    <row r="21" spans="1:8">
      <c r="B21" s="71"/>
      <c r="C21" s="267"/>
      <c r="D21" s="267"/>
      <c r="E21" s="267"/>
      <c r="F21" s="267"/>
      <c r="G21" s="267"/>
      <c r="H21" s="267"/>
    </row>
    <row r="22" spans="1:8">
      <c r="B22"/>
      <c r="C22" s="268"/>
      <c r="D22" s="268"/>
      <c r="E22" s="268"/>
      <c r="F22" s="268"/>
      <c r="G22" s="268"/>
      <c r="H22" s="268"/>
    </row>
  </sheetData>
  <mergeCells count="1">
    <mergeCell ref="D3:D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codeName="Foglio29">
    <tabColor rgb="FFFF0000"/>
  </sheetPr>
  <dimension ref="A1:T23"/>
  <sheetViews>
    <sheetView showGridLines="0" zoomScale="90" zoomScaleNormal="90" workbookViewId="0">
      <selection activeCell="V8" sqref="V8"/>
    </sheetView>
  </sheetViews>
  <sheetFormatPr defaultColWidth="8.7109375" defaultRowHeight="15"/>
  <cols>
    <col min="1" max="1" width="5.85546875" style="51" customWidth="1"/>
    <col min="2" max="2" width="25.28515625" style="51" customWidth="1"/>
    <col min="3" max="7" width="7.28515625" style="51" customWidth="1"/>
    <col min="8" max="9" width="11.7109375" style="51" customWidth="1"/>
    <col min="10" max="10" width="1.42578125" style="51" customWidth="1"/>
    <col min="11" max="11" width="7.28515625" style="51" customWidth="1"/>
    <col min="12" max="13" width="11.7109375" style="51" customWidth="1"/>
    <col min="14" max="14" width="1.42578125" style="51" customWidth="1"/>
    <col min="15" max="15" width="7.28515625" style="51" customWidth="1"/>
    <col min="16" max="17" width="11.7109375" style="51" customWidth="1"/>
    <col min="18" max="16384" width="8.7109375" style="51"/>
  </cols>
  <sheetData>
    <row r="1" spans="1:20" ht="21">
      <c r="A1" s="806" t="str">
        <f>+'Indice-Index'!C16</f>
        <v>2.10   Distribuzione delle vendite per principali testate -  Distribution of copies sold  by major newspapers (%)</v>
      </c>
      <c r="B1" s="711"/>
      <c r="C1" s="711"/>
      <c r="D1" s="711"/>
      <c r="E1" s="711"/>
      <c r="F1" s="711"/>
      <c r="G1" s="711"/>
      <c r="H1" s="711"/>
      <c r="I1" s="711"/>
      <c r="J1" s="711"/>
      <c r="K1" s="711"/>
      <c r="L1" s="711"/>
      <c r="M1" s="711"/>
      <c r="N1" s="711"/>
      <c r="O1" s="711"/>
      <c r="P1" s="711"/>
      <c r="Q1" s="711"/>
      <c r="R1" s="891"/>
      <c r="S1" s="892"/>
      <c r="T1" s="892"/>
    </row>
    <row r="3" spans="1:20" ht="21">
      <c r="A3" s="980" t="s">
        <v>1041</v>
      </c>
    </row>
    <row r="4" spans="1:20" ht="6" customHeight="1"/>
    <row r="5" spans="1:20" ht="18.75">
      <c r="A5" s="893" t="s">
        <v>640</v>
      </c>
      <c r="C5" s="1051" t="s">
        <v>641</v>
      </c>
      <c r="D5" s="1051"/>
      <c r="E5" s="1051"/>
      <c r="F5" s="1051"/>
      <c r="G5" s="1051"/>
      <c r="K5" s="1051" t="s">
        <v>642</v>
      </c>
      <c r="L5" s="1051"/>
      <c r="M5" s="1051"/>
      <c r="O5" s="1051" t="s">
        <v>643</v>
      </c>
      <c r="P5" s="1051"/>
      <c r="Q5" s="1051"/>
    </row>
    <row r="6" spans="1:20" ht="68.25" customHeight="1" thickBot="1">
      <c r="A6" s="212" t="s">
        <v>644</v>
      </c>
      <c r="B6" s="212" t="s">
        <v>645</v>
      </c>
      <c r="C6" s="894" t="s">
        <v>987</v>
      </c>
      <c r="D6" s="894" t="s">
        <v>988</v>
      </c>
      <c r="E6" s="894" t="s">
        <v>989</v>
      </c>
      <c r="F6" s="894" t="s">
        <v>990</v>
      </c>
      <c r="G6" s="894" t="s">
        <v>991</v>
      </c>
      <c r="H6" s="150" t="s">
        <v>992</v>
      </c>
      <c r="I6" s="150" t="s">
        <v>993</v>
      </c>
      <c r="K6" s="895" t="str">
        <f>+G6</f>
        <v>23/24</v>
      </c>
      <c r="L6" s="212" t="str">
        <f>+H6</f>
        <v>Var p.p. 
23/24
vs 
22/23</v>
      </c>
      <c r="M6" s="212" t="str">
        <f>+I6</f>
        <v>Var p.p. 
23/24
vs 
19/20</v>
      </c>
      <c r="O6" s="896" t="str">
        <f t="shared" ref="O6:Q6" si="0">+K6</f>
        <v>23/24</v>
      </c>
      <c r="P6" s="212" t="str">
        <f t="shared" si="0"/>
        <v>Var p.p. 
23/24
vs 
22/23</v>
      </c>
      <c r="Q6" s="212" t="str">
        <f t="shared" si="0"/>
        <v>Var p.p. 
23/24
vs 
19/20</v>
      </c>
    </row>
    <row r="7" spans="1:20" ht="18" thickTop="1">
      <c r="A7" s="897">
        <v>1</v>
      </c>
      <c r="B7" s="898" t="s">
        <v>646</v>
      </c>
      <c r="C7" s="899">
        <v>11.297341260430722</v>
      </c>
      <c r="D7" s="899">
        <v>11.318486104289857</v>
      </c>
      <c r="E7" s="899">
        <v>12.047312576516637</v>
      </c>
      <c r="F7" s="899">
        <v>12.449945557838319</v>
      </c>
      <c r="G7" s="900">
        <v>13.077579621709887</v>
      </c>
      <c r="H7" s="901">
        <f>G7-F7</f>
        <v>0.62763406387156806</v>
      </c>
      <c r="I7" s="901">
        <f>G7-C7</f>
        <v>1.7802383612791655</v>
      </c>
      <c r="K7" s="900">
        <v>11.010223092515041</v>
      </c>
      <c r="L7" s="902">
        <v>-1.2866965878586711E-2</v>
      </c>
      <c r="M7" s="902">
        <v>0.31714577590716964</v>
      </c>
      <c r="N7" s="183"/>
      <c r="O7" s="900">
        <v>25.040896799462509</v>
      </c>
      <c r="P7" s="902">
        <v>4.1349621840022408</v>
      </c>
      <c r="Q7" s="902">
        <v>8.6101052024605345</v>
      </c>
    </row>
    <row r="8" spans="1:20" ht="17.25">
      <c r="A8" s="903">
        <f>A7+1</f>
        <v>2</v>
      </c>
      <c r="B8" s="904" t="s">
        <v>647</v>
      </c>
      <c r="C8" s="905">
        <v>8.7288830351218714</v>
      </c>
      <c r="D8" s="905">
        <v>8.6869360858505349</v>
      </c>
      <c r="E8" s="905">
        <v>7.8617435074542037</v>
      </c>
      <c r="F8" s="905">
        <v>7.2474038138095693</v>
      </c>
      <c r="G8" s="906">
        <v>7.1217990081588649</v>
      </c>
      <c r="H8" s="907">
        <f t="shared" ref="H8" si="1">G8-F8</f>
        <v>-0.12560480565070442</v>
      </c>
      <c r="I8" s="907">
        <f>G8-C8</f>
        <v>-1.6070840269630065</v>
      </c>
      <c r="K8" s="906">
        <v>6.1935058983601055</v>
      </c>
      <c r="L8" s="908">
        <v>-1.110916492259495E-2</v>
      </c>
      <c r="M8" s="908">
        <v>-1.588630765147296</v>
      </c>
      <c r="N8" s="183"/>
      <c r="O8" s="906">
        <v>12.493617922610948</v>
      </c>
      <c r="P8" s="908">
        <v>-0.93367605337567028</v>
      </c>
      <c r="Q8" s="908">
        <v>-4.278232973980284</v>
      </c>
    </row>
    <row r="9" spans="1:20" ht="17.25">
      <c r="A9" s="903">
        <f>A8+1</f>
        <v>3</v>
      </c>
      <c r="B9" s="904" t="s">
        <v>648</v>
      </c>
      <c r="C9" s="905">
        <v>5.2260203638531388</v>
      </c>
      <c r="D9" s="905">
        <v>5.075038957513164</v>
      </c>
      <c r="E9" s="905">
        <v>5.7172421602714802</v>
      </c>
      <c r="F9" s="905">
        <v>5.7331177686964558</v>
      </c>
      <c r="G9" s="906">
        <v>5.8620062084089657</v>
      </c>
      <c r="H9" s="907">
        <f>G9-F9</f>
        <v>0.12888843971250985</v>
      </c>
      <c r="I9" s="907">
        <f>G9-C9</f>
        <v>0.63598584455582685</v>
      </c>
      <c r="K9" s="906">
        <v>6.6519726491956721</v>
      </c>
      <c r="L9" s="908">
        <v>0.19667756253130175</v>
      </c>
      <c r="M9" s="908">
        <v>1.1172312941382661</v>
      </c>
      <c r="O9" s="905">
        <v>1.2906519415218916</v>
      </c>
      <c r="P9" s="908">
        <v>-0.1626186381802377</v>
      </c>
      <c r="Q9" s="908">
        <v>-1.3126670475347302</v>
      </c>
    </row>
    <row r="10" spans="1:20" ht="17.25">
      <c r="A10" s="903">
        <f>A9+1</f>
        <v>4</v>
      </c>
      <c r="B10" s="904" t="s">
        <v>649</v>
      </c>
      <c r="C10" s="905">
        <v>5.4353685928632656</v>
      </c>
      <c r="D10" s="905">
        <v>5.4475241717758633</v>
      </c>
      <c r="E10" s="905">
        <v>5.3562144834063279</v>
      </c>
      <c r="F10" s="905">
        <v>5.1741120367001905</v>
      </c>
      <c r="G10" s="906">
        <v>4.9497705168746613</v>
      </c>
      <c r="H10" s="907">
        <f>G10-F10</f>
        <v>-0.22434151982552919</v>
      </c>
      <c r="I10" s="907">
        <f>G10-C10</f>
        <v>-0.48559807598860427</v>
      </c>
      <c r="K10" s="906">
        <v>5.0448202888664548</v>
      </c>
      <c r="L10" s="908">
        <v>-0.20932898785870879</v>
      </c>
      <c r="M10" s="908">
        <v>-0.54638343998585537</v>
      </c>
      <c r="O10" s="906">
        <v>4.3997393277919752</v>
      </c>
      <c r="P10" s="908">
        <v>-0.3000471544867418</v>
      </c>
      <c r="Q10" s="908">
        <v>0.2882490491494849</v>
      </c>
    </row>
    <row r="11" spans="1:20" ht="17.25">
      <c r="A11" s="903">
        <f t="shared" ref="A11:A16" si="2">A10+1</f>
        <v>5</v>
      </c>
      <c r="B11" s="904" t="s">
        <v>650</v>
      </c>
      <c r="C11" s="905">
        <v>5.0973827194555339</v>
      </c>
      <c r="D11" s="905">
        <v>4.6526809417680592</v>
      </c>
      <c r="E11" s="905">
        <v>4.72401815319032</v>
      </c>
      <c r="F11" s="905">
        <v>4.7650880252107539</v>
      </c>
      <c r="G11" s="906">
        <v>4.7461271511706133</v>
      </c>
      <c r="H11" s="907">
        <f t="shared" ref="H11:H17" si="3">G11-F11</f>
        <v>-1.8960874040140574E-2</v>
      </c>
      <c r="I11" s="907">
        <f t="shared" ref="I11:I17" si="4">G11-C11</f>
        <v>-0.35125556828492055</v>
      </c>
      <c r="K11" s="905">
        <v>3.2381630103921131</v>
      </c>
      <c r="L11" s="908">
        <v>-0.15896953774193801</v>
      </c>
      <c r="M11" s="908">
        <v>-0.31018178034640087</v>
      </c>
      <c r="O11" s="906">
        <v>13.472369119621201</v>
      </c>
      <c r="P11" s="908">
        <v>0.600351871390707</v>
      </c>
      <c r="Q11" s="908">
        <v>-4.7846756280311435</v>
      </c>
    </row>
    <row r="12" spans="1:20" ht="17.25">
      <c r="A12" s="903">
        <f t="shared" si="2"/>
        <v>6</v>
      </c>
      <c r="B12" s="904" t="s">
        <v>652</v>
      </c>
      <c r="C12" s="905">
        <v>4.0758822017283887</v>
      </c>
      <c r="D12" s="905">
        <v>4.2440525766835346</v>
      </c>
      <c r="E12" s="905">
        <v>4.0098889651181606</v>
      </c>
      <c r="F12" s="905">
        <v>4.0880923770987581</v>
      </c>
      <c r="G12" s="905">
        <v>4.5809862394534386</v>
      </c>
      <c r="H12" s="907">
        <f>G12-F12</f>
        <v>0.49289386235468058</v>
      </c>
      <c r="I12" s="907">
        <f>G12-C12</f>
        <v>0.50510403772504997</v>
      </c>
      <c r="K12" s="906">
        <v>5.0969448034960898</v>
      </c>
      <c r="L12" s="908">
        <v>0.53665977946907883</v>
      </c>
      <c r="M12" s="908">
        <v>0.60102495857846794</v>
      </c>
      <c r="O12" s="905">
        <v>1.5952525911678193</v>
      </c>
      <c r="P12" s="908">
        <v>0.30552056455220589</v>
      </c>
      <c r="Q12" s="908">
        <v>1.0877487493345885</v>
      </c>
    </row>
    <row r="13" spans="1:20">
      <c r="A13" s="903">
        <f t="shared" si="2"/>
        <v>7</v>
      </c>
      <c r="B13" s="904" t="s">
        <v>651</v>
      </c>
      <c r="C13" s="905">
        <v>4.0822073375788852</v>
      </c>
      <c r="D13" s="905">
        <v>4.2072824262863788</v>
      </c>
      <c r="E13" s="905">
        <v>4.199729020796009</v>
      </c>
      <c r="F13" s="905">
        <v>4.0726188332394999</v>
      </c>
      <c r="G13" s="905">
        <v>3.9818586209233469</v>
      </c>
      <c r="H13" s="907">
        <f>G13-F13</f>
        <v>-9.0760212316153055E-2</v>
      </c>
      <c r="I13" s="907">
        <f>G13-C13</f>
        <v>-0.10034871665553835</v>
      </c>
      <c r="K13" s="905">
        <v>4.5880285190188612</v>
      </c>
      <c r="L13" s="908">
        <v>-6.0831532537851452E-2</v>
      </c>
      <c r="M13" s="908">
        <v>0.15507886484899558</v>
      </c>
      <c r="O13" s="905">
        <v>0.47409271208569348</v>
      </c>
      <c r="P13" s="908">
        <v>-0.18354160552663479</v>
      </c>
      <c r="Q13" s="908">
        <v>-0.62842622680627636</v>
      </c>
    </row>
    <row r="14" spans="1:20">
      <c r="A14" s="903">
        <f t="shared" si="2"/>
        <v>8</v>
      </c>
      <c r="B14" s="904" t="s">
        <v>653</v>
      </c>
      <c r="C14" s="905">
        <v>3.6618201725882491</v>
      </c>
      <c r="D14" s="905">
        <v>3.6051650830982358</v>
      </c>
      <c r="E14" s="905">
        <v>3.7978628627159798</v>
      </c>
      <c r="F14" s="905">
        <v>3.8525174368843036</v>
      </c>
      <c r="G14" s="905">
        <v>3.8860535287591715</v>
      </c>
      <c r="H14" s="907">
        <f t="shared" si="3"/>
        <v>3.3536091874867946E-2</v>
      </c>
      <c r="I14" s="907">
        <f t="shared" si="4"/>
        <v>0.22423335617092244</v>
      </c>
      <c r="K14" s="905">
        <v>3.979306741770241</v>
      </c>
      <c r="L14" s="908">
        <v>1.1113753056436249E-2</v>
      </c>
      <c r="M14" s="908">
        <v>0.18898706678813904</v>
      </c>
      <c r="O14" s="905">
        <v>3.3464186136676566</v>
      </c>
      <c r="P14" s="908">
        <v>0.17943044087864468</v>
      </c>
      <c r="Q14" s="908">
        <v>0.77625022761451046</v>
      </c>
    </row>
    <row r="15" spans="1:20">
      <c r="A15" s="903">
        <f t="shared" si="2"/>
        <v>9</v>
      </c>
      <c r="B15" s="909" t="s">
        <v>654</v>
      </c>
      <c r="C15" s="905">
        <v>2.5529106557783163</v>
      </c>
      <c r="D15" s="905">
        <v>2.483017824524016</v>
      </c>
      <c r="E15" s="905">
        <v>2.7002847007504758</v>
      </c>
      <c r="F15" s="905">
        <v>2.829788592006798</v>
      </c>
      <c r="G15" s="905">
        <v>2.8378696215694563</v>
      </c>
      <c r="H15" s="910">
        <f>G15-F15</f>
        <v>8.0810295626583262E-3</v>
      </c>
      <c r="I15" s="910">
        <f>G15-C15</f>
        <v>0.28495896579114</v>
      </c>
      <c r="K15" s="905">
        <v>3.2461988433964102</v>
      </c>
      <c r="L15" s="911">
        <v>3.153994211899569E-2</v>
      </c>
      <c r="M15" s="911">
        <v>0.44923563005841771</v>
      </c>
      <c r="O15" s="905">
        <v>0.47496224459986408</v>
      </c>
      <c r="P15" s="911">
        <v>-7.3965303620446121E-2</v>
      </c>
      <c r="Q15" s="911">
        <v>-4.62979511176137E-3</v>
      </c>
    </row>
    <row r="16" spans="1:20">
      <c r="A16" s="903">
        <f t="shared" si="2"/>
        <v>10</v>
      </c>
      <c r="B16" s="904" t="s">
        <v>706</v>
      </c>
      <c r="C16" s="905">
        <v>2.3393224574944314</v>
      </c>
      <c r="D16" s="905">
        <v>2.4744169231563027</v>
      </c>
      <c r="E16" s="905">
        <v>2.5057949818029033</v>
      </c>
      <c r="F16" s="905">
        <v>2.568422506652714</v>
      </c>
      <c r="G16" s="905">
        <v>2.677786585981595</v>
      </c>
      <c r="H16" s="912">
        <f t="shared" si="3"/>
        <v>0.10936407932888104</v>
      </c>
      <c r="I16" s="912">
        <f t="shared" si="4"/>
        <v>0.33846412848716367</v>
      </c>
      <c r="K16" s="905">
        <v>2.5854993762954659</v>
      </c>
      <c r="L16" s="913">
        <v>9.8898104829965305E-2</v>
      </c>
      <c r="M16" s="913">
        <v>0.2936414443361568</v>
      </c>
      <c r="O16" s="905">
        <v>3.211831461809044</v>
      </c>
      <c r="P16" s="913">
        <v>0.15851089106122229</v>
      </c>
      <c r="Q16" s="913">
        <v>0.46927994013781849</v>
      </c>
    </row>
    <row r="17" spans="1:17">
      <c r="A17" s="914">
        <f>A16+1</f>
        <v>11</v>
      </c>
      <c r="B17" s="626" t="s">
        <v>655</v>
      </c>
      <c r="C17" s="905">
        <v>2.8617301655815792</v>
      </c>
      <c r="D17" s="905">
        <v>2.8890457814100556</v>
      </c>
      <c r="E17" s="905">
        <v>2.7638109572138476</v>
      </c>
      <c r="F17" s="905">
        <v>2.6813155467896825</v>
      </c>
      <c r="G17" s="905">
        <v>2.620567059427775</v>
      </c>
      <c r="H17" s="912">
        <f t="shared" si="3"/>
        <v>-6.0748487361907522E-2</v>
      </c>
      <c r="I17" s="912">
        <f t="shared" si="4"/>
        <v>-0.24116310615380421</v>
      </c>
      <c r="K17" s="905">
        <v>3.0195121903910769</v>
      </c>
      <c r="L17" s="913">
        <v>-4.2106696682907785E-2</v>
      </c>
      <c r="M17" s="913">
        <v>-9.9494400285657036E-2</v>
      </c>
      <c r="O17" s="905">
        <v>0.31196325992115725</v>
      </c>
      <c r="P17" s="913">
        <v>-0.11555652039274461</v>
      </c>
      <c r="Q17" s="908">
        <v>-0.36410654234117823</v>
      </c>
    </row>
    <row r="18" spans="1:17" ht="15.75" thickBot="1">
      <c r="A18" s="981">
        <f>A17+1</f>
        <v>12</v>
      </c>
      <c r="B18" s="982" t="s">
        <v>656</v>
      </c>
      <c r="C18" s="983">
        <v>2.3434591331897687</v>
      </c>
      <c r="D18" s="983">
        <v>2.3401399809037313</v>
      </c>
      <c r="E18" s="983">
        <v>2.0296008309623654</v>
      </c>
      <c r="F18" s="983">
        <v>1.9926708219079874</v>
      </c>
      <c r="G18" s="983">
        <v>2.0537321795804275</v>
      </c>
      <c r="H18" s="984">
        <f>G18-F18</f>
        <v>6.1061357672440142E-2</v>
      </c>
      <c r="I18" s="984">
        <f>G18-C18</f>
        <v>-0.2897269536093412</v>
      </c>
      <c r="K18" s="983">
        <v>2.2882828143771063</v>
      </c>
      <c r="L18" s="985">
        <v>6.8217434407835231E-2</v>
      </c>
      <c r="M18" s="985">
        <v>-0.22405721232936315</v>
      </c>
      <c r="O18" s="983">
        <v>0.6964415532709356</v>
      </c>
      <c r="P18" s="985">
        <v>5.1381540920982571E-2</v>
      </c>
      <c r="Q18" s="985">
        <v>-0.21231063020561625</v>
      </c>
    </row>
    <row r="19" spans="1:17" s="152" customFormat="1" ht="17.25">
      <c r="B19" s="915" t="s">
        <v>657</v>
      </c>
      <c r="C19" s="783"/>
      <c r="D19" s="783"/>
      <c r="E19" s="783"/>
      <c r="F19" s="783"/>
      <c r="G19" s="916">
        <f>+G7+G8+G10+G9+G11</f>
        <v>35.757282506322994</v>
      </c>
      <c r="K19" s="916">
        <f>+K7+K8+K10+K9+K12</f>
        <v>33.997466732433367</v>
      </c>
      <c r="L19" s="154"/>
      <c r="M19" s="154"/>
      <c r="N19" s="154"/>
      <c r="O19" s="916">
        <f>+'[1]Fig. 2.10 Testate Top'!$W$17</f>
        <v>59.705077588229933</v>
      </c>
    </row>
    <row r="20" spans="1:17">
      <c r="C20" s="416"/>
      <c r="D20" s="416"/>
      <c r="E20" s="416"/>
      <c r="F20" s="416"/>
      <c r="G20" s="416"/>
      <c r="K20" s="416"/>
      <c r="O20" s="416"/>
    </row>
    <row r="21" spans="1:17">
      <c r="B21" s="917" t="s">
        <v>658</v>
      </c>
    </row>
    <row r="22" spans="1:17">
      <c r="G22" s="918"/>
    </row>
    <row r="23" spans="1:17">
      <c r="G23" s="918"/>
    </row>
  </sheetData>
  <mergeCells count="3">
    <mergeCell ref="C5:G5"/>
    <mergeCell ref="K5:M5"/>
    <mergeCell ref="O5:Q5"/>
  </mergeCells>
  <phoneticPr fontId="82" type="noConversion"/>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6A04-2543-4CEC-968D-9507586FC695}">
  <sheetPr>
    <tabColor rgb="FFFF0000"/>
  </sheetPr>
  <dimension ref="A1:S55"/>
  <sheetViews>
    <sheetView showGridLines="0" zoomScale="90" zoomScaleNormal="90" workbookViewId="0">
      <pane xSplit="2" ySplit="3" topLeftCell="C31" activePane="bottomRight" state="frozen"/>
      <selection pane="topRight" activeCell="C1" sqref="C1"/>
      <selection pane="bottomLeft" activeCell="A5" sqref="A5"/>
      <selection pane="bottomRight" activeCell="D55" sqref="D55"/>
    </sheetView>
  </sheetViews>
  <sheetFormatPr defaultColWidth="9.140625" defaultRowHeight="15.75"/>
  <cols>
    <col min="1" max="1" width="10.7109375" style="13" customWidth="1"/>
    <col min="2" max="2" width="12.5703125" style="13" customWidth="1"/>
    <col min="3" max="3" width="12.140625" style="13" customWidth="1"/>
    <col min="4" max="4" width="32.140625" style="13" customWidth="1"/>
    <col min="5" max="13" width="11.140625" style="13" customWidth="1"/>
    <col min="14" max="19" width="10.85546875" style="13" bestFit="1" customWidth="1"/>
    <col min="20" max="16384" width="9.140625" style="13"/>
  </cols>
  <sheetData>
    <row r="1" spans="1:19" ht="18.75" customHeight="1">
      <c r="A1" s="16" t="str">
        <f>+'Indice-Index'!C18</f>
        <v xml:space="preserve">2.11   Utenti unici dei siti/app dei principali operatori - Main websites/app unique users </v>
      </c>
      <c r="B1" s="269"/>
      <c r="C1" s="269"/>
      <c r="D1" s="269"/>
      <c r="E1" s="91"/>
      <c r="F1" s="91"/>
      <c r="G1" s="91"/>
      <c r="H1" s="395"/>
      <c r="I1" s="91"/>
      <c r="J1" s="50"/>
      <c r="K1" s="50"/>
      <c r="L1" s="50"/>
      <c r="M1" s="50"/>
      <c r="N1" s="50"/>
      <c r="O1" s="50"/>
      <c r="P1" s="50"/>
      <c r="Q1" s="50"/>
      <c r="R1" s="50"/>
      <c r="S1" s="50"/>
    </row>
    <row r="2" spans="1:19" ht="8.25" customHeight="1">
      <c r="A2" s="6"/>
      <c r="B2" s="6"/>
      <c r="C2" s="6"/>
      <c r="D2" s="6"/>
      <c r="E2" s="6"/>
      <c r="F2" s="6"/>
    </row>
    <row r="3" spans="1:19">
      <c r="A3" s="278" t="s">
        <v>272</v>
      </c>
    </row>
    <row r="4" spans="1:19">
      <c r="A4" s="960">
        <v>43983</v>
      </c>
      <c r="B4" s="313">
        <v>42.952989000000002</v>
      </c>
      <c r="C4" s="50"/>
    </row>
    <row r="5" spans="1:19">
      <c r="A5" s="960">
        <v>44013</v>
      </c>
      <c r="B5" s="313">
        <v>42.061624999999999</v>
      </c>
      <c r="C5" s="50"/>
    </row>
    <row r="6" spans="1:19">
      <c r="A6" s="960">
        <v>44044</v>
      </c>
      <c r="B6" s="313">
        <v>41.936124000000007</v>
      </c>
      <c r="C6" s="50"/>
    </row>
    <row r="7" spans="1:19">
      <c r="A7" s="959">
        <v>44075</v>
      </c>
      <c r="B7" s="958">
        <v>42.245093000000004</v>
      </c>
      <c r="C7" s="50"/>
    </row>
    <row r="8" spans="1:19">
      <c r="A8" s="960">
        <v>44105</v>
      </c>
      <c r="B8" s="313">
        <v>44.131616999999999</v>
      </c>
      <c r="C8" s="50"/>
    </row>
    <row r="9" spans="1:19">
      <c r="A9" s="960">
        <v>44136</v>
      </c>
      <c r="B9" s="313">
        <v>44.751230000000007</v>
      </c>
      <c r="C9" s="50"/>
    </row>
    <row r="10" spans="1:19">
      <c r="A10" s="960">
        <v>44166</v>
      </c>
      <c r="B10" s="313">
        <v>44.657080999999998</v>
      </c>
      <c r="C10" s="50"/>
    </row>
    <row r="11" spans="1:19">
      <c r="A11" s="960">
        <v>44197</v>
      </c>
      <c r="B11" s="313">
        <v>44.525006999999995</v>
      </c>
      <c r="C11" s="50"/>
    </row>
    <row r="12" spans="1:19">
      <c r="A12" s="960">
        <v>44228</v>
      </c>
      <c r="B12" s="313">
        <v>44.407610999999996</v>
      </c>
      <c r="C12" s="50"/>
    </row>
    <row r="13" spans="1:19">
      <c r="A13" s="960">
        <v>44256</v>
      </c>
      <c r="B13" s="331">
        <v>44.881346000000001</v>
      </c>
      <c r="C13" s="50"/>
    </row>
    <row r="14" spans="1:19">
      <c r="A14" s="960">
        <v>44287</v>
      </c>
      <c r="B14" s="331">
        <v>44.425511</v>
      </c>
      <c r="C14" s="50"/>
    </row>
    <row r="15" spans="1:19">
      <c r="A15" s="960">
        <v>44317</v>
      </c>
      <c r="B15" s="331">
        <v>43.944002999999995</v>
      </c>
      <c r="C15" s="50"/>
    </row>
    <row r="16" spans="1:19">
      <c r="A16" s="960">
        <v>44348</v>
      </c>
      <c r="B16" s="331">
        <v>44.545304999999999</v>
      </c>
      <c r="C16" s="50"/>
    </row>
    <row r="17" spans="1:14">
      <c r="A17" s="960">
        <v>44378</v>
      </c>
      <c r="B17" s="313">
        <v>44.103985999999999</v>
      </c>
      <c r="C17" s="50"/>
    </row>
    <row r="18" spans="1:14">
      <c r="A18" s="960">
        <v>44409</v>
      </c>
      <c r="B18" s="313">
        <v>43.658223</v>
      </c>
      <c r="C18" s="50"/>
    </row>
    <row r="19" spans="1:14">
      <c r="A19" s="959">
        <v>44440</v>
      </c>
      <c r="B19" s="958">
        <v>44.524891000000004</v>
      </c>
      <c r="C19" s="50"/>
    </row>
    <row r="20" spans="1:14">
      <c r="A20" s="960">
        <v>44470</v>
      </c>
      <c r="B20" s="313">
        <v>44.091391999999999</v>
      </c>
      <c r="C20" s="50"/>
    </row>
    <row r="21" spans="1:14">
      <c r="A21" s="960">
        <v>44501</v>
      </c>
      <c r="B21" s="313">
        <v>44.346634999999999</v>
      </c>
      <c r="C21" s="50"/>
      <c r="K21" s="307"/>
      <c r="L21" s="307"/>
      <c r="M21" s="307"/>
      <c r="N21" s="307"/>
    </row>
    <row r="22" spans="1:14">
      <c r="A22" s="960">
        <v>44531</v>
      </c>
      <c r="B22" s="313">
        <v>44.585620999999996</v>
      </c>
      <c r="C22" s="50"/>
      <c r="K22" s="738"/>
      <c r="L22" s="739"/>
      <c r="M22" s="739"/>
      <c r="N22" s="739"/>
    </row>
    <row r="23" spans="1:14">
      <c r="A23" s="960">
        <v>44562</v>
      </c>
      <c r="B23" s="313">
        <v>45.000440000000005</v>
      </c>
      <c r="C23" s="50"/>
      <c r="K23" s="738"/>
      <c r="L23" s="739"/>
      <c r="M23" s="739"/>
      <c r="N23" s="739"/>
    </row>
    <row r="24" spans="1:14">
      <c r="A24" s="960">
        <v>44593</v>
      </c>
      <c r="B24" s="313">
        <v>44.515167999999996</v>
      </c>
      <c r="C24" s="50"/>
      <c r="K24" s="738"/>
      <c r="L24" s="739"/>
      <c r="M24" s="739"/>
      <c r="N24" s="739"/>
    </row>
    <row r="25" spans="1:14">
      <c r="A25" s="960">
        <v>44621</v>
      </c>
      <c r="B25" s="331">
        <v>44.260033</v>
      </c>
      <c r="C25" s="50"/>
      <c r="K25" s="738"/>
      <c r="L25" s="739"/>
      <c r="M25" s="739"/>
      <c r="N25" s="739"/>
    </row>
    <row r="26" spans="1:14">
      <c r="A26" s="960">
        <v>44652</v>
      </c>
      <c r="B26" s="331">
        <v>43.997148000000003</v>
      </c>
      <c r="C26" s="50"/>
      <c r="K26" s="738"/>
      <c r="L26" s="739"/>
      <c r="M26" s="739"/>
      <c r="N26" s="739"/>
    </row>
    <row r="27" spans="1:14">
      <c r="A27" s="960">
        <v>44682</v>
      </c>
      <c r="B27" s="331">
        <v>44.166453000000004</v>
      </c>
      <c r="C27" s="50"/>
      <c r="K27" s="738"/>
      <c r="L27" s="739"/>
      <c r="M27" s="739"/>
      <c r="N27" s="739"/>
    </row>
    <row r="28" spans="1:14">
      <c r="A28" s="960">
        <v>44713</v>
      </c>
      <c r="B28" s="331">
        <v>43.827818000000001</v>
      </c>
      <c r="C28" s="50"/>
      <c r="K28" s="738"/>
      <c r="L28" s="739"/>
      <c r="M28" s="739"/>
      <c r="N28" s="739"/>
    </row>
    <row r="29" spans="1:14">
      <c r="A29" s="960">
        <v>44743</v>
      </c>
      <c r="B29" s="313">
        <v>43.572658000000004</v>
      </c>
    </row>
    <row r="30" spans="1:14">
      <c r="A30" s="960">
        <v>44774</v>
      </c>
      <c r="B30" s="313">
        <v>43.339641</v>
      </c>
    </row>
    <row r="31" spans="1:14">
      <c r="A31" s="959">
        <v>44805</v>
      </c>
      <c r="B31" s="958">
        <v>44.138095</v>
      </c>
    </row>
    <row r="32" spans="1:14">
      <c r="A32" s="960">
        <v>44835</v>
      </c>
      <c r="B32" s="313">
        <v>43.934137999999997</v>
      </c>
    </row>
    <row r="33" spans="1:14">
      <c r="A33" s="960">
        <v>44866</v>
      </c>
      <c r="B33" s="313">
        <v>43.828113999999999</v>
      </c>
    </row>
    <row r="34" spans="1:14">
      <c r="A34" s="960">
        <v>44896</v>
      </c>
      <c r="B34" s="313">
        <v>43.766737999999997</v>
      </c>
    </row>
    <row r="35" spans="1:14">
      <c r="A35" s="960">
        <v>44927</v>
      </c>
      <c r="B35" s="704">
        <v>43.979275000000001</v>
      </c>
    </row>
    <row r="36" spans="1:14">
      <c r="A36" s="960">
        <v>44958</v>
      </c>
      <c r="B36" s="704">
        <v>43.834378999999998</v>
      </c>
    </row>
    <row r="37" spans="1:14">
      <c r="A37" s="960">
        <v>44986</v>
      </c>
      <c r="B37" s="705">
        <v>43.757841999999997</v>
      </c>
    </row>
    <row r="38" spans="1:14">
      <c r="A38" s="960">
        <v>45017</v>
      </c>
      <c r="B38" s="331">
        <v>43.798999999999999</v>
      </c>
    </row>
    <row r="39" spans="1:14">
      <c r="A39" s="960">
        <v>45047</v>
      </c>
      <c r="B39" s="331">
        <v>43.945</v>
      </c>
    </row>
    <row r="40" spans="1:14">
      <c r="A40" s="960">
        <v>45078</v>
      </c>
      <c r="B40" s="331">
        <v>43.616</v>
      </c>
      <c r="D40" s="388" t="s">
        <v>271</v>
      </c>
      <c r="E40" s="332">
        <v>44075</v>
      </c>
      <c r="F40" s="332">
        <v>44440</v>
      </c>
      <c r="G40" s="332">
        <v>44805</v>
      </c>
      <c r="H40" s="332">
        <v>45170</v>
      </c>
      <c r="I40" s="332">
        <v>45536</v>
      </c>
      <c r="K40" s="738"/>
      <c r="L40" s="739"/>
      <c r="M40" s="739"/>
      <c r="N40" s="739"/>
    </row>
    <row r="41" spans="1:14">
      <c r="A41" s="960">
        <v>45108</v>
      </c>
      <c r="B41" s="313">
        <v>43.372</v>
      </c>
      <c r="D41" s="961" t="s">
        <v>1098</v>
      </c>
      <c r="E41" s="962">
        <v>41.225000000000001</v>
      </c>
      <c r="F41" s="962">
        <v>43.55</v>
      </c>
      <c r="G41" s="962">
        <v>43.255000000000003</v>
      </c>
      <c r="H41" s="962">
        <v>43.040999999999997</v>
      </c>
      <c r="I41" s="962">
        <v>43.395000000000003</v>
      </c>
      <c r="J41" s="307"/>
      <c r="K41" s="307"/>
      <c r="L41" s="307"/>
      <c r="M41" s="307"/>
      <c r="N41" s="739"/>
    </row>
    <row r="42" spans="1:14">
      <c r="A42" s="960">
        <v>45139</v>
      </c>
      <c r="B42" s="313">
        <v>43.262999999999998</v>
      </c>
      <c r="D42" s="961" t="s">
        <v>915</v>
      </c>
      <c r="E42" s="962">
        <v>37.909999999999997</v>
      </c>
      <c r="F42" s="962">
        <v>39.404000000000003</v>
      </c>
      <c r="G42" s="962">
        <v>39.427999999999997</v>
      </c>
      <c r="H42" s="962">
        <v>39.433999999999997</v>
      </c>
      <c r="I42" s="962">
        <v>40.28</v>
      </c>
      <c r="J42" s="307"/>
      <c r="K42" s="307"/>
      <c r="L42" s="307"/>
      <c r="M42" s="307"/>
      <c r="N42" s="739"/>
    </row>
    <row r="43" spans="1:14">
      <c r="A43" s="959">
        <v>45170</v>
      </c>
      <c r="B43" s="958">
        <v>43.933999999999997</v>
      </c>
      <c r="D43" s="961" t="s">
        <v>264</v>
      </c>
      <c r="E43" s="962">
        <v>31.454999999999998</v>
      </c>
      <c r="F43" s="962">
        <v>33.677999999999997</v>
      </c>
      <c r="G43" s="962">
        <v>35.231000000000002</v>
      </c>
      <c r="H43" s="962">
        <v>35.981999999999999</v>
      </c>
      <c r="I43" s="962">
        <v>35.976999999999997</v>
      </c>
      <c r="J43" s="307"/>
      <c r="K43" s="307"/>
      <c r="L43" s="307"/>
      <c r="M43" s="307"/>
    </row>
    <row r="44" spans="1:14">
      <c r="A44" s="960">
        <v>45200</v>
      </c>
      <c r="B44" s="313">
        <v>44.555733000000004</v>
      </c>
      <c r="D44" s="961" t="s">
        <v>916</v>
      </c>
      <c r="E44" s="962">
        <v>30.382999999999999</v>
      </c>
      <c r="F44" s="962">
        <v>32.274000000000001</v>
      </c>
      <c r="G44" s="962">
        <v>33.506999999999998</v>
      </c>
      <c r="H44" s="962">
        <v>33.735999999999997</v>
      </c>
      <c r="I44" s="962">
        <v>34.466999999999999</v>
      </c>
      <c r="J44" s="307"/>
      <c r="K44" s="307"/>
      <c r="L44" s="307"/>
      <c r="M44" s="307"/>
    </row>
    <row r="45" spans="1:14">
      <c r="A45" s="960">
        <v>45231</v>
      </c>
      <c r="B45" s="313">
        <v>44.550321000000004</v>
      </c>
      <c r="D45" s="961" t="s">
        <v>119</v>
      </c>
      <c r="E45" s="962">
        <v>26.789000000000001</v>
      </c>
      <c r="F45" s="962">
        <v>25.253</v>
      </c>
      <c r="G45" s="962">
        <v>32.448</v>
      </c>
      <c r="H45" s="962">
        <v>29.516999999999999</v>
      </c>
      <c r="I45" s="962">
        <v>31.667000000000002</v>
      </c>
      <c r="J45" s="307"/>
      <c r="K45" s="307"/>
      <c r="L45" s="307"/>
      <c r="M45" s="307"/>
    </row>
    <row r="46" spans="1:14">
      <c r="A46" s="960">
        <v>45261</v>
      </c>
      <c r="B46" s="313">
        <v>44.331017000000003</v>
      </c>
      <c r="D46" s="961" t="s">
        <v>292</v>
      </c>
      <c r="E46" s="962">
        <v>28.523</v>
      </c>
      <c r="F46" s="962">
        <v>31.36</v>
      </c>
      <c r="G46" s="962">
        <v>33.664000000000001</v>
      </c>
      <c r="H46" s="962">
        <v>30.614999999999998</v>
      </c>
      <c r="I46" s="962">
        <v>30.263999999999999</v>
      </c>
      <c r="J46" s="307"/>
      <c r="K46" s="307"/>
      <c r="L46" s="307"/>
      <c r="M46" s="307"/>
    </row>
    <row r="47" spans="1:14">
      <c r="A47" s="960">
        <v>45292</v>
      </c>
      <c r="B47" s="313">
        <v>44.243000000000002</v>
      </c>
      <c r="D47" s="961" t="s">
        <v>1004</v>
      </c>
      <c r="E47" s="962">
        <v>23.021999999999998</v>
      </c>
      <c r="F47" s="962">
        <v>23.213000000000001</v>
      </c>
      <c r="G47" s="962">
        <v>29.888000000000002</v>
      </c>
      <c r="H47" s="962">
        <v>24.437999999999999</v>
      </c>
      <c r="I47" s="962">
        <v>27.234000000000002</v>
      </c>
      <c r="J47" s="307"/>
      <c r="K47" s="307"/>
      <c r="L47" s="307"/>
      <c r="M47" s="307"/>
    </row>
    <row r="48" spans="1:14">
      <c r="A48" s="960">
        <v>45323</v>
      </c>
      <c r="B48" s="313">
        <v>44.38</v>
      </c>
      <c r="D48" s="961" t="s">
        <v>917</v>
      </c>
      <c r="E48" s="962">
        <v>17.638999999999999</v>
      </c>
      <c r="F48" s="962">
        <v>22.713999999999999</v>
      </c>
      <c r="G48" s="962">
        <v>25.596</v>
      </c>
      <c r="H48" s="962">
        <v>25.69</v>
      </c>
      <c r="I48" s="962">
        <v>27.228999999999999</v>
      </c>
      <c r="J48" s="307"/>
      <c r="K48" s="307"/>
      <c r="L48" s="307"/>
      <c r="M48" s="307"/>
    </row>
    <row r="49" spans="1:13">
      <c r="A49" s="960">
        <v>45352</v>
      </c>
      <c r="B49" s="313">
        <v>44.417999999999999</v>
      </c>
      <c r="D49" s="961" t="s">
        <v>1</v>
      </c>
      <c r="E49" s="962">
        <v>27.791</v>
      </c>
      <c r="F49" s="962">
        <v>29.582999999999998</v>
      </c>
      <c r="G49" s="962">
        <v>26.619</v>
      </c>
      <c r="H49" s="962">
        <v>25.013000000000002</v>
      </c>
      <c r="I49" s="962">
        <v>24.748000000000001</v>
      </c>
      <c r="J49" s="307"/>
      <c r="K49" s="307"/>
      <c r="L49" s="307"/>
      <c r="M49" s="307"/>
    </row>
    <row r="50" spans="1:13">
      <c r="A50" s="960">
        <v>45383</v>
      </c>
      <c r="B50" s="313">
        <v>44.759</v>
      </c>
      <c r="D50" s="961" t="s">
        <v>1037</v>
      </c>
      <c r="E50" s="962">
        <v>19.448</v>
      </c>
      <c r="F50" s="962">
        <v>26.666</v>
      </c>
      <c r="G50" s="962">
        <v>24.689</v>
      </c>
      <c r="H50" s="962">
        <v>24.186</v>
      </c>
      <c r="I50" s="962">
        <v>24.6</v>
      </c>
      <c r="J50" s="307"/>
      <c r="K50" s="307"/>
      <c r="L50" s="307"/>
      <c r="M50" s="307"/>
    </row>
    <row r="51" spans="1:13">
      <c r="A51" s="960">
        <v>45413</v>
      </c>
      <c r="B51" s="313">
        <v>44.872999999999998</v>
      </c>
      <c r="D51" s="510" t="s">
        <v>819</v>
      </c>
    </row>
    <row r="52" spans="1:13">
      <c r="A52" s="960">
        <v>45444</v>
      </c>
      <c r="B52" s="313">
        <v>44.316000000000003</v>
      </c>
      <c r="D52" s="957" t="s">
        <v>918</v>
      </c>
    </row>
    <row r="53" spans="1:13">
      <c r="A53" s="991">
        <v>45474</v>
      </c>
      <c r="B53" s="999">
        <v>43.838000000000001</v>
      </c>
    </row>
    <row r="54" spans="1:13">
      <c r="A54" s="991">
        <v>45505</v>
      </c>
      <c r="B54" s="962">
        <v>43.889000000000003</v>
      </c>
    </row>
    <row r="55" spans="1:13">
      <c r="A55" s="992">
        <v>45536</v>
      </c>
      <c r="B55" s="998">
        <v>44.3</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3E81-4826-4577-B3EB-75A48AABFD1D}">
  <sheetPr>
    <tabColor rgb="FFFF0000"/>
  </sheetPr>
  <dimension ref="A1:K55"/>
  <sheetViews>
    <sheetView showGridLines="0" zoomScale="90" zoomScaleNormal="90" workbookViewId="0">
      <pane xSplit="2" ySplit="3" topLeftCell="C31" activePane="bottomRight" state="frozen"/>
      <selection activeCell="J31" sqref="J31"/>
      <selection pane="topRight" activeCell="J31" sqref="J31"/>
      <selection pane="bottomLeft" activeCell="J31" sqref="J31"/>
      <selection pane="bottomRight" activeCell="G57" sqref="G57"/>
    </sheetView>
  </sheetViews>
  <sheetFormatPr defaultColWidth="9.140625" defaultRowHeight="15.75"/>
  <cols>
    <col min="1" max="1" width="10.7109375" style="109" customWidth="1"/>
    <col min="2" max="2" width="12.5703125" style="109" customWidth="1"/>
    <col min="3" max="3" width="11" style="109" customWidth="1"/>
    <col min="4" max="4" width="29" style="109" customWidth="1"/>
    <col min="5" max="12" width="11.140625" style="109" customWidth="1"/>
    <col min="13" max="16384" width="9.140625" style="109"/>
  </cols>
  <sheetData>
    <row r="1" spans="1:11" ht="18.75" customHeight="1">
      <c r="A1" s="283" t="str">
        <f>+'Indice-Index'!C19</f>
        <v>2.12   Utenti unici dei siti/app di informazione generalista - General press websites/app unique users</v>
      </c>
      <c r="B1" s="283"/>
      <c r="C1" s="283"/>
      <c r="D1" s="454"/>
      <c r="E1" s="454"/>
      <c r="F1" s="707"/>
      <c r="G1" s="707"/>
      <c r="H1" s="707"/>
      <c r="I1" s="707"/>
      <c r="J1" s="707"/>
      <c r="K1" s="454"/>
    </row>
    <row r="2" spans="1:11" ht="8.25" customHeight="1">
      <c r="E2" s="24"/>
    </row>
    <row r="3" spans="1:11" ht="21" customHeight="1">
      <c r="A3" s="213" t="s">
        <v>701</v>
      </c>
      <c r="B3" s="169"/>
    </row>
    <row r="4" spans="1:11">
      <c r="A4" s="987">
        <v>43983</v>
      </c>
      <c r="B4" s="595">
        <v>36.664999999999999</v>
      </c>
      <c r="C4" s="439"/>
    </row>
    <row r="5" spans="1:11">
      <c r="A5" s="987">
        <v>44013</v>
      </c>
      <c r="B5" s="595">
        <v>35.747999999999998</v>
      </c>
      <c r="C5" s="439"/>
    </row>
    <row r="6" spans="1:11">
      <c r="A6" s="987">
        <v>44044</v>
      </c>
      <c r="B6" s="595">
        <v>36.302</v>
      </c>
      <c r="C6" s="439"/>
    </row>
    <row r="7" spans="1:11">
      <c r="A7" s="963">
        <v>44075</v>
      </c>
      <c r="B7" s="964">
        <v>36.435000000000002</v>
      </c>
      <c r="C7" s="456"/>
    </row>
    <row r="8" spans="1:11">
      <c r="A8" s="987">
        <v>44105</v>
      </c>
      <c r="B8" s="595">
        <v>38.530999999999999</v>
      </c>
      <c r="C8" s="439"/>
    </row>
    <row r="9" spans="1:11">
      <c r="A9" s="987">
        <v>44136</v>
      </c>
      <c r="B9" s="595">
        <v>39.481000000000002</v>
      </c>
      <c r="C9" s="439"/>
    </row>
    <row r="10" spans="1:11">
      <c r="A10" s="987">
        <v>44166</v>
      </c>
      <c r="B10" s="595">
        <v>39.273000000000003</v>
      </c>
      <c r="C10" s="439"/>
    </row>
    <row r="11" spans="1:11">
      <c r="A11" s="987">
        <v>44197</v>
      </c>
      <c r="B11" s="595">
        <v>39.463000000000001</v>
      </c>
      <c r="C11" s="439"/>
    </row>
    <row r="12" spans="1:11">
      <c r="A12" s="987">
        <v>44228</v>
      </c>
      <c r="B12" s="595">
        <v>38.883000000000003</v>
      </c>
      <c r="C12" s="439"/>
    </row>
    <row r="13" spans="1:11">
      <c r="A13" s="987">
        <v>44256</v>
      </c>
      <c r="B13" s="595">
        <v>39.893000000000001</v>
      </c>
      <c r="C13" s="439"/>
    </row>
    <row r="14" spans="1:11">
      <c r="A14" s="987">
        <v>44287</v>
      </c>
      <c r="B14" s="595">
        <v>39.340000000000003</v>
      </c>
      <c r="C14" s="439"/>
    </row>
    <row r="15" spans="1:11">
      <c r="A15" s="987">
        <v>44317</v>
      </c>
      <c r="B15" s="595">
        <v>38.890999999999998</v>
      </c>
      <c r="C15" s="439"/>
    </row>
    <row r="16" spans="1:11">
      <c r="A16" s="987">
        <v>44348</v>
      </c>
      <c r="B16" s="595">
        <v>38.183999999999997</v>
      </c>
      <c r="C16" s="439"/>
    </row>
    <row r="17" spans="1:3">
      <c r="A17" s="987">
        <v>44378</v>
      </c>
      <c r="B17" s="595">
        <v>37.854999999999997</v>
      </c>
      <c r="C17" s="439"/>
    </row>
    <row r="18" spans="1:3">
      <c r="A18" s="987">
        <v>44409</v>
      </c>
      <c r="B18" s="595">
        <v>37.514000000000003</v>
      </c>
    </row>
    <row r="19" spans="1:3">
      <c r="A19" s="963">
        <v>44440</v>
      </c>
      <c r="B19" s="964">
        <v>37.744999999999997</v>
      </c>
    </row>
    <row r="20" spans="1:3">
      <c r="A20" s="972">
        <v>44470</v>
      </c>
      <c r="B20" s="595">
        <v>37.459000000000003</v>
      </c>
    </row>
    <row r="21" spans="1:3">
      <c r="A21" s="972">
        <v>44501</v>
      </c>
      <c r="B21" s="595">
        <v>37.188000000000002</v>
      </c>
      <c r="C21" s="439"/>
    </row>
    <row r="22" spans="1:3">
      <c r="A22" s="972">
        <v>44531</v>
      </c>
      <c r="B22" s="595">
        <v>36.97</v>
      </c>
      <c r="C22" s="456"/>
    </row>
    <row r="23" spans="1:3">
      <c r="A23" s="972">
        <v>44562</v>
      </c>
      <c r="B23" s="704">
        <v>38.381</v>
      </c>
      <c r="C23" s="439"/>
    </row>
    <row r="24" spans="1:3">
      <c r="A24" s="972">
        <v>44593</v>
      </c>
      <c r="B24" s="704">
        <v>38.582999999999998</v>
      </c>
    </row>
    <row r="25" spans="1:3">
      <c r="A25" s="973">
        <v>44621</v>
      </c>
      <c r="B25" s="705">
        <v>39.459000000000003</v>
      </c>
    </row>
    <row r="26" spans="1:3">
      <c r="A26" s="973">
        <v>44652</v>
      </c>
      <c r="B26" s="705">
        <v>38.32</v>
      </c>
    </row>
    <row r="27" spans="1:3">
      <c r="A27" s="973">
        <v>44682</v>
      </c>
      <c r="B27" s="705">
        <v>39.018999999999998</v>
      </c>
    </row>
    <row r="28" spans="1:3">
      <c r="A28" s="973">
        <v>44713</v>
      </c>
      <c r="B28" s="705">
        <v>39.445999999999998</v>
      </c>
    </row>
    <row r="29" spans="1:3">
      <c r="A29" s="972">
        <v>44743</v>
      </c>
      <c r="B29" s="705">
        <v>38.601999999999997</v>
      </c>
    </row>
    <row r="30" spans="1:3">
      <c r="A30" s="972">
        <v>44774</v>
      </c>
      <c r="B30" s="705">
        <v>38.140999999999998</v>
      </c>
    </row>
    <row r="31" spans="1:3">
      <c r="A31" s="977">
        <v>44805</v>
      </c>
      <c r="B31" s="965">
        <v>39.274000000000001</v>
      </c>
    </row>
    <row r="32" spans="1:3">
      <c r="A32" s="960">
        <v>44835</v>
      </c>
      <c r="B32" s="313">
        <v>38.543999999999997</v>
      </c>
    </row>
    <row r="33" spans="1:9">
      <c r="A33" s="960">
        <v>44866</v>
      </c>
      <c r="B33" s="313">
        <v>38.335999999999999</v>
      </c>
    </row>
    <row r="34" spans="1:9">
      <c r="A34" s="960">
        <v>44896</v>
      </c>
      <c r="B34" s="313">
        <v>38</v>
      </c>
    </row>
    <row r="35" spans="1:9">
      <c r="A35" s="972">
        <v>44927</v>
      </c>
      <c r="B35" s="704">
        <v>38.441000000000003</v>
      </c>
    </row>
    <row r="36" spans="1:9">
      <c r="A36" s="972">
        <v>44958</v>
      </c>
      <c r="B36" s="704">
        <v>38.450000000000003</v>
      </c>
    </row>
    <row r="37" spans="1:9">
      <c r="A37" s="973">
        <v>44986</v>
      </c>
      <c r="B37" s="705">
        <v>38.317</v>
      </c>
    </row>
    <row r="38" spans="1:9">
      <c r="A38" s="974">
        <v>45017</v>
      </c>
      <c r="B38" s="331">
        <v>37.966000000000001</v>
      </c>
      <c r="D38" s="393" t="s">
        <v>699</v>
      </c>
      <c r="E38" s="332">
        <f>+'2.11'!E40</f>
        <v>44075</v>
      </c>
      <c r="F38" s="332">
        <f>+'2.11'!F40</f>
        <v>44440</v>
      </c>
      <c r="G38" s="332">
        <f>+'2.11'!G40</f>
        <v>44805</v>
      </c>
      <c r="H38" s="332">
        <f>+'2.11'!H40</f>
        <v>45170</v>
      </c>
      <c r="I38" s="332">
        <f>+'2.11'!I40</f>
        <v>45536</v>
      </c>
    </row>
    <row r="39" spans="1:9">
      <c r="A39" s="974">
        <v>45047</v>
      </c>
      <c r="B39" s="331">
        <v>38.558</v>
      </c>
      <c r="D39" s="581" t="s">
        <v>1099</v>
      </c>
      <c r="E39" s="762">
        <v>22.826000000000001</v>
      </c>
      <c r="F39" s="762">
        <v>20.773</v>
      </c>
      <c r="G39" s="762">
        <v>31.39</v>
      </c>
      <c r="H39" s="762">
        <v>27.853000000000002</v>
      </c>
      <c r="I39" s="762">
        <v>29.904</v>
      </c>
    </row>
    <row r="40" spans="1:9">
      <c r="A40" s="974">
        <v>45078</v>
      </c>
      <c r="B40" s="331">
        <v>38.003999999999998</v>
      </c>
      <c r="D40" s="581" t="s">
        <v>1100</v>
      </c>
      <c r="E40" s="762">
        <v>26.802</v>
      </c>
      <c r="F40" s="762">
        <v>26.384</v>
      </c>
      <c r="G40" s="762">
        <v>32.701000000000001</v>
      </c>
      <c r="H40" s="762">
        <v>28.632999999999999</v>
      </c>
      <c r="I40" s="762">
        <v>28.218</v>
      </c>
    </row>
    <row r="41" spans="1:9">
      <c r="A41" s="960">
        <v>45108</v>
      </c>
      <c r="B41" s="313">
        <v>37.802</v>
      </c>
      <c r="D41" s="581" t="s">
        <v>1101</v>
      </c>
      <c r="E41" s="762">
        <v>22.637</v>
      </c>
      <c r="F41" s="762">
        <v>15.881</v>
      </c>
      <c r="G41" s="762">
        <v>23.062000000000001</v>
      </c>
      <c r="H41" s="762">
        <v>19.690000000000001</v>
      </c>
      <c r="I41" s="762">
        <v>20.803999999999998</v>
      </c>
    </row>
    <row r="42" spans="1:9">
      <c r="A42" s="960">
        <v>45139</v>
      </c>
      <c r="B42" s="313">
        <v>37.220999999999997</v>
      </c>
      <c r="D42" s="581" t="s">
        <v>1102</v>
      </c>
      <c r="E42" s="762">
        <v>17.728000000000002</v>
      </c>
      <c r="F42" s="762">
        <v>16.585999999999999</v>
      </c>
      <c r="G42" s="762">
        <v>26.207000000000001</v>
      </c>
      <c r="H42" s="762">
        <v>20.283999999999999</v>
      </c>
      <c r="I42" s="762">
        <v>19.788</v>
      </c>
    </row>
    <row r="43" spans="1:9">
      <c r="A43" s="959">
        <v>45170</v>
      </c>
      <c r="B43" s="958">
        <v>37.258000000000003</v>
      </c>
      <c r="D43" s="581" t="s">
        <v>1103</v>
      </c>
      <c r="E43" s="762">
        <v>25.212</v>
      </c>
      <c r="F43" s="762">
        <v>27.873999999999999</v>
      </c>
      <c r="G43" s="762">
        <v>24.382999999999999</v>
      </c>
      <c r="H43" s="762">
        <v>21.716999999999999</v>
      </c>
      <c r="I43" s="762">
        <v>19.562999999999999</v>
      </c>
    </row>
    <row r="44" spans="1:9">
      <c r="A44" s="960">
        <v>45200</v>
      </c>
      <c r="B44" s="313">
        <v>38.430999999999997</v>
      </c>
      <c r="D44" s="581" t="s">
        <v>1104</v>
      </c>
      <c r="E44" s="762">
        <v>10.226000000000001</v>
      </c>
      <c r="F44" s="762">
        <v>12.412000000000001</v>
      </c>
      <c r="G44" s="762">
        <v>19.693999999999999</v>
      </c>
      <c r="H44" s="762">
        <v>19.283000000000001</v>
      </c>
      <c r="I44" s="762">
        <v>17.895</v>
      </c>
    </row>
    <row r="45" spans="1:9">
      <c r="A45" s="960">
        <v>45231</v>
      </c>
      <c r="B45" s="313">
        <v>38.140999999999998</v>
      </c>
      <c r="D45" s="581" t="s">
        <v>1105</v>
      </c>
      <c r="E45" s="762">
        <v>2.508</v>
      </c>
      <c r="F45" s="762">
        <v>4.6260000000000003</v>
      </c>
      <c r="G45" s="762">
        <v>19.196000000000002</v>
      </c>
      <c r="H45" s="762">
        <v>19.510000000000002</v>
      </c>
      <c r="I45" s="762">
        <v>15.773999999999999</v>
      </c>
    </row>
    <row r="46" spans="1:9">
      <c r="A46" s="960">
        <v>45261</v>
      </c>
      <c r="B46" s="313">
        <v>37.674999999999997</v>
      </c>
      <c r="D46" s="581" t="s">
        <v>1106</v>
      </c>
      <c r="E46" s="762">
        <v>10.063000000000001</v>
      </c>
      <c r="F46" s="762">
        <v>12.347</v>
      </c>
      <c r="G46" s="762">
        <v>15.423999999999999</v>
      </c>
      <c r="H46" s="762">
        <v>16.481000000000002</v>
      </c>
      <c r="I46" s="762">
        <v>15.451000000000001</v>
      </c>
    </row>
    <row r="47" spans="1:9">
      <c r="A47" s="960">
        <v>45292</v>
      </c>
      <c r="B47" s="313">
        <v>38.122</v>
      </c>
      <c r="D47" s="581" t="s">
        <v>1107</v>
      </c>
      <c r="E47" s="762">
        <v>17.064</v>
      </c>
      <c r="F47" s="762">
        <v>14.581</v>
      </c>
      <c r="G47" s="762">
        <v>20.122</v>
      </c>
      <c r="H47" s="762">
        <v>12.861000000000001</v>
      </c>
      <c r="I47" s="762">
        <v>14.906000000000001</v>
      </c>
    </row>
    <row r="48" spans="1:9">
      <c r="A48" s="960">
        <v>45323</v>
      </c>
      <c r="B48" s="313">
        <v>37.655999999999999</v>
      </c>
      <c r="D48" s="581" t="s">
        <v>1108</v>
      </c>
      <c r="E48" s="762">
        <v>1.7689999999999999</v>
      </c>
      <c r="F48" s="762">
        <v>2.0529999999999999</v>
      </c>
      <c r="G48" s="762">
        <v>13.525</v>
      </c>
      <c r="H48" s="762">
        <v>12.471</v>
      </c>
      <c r="I48" s="762">
        <v>12.943</v>
      </c>
    </row>
    <row r="49" spans="1:4">
      <c r="A49" s="960">
        <v>45352</v>
      </c>
      <c r="B49" s="313">
        <v>37.487000000000002</v>
      </c>
      <c r="D49" s="510" t="s">
        <v>819</v>
      </c>
    </row>
    <row r="50" spans="1:4">
      <c r="A50" s="960">
        <v>45383</v>
      </c>
      <c r="B50" s="313">
        <v>38.225000000000001</v>
      </c>
      <c r="D50" s="708" t="s">
        <v>617</v>
      </c>
    </row>
    <row r="51" spans="1:4">
      <c r="A51" s="960">
        <v>45413</v>
      </c>
      <c r="B51" s="313">
        <v>38.402000000000001</v>
      </c>
      <c r="D51" s="708" t="s">
        <v>919</v>
      </c>
    </row>
    <row r="52" spans="1:4">
      <c r="A52" s="960">
        <v>45444</v>
      </c>
      <c r="B52" s="313">
        <v>38.787999999999997</v>
      </c>
      <c r="D52" s="708" t="s">
        <v>920</v>
      </c>
    </row>
    <row r="53" spans="1:4">
      <c r="A53" s="991">
        <v>45474</v>
      </c>
      <c r="B53" s="999">
        <v>38.223999999999997</v>
      </c>
    </row>
    <row r="54" spans="1:4">
      <c r="A54" s="991">
        <v>45505</v>
      </c>
      <c r="B54" s="962">
        <v>38.204999999999998</v>
      </c>
    </row>
    <row r="55" spans="1:4">
      <c r="A55" s="992">
        <v>45536</v>
      </c>
      <c r="B55" s="998">
        <v>38.100999999999999</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EA51-A053-4872-9F2B-337A876EEC44}">
  <sheetPr>
    <tabColor rgb="FFFF0000"/>
  </sheetPr>
  <dimension ref="A1:M55"/>
  <sheetViews>
    <sheetView showGridLines="0" zoomScale="90" zoomScaleNormal="90" workbookViewId="0">
      <pane xSplit="1" ySplit="3" topLeftCell="B31" activePane="bottomRight" state="frozen"/>
      <selection activeCell="J31" sqref="J31"/>
      <selection pane="topRight" activeCell="J31" sqref="J31"/>
      <selection pane="bottomLeft" activeCell="J31" sqref="J31"/>
      <selection pane="bottomRight" activeCell="E56" sqref="E56"/>
    </sheetView>
  </sheetViews>
  <sheetFormatPr defaultColWidth="9.140625" defaultRowHeight="15.75"/>
  <cols>
    <col min="1" max="1" width="10.7109375" style="109" customWidth="1"/>
    <col min="2" max="2" width="12.5703125" style="109" customWidth="1"/>
    <col min="3" max="3" width="13.42578125" style="109" customWidth="1"/>
    <col min="4" max="4" width="28.28515625" style="109" customWidth="1"/>
    <col min="5" max="12" width="11.140625" style="109" customWidth="1"/>
    <col min="13" max="22" width="8.28515625" style="109" customWidth="1"/>
    <col min="23" max="16384" width="9.140625" style="109"/>
  </cols>
  <sheetData>
    <row r="1" spans="1:9" ht="18.75" customHeight="1">
      <c r="A1" s="806" t="str">
        <f>+'Indice-Index'!C20</f>
        <v>2.13  Utenti unici dei siti/app di e-commerce - E-commerce websites/app unique users</v>
      </c>
      <c r="B1" s="453"/>
      <c r="C1" s="454"/>
      <c r="D1" s="454"/>
      <c r="E1" s="454"/>
      <c r="F1" s="453"/>
      <c r="G1" s="453"/>
      <c r="H1" s="453"/>
      <c r="I1" s="454"/>
    </row>
    <row r="2" spans="1:9" ht="8.25" customHeight="1">
      <c r="A2" s="439"/>
      <c r="B2" s="439"/>
      <c r="E2" s="24"/>
      <c r="F2" s="24"/>
      <c r="G2" s="24"/>
      <c r="H2" s="24"/>
    </row>
    <row r="3" spans="1:9" ht="21.75" customHeight="1">
      <c r="A3" s="709" t="s">
        <v>701</v>
      </c>
      <c r="B3" s="176"/>
    </row>
    <row r="4" spans="1:9">
      <c r="A4" s="986">
        <v>43983</v>
      </c>
      <c r="B4" s="595">
        <v>36.579000000000001</v>
      </c>
      <c r="C4" s="439"/>
    </row>
    <row r="5" spans="1:9">
      <c r="A5" s="986">
        <v>44013</v>
      </c>
      <c r="B5" s="595">
        <v>35.329000000000001</v>
      </c>
      <c r="C5" s="439"/>
    </row>
    <row r="6" spans="1:9">
      <c r="A6" s="986">
        <v>44044</v>
      </c>
      <c r="B6" s="595">
        <v>35.755000000000003</v>
      </c>
      <c r="C6" s="439"/>
    </row>
    <row r="7" spans="1:9">
      <c r="A7" s="967">
        <v>44075</v>
      </c>
      <c r="B7" s="964">
        <v>35.506999999999998</v>
      </c>
      <c r="C7" s="456"/>
    </row>
    <row r="8" spans="1:9">
      <c r="A8" s="986">
        <v>44105</v>
      </c>
      <c r="B8" s="595">
        <v>36.851999999999997</v>
      </c>
      <c r="C8" s="439"/>
    </row>
    <row r="9" spans="1:9">
      <c r="A9" s="986">
        <v>44136</v>
      </c>
      <c r="B9" s="595">
        <v>38.128999999999998</v>
      </c>
      <c r="C9" s="439"/>
    </row>
    <row r="10" spans="1:9">
      <c r="A10" s="986">
        <v>44166</v>
      </c>
      <c r="B10" s="595">
        <v>38.344000000000001</v>
      </c>
      <c r="C10" s="439"/>
    </row>
    <row r="11" spans="1:9">
      <c r="A11" s="986">
        <v>44197</v>
      </c>
      <c r="B11" s="595">
        <v>37.564999999999998</v>
      </c>
      <c r="C11" s="439"/>
    </row>
    <row r="12" spans="1:9">
      <c r="A12" s="986">
        <v>44228</v>
      </c>
      <c r="B12" s="595">
        <v>37.255000000000003</v>
      </c>
      <c r="C12" s="439"/>
    </row>
    <row r="13" spans="1:9">
      <c r="A13" s="986">
        <v>44256</v>
      </c>
      <c r="B13" s="595">
        <v>37.484000000000002</v>
      </c>
      <c r="C13" s="439"/>
    </row>
    <row r="14" spans="1:9" ht="15.75" customHeight="1">
      <c r="A14" s="986">
        <v>44287</v>
      </c>
      <c r="B14" s="595">
        <v>36.966999999999999</v>
      </c>
      <c r="C14" s="439"/>
    </row>
    <row r="15" spans="1:9">
      <c r="A15" s="986">
        <v>44317</v>
      </c>
      <c r="B15" s="595">
        <v>36.521000000000001</v>
      </c>
      <c r="C15" s="439"/>
    </row>
    <row r="16" spans="1:9">
      <c r="A16" s="986">
        <v>44348</v>
      </c>
      <c r="B16" s="595">
        <v>37.328000000000003</v>
      </c>
      <c r="C16" s="439"/>
    </row>
    <row r="17" spans="1:13">
      <c r="A17" s="987">
        <v>44378</v>
      </c>
      <c r="B17" s="595">
        <v>36.987000000000002</v>
      </c>
      <c r="C17" s="439"/>
    </row>
    <row r="18" spans="1:13">
      <c r="A18" s="987">
        <v>44409</v>
      </c>
      <c r="B18" s="595">
        <v>36.682000000000002</v>
      </c>
      <c r="C18" s="439"/>
    </row>
    <row r="19" spans="1:13">
      <c r="A19" s="963">
        <v>44440</v>
      </c>
      <c r="B19" s="964">
        <v>37.616</v>
      </c>
      <c r="C19" s="456"/>
    </row>
    <row r="20" spans="1:13">
      <c r="A20" s="972">
        <v>44470</v>
      </c>
      <c r="B20" s="595">
        <v>36.448</v>
      </c>
      <c r="C20" s="439"/>
    </row>
    <row r="21" spans="1:13">
      <c r="A21" s="972">
        <v>44501</v>
      </c>
      <c r="B21" s="595">
        <v>36.668999999999997</v>
      </c>
      <c r="C21" s="457"/>
    </row>
    <row r="22" spans="1:13">
      <c r="A22" s="972">
        <v>44531</v>
      </c>
      <c r="B22" s="595">
        <v>36.460999999999999</v>
      </c>
      <c r="C22" s="457"/>
      <c r="I22" s="650"/>
    </row>
    <row r="23" spans="1:13">
      <c r="A23" s="972">
        <v>44562</v>
      </c>
      <c r="B23" s="704">
        <v>36.798000000000002</v>
      </c>
      <c r="C23" s="439"/>
      <c r="I23" s="650"/>
    </row>
    <row r="24" spans="1:13" ht="15.75" customHeight="1">
      <c r="A24" s="972">
        <v>44593</v>
      </c>
      <c r="B24" s="704">
        <v>36.43</v>
      </c>
      <c r="I24" s="650"/>
    </row>
    <row r="25" spans="1:13">
      <c r="A25" s="973">
        <v>44621</v>
      </c>
      <c r="B25" s="705">
        <v>37.207999999999998</v>
      </c>
      <c r="I25" s="650"/>
    </row>
    <row r="26" spans="1:13">
      <c r="A26" s="973">
        <v>44652</v>
      </c>
      <c r="B26" s="705">
        <v>36.915999999999997</v>
      </c>
      <c r="I26" s="650"/>
    </row>
    <row r="27" spans="1:13">
      <c r="A27" s="973">
        <v>44682</v>
      </c>
      <c r="B27" s="705">
        <v>37.241999999999997</v>
      </c>
      <c r="I27" s="650"/>
    </row>
    <row r="28" spans="1:13">
      <c r="A28" s="973">
        <v>44713</v>
      </c>
      <c r="B28" s="705">
        <v>37.258000000000003</v>
      </c>
    </row>
    <row r="29" spans="1:13">
      <c r="A29" s="972">
        <v>44743</v>
      </c>
      <c r="B29" s="705">
        <v>38.103999999999999</v>
      </c>
    </row>
    <row r="30" spans="1:13">
      <c r="A30" s="972">
        <v>44774</v>
      </c>
      <c r="B30" s="705">
        <v>37.814</v>
      </c>
    </row>
    <row r="31" spans="1:13">
      <c r="A31" s="977">
        <v>44805</v>
      </c>
      <c r="B31" s="965">
        <v>38.064</v>
      </c>
    </row>
    <row r="32" spans="1:13">
      <c r="A32" s="960">
        <v>44835</v>
      </c>
      <c r="B32" s="313">
        <v>38.000999999999998</v>
      </c>
      <c r="L32" s="650"/>
      <c r="M32" s="650"/>
    </row>
    <row r="33" spans="1:13">
      <c r="A33" s="960">
        <v>44866</v>
      </c>
      <c r="B33" s="313">
        <v>38.326000000000001</v>
      </c>
      <c r="L33" s="650"/>
      <c r="M33" s="650"/>
    </row>
    <row r="34" spans="1:13" ht="15.75" customHeight="1">
      <c r="A34" s="960">
        <v>44896</v>
      </c>
      <c r="B34" s="313">
        <v>38.277000000000001</v>
      </c>
      <c r="L34" s="650"/>
      <c r="M34" s="650"/>
    </row>
    <row r="35" spans="1:13">
      <c r="A35" s="972">
        <v>44927</v>
      </c>
      <c r="B35" s="704">
        <v>38.040999999999997</v>
      </c>
      <c r="L35" s="650"/>
      <c r="M35" s="650"/>
    </row>
    <row r="36" spans="1:13">
      <c r="A36" s="972">
        <v>44958</v>
      </c>
      <c r="B36" s="704">
        <v>37.685000000000002</v>
      </c>
      <c r="L36" s="650"/>
      <c r="M36" s="650"/>
    </row>
    <row r="37" spans="1:13">
      <c r="A37" s="973">
        <v>44986</v>
      </c>
      <c r="B37" s="705">
        <v>37.761000000000003</v>
      </c>
      <c r="L37" s="650"/>
      <c r="M37" s="650"/>
    </row>
    <row r="38" spans="1:13">
      <c r="A38" s="974">
        <v>45017</v>
      </c>
      <c r="B38" s="331">
        <v>37.683</v>
      </c>
      <c r="L38" s="650"/>
      <c r="M38" s="650"/>
    </row>
    <row r="39" spans="1:13">
      <c r="A39" s="974">
        <v>45047</v>
      </c>
      <c r="B39" s="331">
        <v>38.003999999999998</v>
      </c>
      <c r="L39" s="650"/>
      <c r="M39" s="650"/>
    </row>
    <row r="40" spans="1:13">
      <c r="A40" s="974">
        <v>45078</v>
      </c>
      <c r="B40" s="331">
        <v>37.68</v>
      </c>
      <c r="D40" s="393" t="s">
        <v>619</v>
      </c>
      <c r="E40" s="309">
        <f>+'2.11'!E40</f>
        <v>44075</v>
      </c>
      <c r="F40" s="309">
        <f>+'2.11'!F40</f>
        <v>44440</v>
      </c>
      <c r="G40" s="309">
        <f>+'2.11'!G40</f>
        <v>44805</v>
      </c>
      <c r="H40" s="309">
        <f>+'2.11'!H40</f>
        <v>45170</v>
      </c>
      <c r="I40" s="309">
        <f>+'2.11'!I40</f>
        <v>45536</v>
      </c>
      <c r="L40" s="650"/>
      <c r="M40" s="650"/>
    </row>
    <row r="41" spans="1:13">
      <c r="A41" s="960">
        <v>45108</v>
      </c>
      <c r="B41" s="313">
        <v>38.143000000000001</v>
      </c>
      <c r="D41" s="603" t="s">
        <v>264</v>
      </c>
      <c r="E41" s="762">
        <v>31.395</v>
      </c>
      <c r="F41" s="762">
        <v>33.636000000000003</v>
      </c>
      <c r="G41" s="762">
        <v>35.204999999999998</v>
      </c>
      <c r="H41" s="762">
        <v>35.709000000000003</v>
      </c>
      <c r="I41" s="762">
        <v>35.767000000000003</v>
      </c>
      <c r="J41" s="650"/>
      <c r="K41" s="650"/>
      <c r="L41" s="650"/>
      <c r="M41" s="650"/>
    </row>
    <row r="42" spans="1:13">
      <c r="A42" s="960">
        <v>45139</v>
      </c>
      <c r="B42" s="313">
        <v>38.066000000000003</v>
      </c>
      <c r="D42" s="603" t="s">
        <v>265</v>
      </c>
      <c r="E42" s="762">
        <v>16.895</v>
      </c>
      <c r="F42" s="762">
        <v>15.718</v>
      </c>
      <c r="G42" s="762">
        <v>17.009</v>
      </c>
      <c r="H42" s="762">
        <v>16.613</v>
      </c>
      <c r="I42" s="762">
        <v>16.399999999999999</v>
      </c>
      <c r="J42" s="650"/>
      <c r="K42" s="650"/>
    </row>
    <row r="43" spans="1:13">
      <c r="A43" s="959">
        <v>45170</v>
      </c>
      <c r="B43" s="958">
        <v>38.171999999999997</v>
      </c>
      <c r="D43" s="603" t="s">
        <v>1109</v>
      </c>
      <c r="E43" s="762" t="s">
        <v>1110</v>
      </c>
      <c r="F43" s="762" t="s">
        <v>1110</v>
      </c>
      <c r="G43" s="762" t="s">
        <v>1110</v>
      </c>
      <c r="H43" s="762">
        <v>14.256</v>
      </c>
      <c r="I43" s="762">
        <v>14.823</v>
      </c>
      <c r="J43" s="650"/>
      <c r="K43" s="650"/>
    </row>
    <row r="44" spans="1:13">
      <c r="A44" s="960">
        <v>45200</v>
      </c>
      <c r="B44" s="313">
        <v>38.904000000000003</v>
      </c>
      <c r="D44" s="603" t="s">
        <v>1111</v>
      </c>
      <c r="E44" s="762">
        <v>10.401999999999999</v>
      </c>
      <c r="F44" s="762">
        <v>11.792</v>
      </c>
      <c r="G44" s="762">
        <v>12.361000000000001</v>
      </c>
      <c r="H44" s="762">
        <v>12.831</v>
      </c>
      <c r="I44" s="762">
        <v>13.663</v>
      </c>
      <c r="J44" s="650"/>
      <c r="K44" s="650"/>
    </row>
    <row r="45" spans="1:13">
      <c r="A45" s="960">
        <v>45231</v>
      </c>
      <c r="B45" s="313">
        <v>38.866999999999997</v>
      </c>
      <c r="D45" s="603" t="s">
        <v>1112</v>
      </c>
      <c r="E45" s="762">
        <v>9.0719999999999992</v>
      </c>
      <c r="F45" s="762">
        <v>8.4039999999999999</v>
      </c>
      <c r="G45" s="762">
        <v>9.9239999999999995</v>
      </c>
      <c r="H45" s="762">
        <v>11.254</v>
      </c>
      <c r="I45" s="762">
        <v>12.85</v>
      </c>
      <c r="J45" s="650"/>
      <c r="K45" s="650"/>
    </row>
    <row r="46" spans="1:13">
      <c r="A46" s="960">
        <v>45261</v>
      </c>
      <c r="B46" s="313">
        <v>38.988999999999997</v>
      </c>
      <c r="D46" s="603" t="s">
        <v>1113</v>
      </c>
      <c r="E46" s="762">
        <v>4.4109999999999996</v>
      </c>
      <c r="F46" s="762">
        <v>7.9610000000000003</v>
      </c>
      <c r="G46" s="762">
        <v>9.0660000000000007</v>
      </c>
      <c r="H46" s="762">
        <v>9.8000000000000007</v>
      </c>
      <c r="I46" s="762">
        <v>11.224</v>
      </c>
      <c r="J46" s="650"/>
      <c r="K46" s="650"/>
    </row>
    <row r="47" spans="1:13">
      <c r="A47" s="960">
        <v>45292</v>
      </c>
      <c r="B47" s="313">
        <v>38.612000000000002</v>
      </c>
      <c r="D47" s="603" t="s">
        <v>1114</v>
      </c>
      <c r="E47" s="762">
        <v>6.6139999999999999</v>
      </c>
      <c r="F47" s="762">
        <v>7.1849999999999996</v>
      </c>
      <c r="G47" s="762">
        <v>6.3869999999999996</v>
      </c>
      <c r="H47" s="762">
        <v>6.9580000000000002</v>
      </c>
      <c r="I47" s="762">
        <v>8.407</v>
      </c>
      <c r="J47" s="650"/>
      <c r="K47" s="650"/>
    </row>
    <row r="48" spans="1:13">
      <c r="A48" s="960">
        <v>45323</v>
      </c>
      <c r="B48" s="313">
        <v>37.966000000000001</v>
      </c>
      <c r="D48" s="603" t="s">
        <v>266</v>
      </c>
      <c r="E48" s="762">
        <v>6.6079999999999997</v>
      </c>
      <c r="F48" s="762">
        <v>7.7560000000000002</v>
      </c>
      <c r="G48" s="762">
        <v>6.3559999999999999</v>
      </c>
      <c r="H48" s="762">
        <v>6.8410000000000002</v>
      </c>
      <c r="I48" s="762">
        <v>6.6959999999999997</v>
      </c>
      <c r="J48" s="650"/>
      <c r="K48" s="650"/>
    </row>
    <row r="49" spans="1:11">
      <c r="A49" s="960">
        <v>45352</v>
      </c>
      <c r="B49" s="313">
        <v>38.454000000000001</v>
      </c>
      <c r="D49" s="603" t="s">
        <v>1115</v>
      </c>
      <c r="E49" s="762">
        <v>5.835</v>
      </c>
      <c r="F49" s="762">
        <v>5.98</v>
      </c>
      <c r="G49" s="762">
        <v>4.9489999999999998</v>
      </c>
      <c r="H49" s="762">
        <v>5.0229999999999997</v>
      </c>
      <c r="I49" s="762">
        <v>6.0279999999999996</v>
      </c>
      <c r="J49" s="650"/>
      <c r="K49" s="650"/>
    </row>
    <row r="50" spans="1:11">
      <c r="A50" s="960">
        <v>45383</v>
      </c>
      <c r="B50" s="313">
        <v>38.863</v>
      </c>
      <c r="D50" s="603" t="s">
        <v>1005</v>
      </c>
      <c r="E50" s="762">
        <v>1.4</v>
      </c>
      <c r="F50" s="762">
        <v>2.8820000000000001</v>
      </c>
      <c r="G50" s="762">
        <v>4.43</v>
      </c>
      <c r="H50" s="762">
        <v>5.6020000000000003</v>
      </c>
      <c r="I50" s="762">
        <v>5.9320000000000004</v>
      </c>
      <c r="J50" s="650"/>
      <c r="K50" s="650"/>
    </row>
    <row r="51" spans="1:11">
      <c r="A51" s="960">
        <v>45413</v>
      </c>
      <c r="B51" s="313">
        <v>38.877000000000002</v>
      </c>
      <c r="D51" s="510" t="s">
        <v>819</v>
      </c>
    </row>
    <row r="52" spans="1:11">
      <c r="A52" s="960">
        <v>45444</v>
      </c>
      <c r="B52" s="313">
        <v>39.015999999999998</v>
      </c>
      <c r="D52" s="968" t="s">
        <v>1116</v>
      </c>
    </row>
    <row r="53" spans="1:11">
      <c r="A53" s="991">
        <v>45474</v>
      </c>
      <c r="B53" s="999">
        <v>38.866999999999997</v>
      </c>
    </row>
    <row r="54" spans="1:11">
      <c r="A54" s="991">
        <v>45505</v>
      </c>
      <c r="B54" s="962">
        <v>38.447000000000003</v>
      </c>
    </row>
    <row r="55" spans="1:11">
      <c r="A55" s="992">
        <v>45536</v>
      </c>
      <c r="B55" s="998">
        <v>38.802999999999997</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8536-4705-4672-8DD6-18C7E19CFD65}">
  <sheetPr>
    <tabColor rgb="FFFF0000"/>
  </sheetPr>
  <dimension ref="A1:M55"/>
  <sheetViews>
    <sheetView showGridLines="0" zoomScale="90" zoomScaleNormal="90" workbookViewId="0">
      <pane xSplit="1" ySplit="3" topLeftCell="B31" activePane="bottomRight" state="frozen"/>
      <selection activeCell="J31" sqref="J31"/>
      <selection pane="topRight" activeCell="J31" sqref="J31"/>
      <selection pane="bottomLeft" activeCell="J31" sqref="J31"/>
      <selection pane="bottomRight" activeCell="D54" sqref="D54"/>
    </sheetView>
  </sheetViews>
  <sheetFormatPr defaultColWidth="9.140625" defaultRowHeight="15.75"/>
  <cols>
    <col min="1" max="1" width="10.7109375" style="109" customWidth="1"/>
    <col min="2" max="2" width="12.5703125" style="109" customWidth="1"/>
    <col min="3" max="3" width="13.42578125" style="109" customWidth="1"/>
    <col min="4" max="4" width="28.28515625" style="109" customWidth="1"/>
    <col min="5" max="12" width="11.140625" style="109" customWidth="1"/>
    <col min="13" max="22" width="8.28515625" style="109" customWidth="1"/>
    <col min="23" max="16384" width="9.140625" style="109"/>
  </cols>
  <sheetData>
    <row r="1" spans="1:9" ht="18.75" customHeight="1">
      <c r="A1" s="889" t="str">
        <f>+'Indice-Index'!C21</f>
        <v>2.14  Utenti unici dei siti/app di social network</v>
      </c>
      <c r="B1" s="453"/>
      <c r="C1" s="454"/>
      <c r="D1" s="454"/>
      <c r="E1" s="454"/>
      <c r="F1" s="453"/>
      <c r="G1" s="453"/>
      <c r="H1" s="453"/>
      <c r="I1" s="454"/>
    </row>
    <row r="2" spans="1:9" ht="8.25" customHeight="1">
      <c r="A2" s="439"/>
      <c r="B2" s="439"/>
      <c r="E2" s="24"/>
      <c r="F2" s="24"/>
      <c r="G2" s="24"/>
      <c r="H2" s="24"/>
    </row>
    <row r="3" spans="1:9" ht="21.75" customHeight="1">
      <c r="A3" s="176" t="s">
        <v>701</v>
      </c>
      <c r="B3" s="176"/>
    </row>
    <row r="4" spans="1:9">
      <c r="A4" s="986">
        <v>43983</v>
      </c>
      <c r="B4" s="595">
        <v>38.32</v>
      </c>
      <c r="C4" s="439"/>
    </row>
    <row r="5" spans="1:9">
      <c r="A5" s="986">
        <v>44013</v>
      </c>
      <c r="B5" s="595">
        <v>37.466000000000001</v>
      </c>
      <c r="C5" s="439"/>
    </row>
    <row r="6" spans="1:9">
      <c r="A6" s="986">
        <v>44044</v>
      </c>
      <c r="B6" s="595">
        <v>37.695</v>
      </c>
      <c r="C6" s="439"/>
    </row>
    <row r="7" spans="1:9">
      <c r="A7" s="967">
        <v>44075</v>
      </c>
      <c r="B7" s="964">
        <v>37.380000000000003</v>
      </c>
      <c r="C7" s="456"/>
    </row>
    <row r="8" spans="1:9">
      <c r="A8" s="986">
        <v>44105</v>
      </c>
      <c r="B8" s="595">
        <v>39.078000000000003</v>
      </c>
      <c r="C8" s="439"/>
    </row>
    <row r="9" spans="1:9">
      <c r="A9" s="986">
        <v>44136</v>
      </c>
      <c r="B9" s="595">
        <v>39.792000000000002</v>
      </c>
      <c r="C9" s="439"/>
    </row>
    <row r="10" spans="1:9">
      <c r="A10" s="986">
        <v>44166</v>
      </c>
      <c r="B10" s="595">
        <v>39.786000000000001</v>
      </c>
      <c r="C10" s="439"/>
    </row>
    <row r="11" spans="1:9">
      <c r="A11" s="986">
        <v>44197</v>
      </c>
      <c r="B11" s="595">
        <v>38.854999999999997</v>
      </c>
      <c r="C11" s="439"/>
    </row>
    <row r="12" spans="1:9">
      <c r="A12" s="986">
        <v>44228</v>
      </c>
      <c r="B12" s="595">
        <v>38.835000000000001</v>
      </c>
      <c r="C12" s="439"/>
    </row>
    <row r="13" spans="1:9">
      <c r="A13" s="986">
        <v>44256</v>
      </c>
      <c r="B13" s="595">
        <v>39.057000000000002</v>
      </c>
      <c r="C13" s="439"/>
    </row>
    <row r="14" spans="1:9">
      <c r="A14" s="986">
        <v>44287</v>
      </c>
      <c r="B14" s="595">
        <v>38.351999999999997</v>
      </c>
      <c r="C14" s="439"/>
    </row>
    <row r="15" spans="1:9" ht="15.75" customHeight="1">
      <c r="A15" s="986">
        <v>44317</v>
      </c>
      <c r="B15" s="595">
        <v>38.218000000000004</v>
      </c>
      <c r="C15" s="439"/>
    </row>
    <row r="16" spans="1:9">
      <c r="A16" s="986">
        <v>44348</v>
      </c>
      <c r="B16" s="595">
        <v>38.686</v>
      </c>
      <c r="C16" s="439"/>
    </row>
    <row r="17" spans="1:13">
      <c r="A17" s="987">
        <v>44378</v>
      </c>
      <c r="B17" s="595">
        <v>38.496000000000002</v>
      </c>
      <c r="C17" s="439"/>
    </row>
    <row r="18" spans="1:13">
      <c r="A18" s="987">
        <v>44409</v>
      </c>
      <c r="B18" s="595">
        <v>38.332999999999998</v>
      </c>
      <c r="C18" s="439"/>
    </row>
    <row r="19" spans="1:13">
      <c r="A19" s="963">
        <v>44440</v>
      </c>
      <c r="B19" s="964">
        <v>38.741</v>
      </c>
      <c r="C19" s="456"/>
    </row>
    <row r="20" spans="1:13">
      <c r="A20" s="972">
        <v>44470</v>
      </c>
      <c r="B20" s="595">
        <v>37.880000000000003</v>
      </c>
      <c r="C20" s="439"/>
    </row>
    <row r="21" spans="1:13">
      <c r="A21" s="972">
        <v>44501</v>
      </c>
      <c r="B21" s="595">
        <v>38.133000000000003</v>
      </c>
      <c r="C21" s="457"/>
    </row>
    <row r="22" spans="1:13">
      <c r="A22" s="972">
        <v>44531</v>
      </c>
      <c r="B22" s="595">
        <v>37.954000000000001</v>
      </c>
      <c r="C22" s="457"/>
      <c r="I22" s="650"/>
    </row>
    <row r="23" spans="1:13">
      <c r="A23" s="972">
        <v>44562</v>
      </c>
      <c r="B23" s="704">
        <v>38.186</v>
      </c>
      <c r="C23" s="439"/>
      <c r="I23" s="650"/>
    </row>
    <row r="24" spans="1:13">
      <c r="A24" s="972">
        <v>44593</v>
      </c>
      <c r="B24" s="704">
        <v>38.006</v>
      </c>
      <c r="I24" s="650"/>
    </row>
    <row r="25" spans="1:13">
      <c r="A25" s="973">
        <v>44621</v>
      </c>
      <c r="B25" s="705">
        <v>38.552</v>
      </c>
      <c r="I25" s="650"/>
    </row>
    <row r="26" spans="1:13">
      <c r="A26" s="973">
        <v>44652</v>
      </c>
      <c r="B26" s="705">
        <v>37.915999999999997</v>
      </c>
      <c r="I26" s="650"/>
    </row>
    <row r="27" spans="1:13" ht="15.75" customHeight="1">
      <c r="A27" s="973">
        <v>44682</v>
      </c>
      <c r="B27" s="705">
        <v>38.350999999999999</v>
      </c>
    </row>
    <row r="28" spans="1:13">
      <c r="A28" s="973">
        <v>44713</v>
      </c>
      <c r="B28" s="705">
        <v>38.378999999999998</v>
      </c>
      <c r="K28" s="650"/>
      <c r="L28" s="650"/>
      <c r="M28" s="650"/>
    </row>
    <row r="29" spans="1:13">
      <c r="A29" s="972">
        <v>44743</v>
      </c>
      <c r="B29" s="705">
        <v>38.597000000000001</v>
      </c>
      <c r="K29" s="650"/>
      <c r="L29" s="650"/>
      <c r="M29" s="650"/>
    </row>
    <row r="30" spans="1:13">
      <c r="A30" s="972">
        <v>44774</v>
      </c>
      <c r="B30" s="705">
        <v>38.698</v>
      </c>
      <c r="K30" s="650"/>
      <c r="L30" s="650"/>
      <c r="M30" s="650"/>
    </row>
    <row r="31" spans="1:13">
      <c r="A31" s="977">
        <v>44805</v>
      </c>
      <c r="B31" s="965">
        <v>38.767000000000003</v>
      </c>
      <c r="K31" s="650"/>
      <c r="L31" s="650"/>
      <c r="M31" s="650"/>
    </row>
    <row r="32" spans="1:13">
      <c r="A32" s="960">
        <v>44835</v>
      </c>
      <c r="B32" s="313">
        <v>38.814999999999998</v>
      </c>
      <c r="K32" s="650"/>
      <c r="L32" s="650"/>
      <c r="M32" s="650"/>
    </row>
    <row r="33" spans="1:13">
      <c r="A33" s="960">
        <v>44866</v>
      </c>
      <c r="B33" s="313">
        <v>38.792999999999999</v>
      </c>
      <c r="K33" s="650"/>
      <c r="L33" s="650"/>
      <c r="M33" s="650"/>
    </row>
    <row r="34" spans="1:13">
      <c r="A34" s="960">
        <v>44896</v>
      </c>
      <c r="B34" s="313">
        <v>38.576000000000001</v>
      </c>
      <c r="K34" s="650"/>
      <c r="L34" s="650"/>
      <c r="M34" s="650"/>
    </row>
    <row r="35" spans="1:13">
      <c r="A35" s="972">
        <v>44927</v>
      </c>
      <c r="B35" s="704">
        <v>38.576000000000001</v>
      </c>
      <c r="K35" s="650"/>
      <c r="L35" s="650"/>
      <c r="M35" s="650"/>
    </row>
    <row r="36" spans="1:13" ht="15.75" customHeight="1">
      <c r="A36" s="972">
        <v>44958</v>
      </c>
      <c r="B36" s="704">
        <v>38.314999999999998</v>
      </c>
      <c r="K36" s="650"/>
      <c r="L36" s="650"/>
      <c r="M36" s="650"/>
    </row>
    <row r="37" spans="1:13">
      <c r="A37" s="973">
        <v>44986</v>
      </c>
      <c r="B37" s="705">
        <v>38.393000000000001</v>
      </c>
      <c r="K37" s="650"/>
      <c r="L37" s="650"/>
      <c r="M37" s="650"/>
    </row>
    <row r="38" spans="1:13">
      <c r="A38" s="974">
        <v>45017</v>
      </c>
      <c r="B38" s="331">
        <v>38.75</v>
      </c>
    </row>
    <row r="39" spans="1:13">
      <c r="A39" s="974">
        <v>45047</v>
      </c>
      <c r="B39" s="331">
        <v>38.715000000000003</v>
      </c>
      <c r="D39" s="393" t="s">
        <v>619</v>
      </c>
      <c r="E39" s="309">
        <f>+'2.11'!E40</f>
        <v>44075</v>
      </c>
      <c r="F39" s="309">
        <f>+'2.11'!F40</f>
        <v>44440</v>
      </c>
      <c r="G39" s="309">
        <f>+'2.11'!G40</f>
        <v>44805</v>
      </c>
      <c r="H39" s="309">
        <f>+'2.11'!H40</f>
        <v>45170</v>
      </c>
      <c r="I39" s="309">
        <f>+'2.11'!I40</f>
        <v>45536</v>
      </c>
    </row>
    <row r="40" spans="1:13">
      <c r="A40" s="974">
        <v>45078</v>
      </c>
      <c r="B40" s="331">
        <v>38.201000000000001</v>
      </c>
      <c r="D40" s="603" t="s">
        <v>1117</v>
      </c>
      <c r="E40" s="762">
        <v>36.35</v>
      </c>
      <c r="F40" s="762">
        <v>36.423000000000002</v>
      </c>
      <c r="G40" s="762">
        <v>36.734999999999999</v>
      </c>
      <c r="H40" s="762">
        <v>36.719000000000001</v>
      </c>
      <c r="I40" s="762">
        <v>36.901000000000003</v>
      </c>
      <c r="J40" s="650"/>
    </row>
    <row r="41" spans="1:13">
      <c r="A41" s="960">
        <v>45108</v>
      </c>
      <c r="B41" s="313">
        <v>38.564999999999998</v>
      </c>
      <c r="D41" s="603" t="s">
        <v>1118</v>
      </c>
      <c r="E41" s="762">
        <v>27.259</v>
      </c>
      <c r="F41" s="762">
        <v>29.206</v>
      </c>
      <c r="G41" s="762">
        <v>30.666</v>
      </c>
      <c r="H41" s="762">
        <v>32.662999999999997</v>
      </c>
      <c r="I41" s="762">
        <v>33.841999999999999</v>
      </c>
      <c r="J41" s="650"/>
    </row>
    <row r="42" spans="1:13">
      <c r="A42" s="960">
        <v>45139</v>
      </c>
      <c r="B42" s="313">
        <v>38.802999999999997</v>
      </c>
      <c r="D42" s="603" t="s">
        <v>1119</v>
      </c>
      <c r="E42" s="762">
        <v>6.532</v>
      </c>
      <c r="F42" s="762">
        <v>10.012</v>
      </c>
      <c r="G42" s="762">
        <v>17.856000000000002</v>
      </c>
      <c r="H42" s="762">
        <v>22.402000000000001</v>
      </c>
      <c r="I42" s="762">
        <v>21.861999999999998</v>
      </c>
      <c r="J42" s="650"/>
    </row>
    <row r="43" spans="1:13">
      <c r="A43" s="959">
        <v>45170</v>
      </c>
      <c r="B43" s="958">
        <v>38.908999999999999</v>
      </c>
      <c r="D43" s="603" t="s">
        <v>1120</v>
      </c>
      <c r="E43" s="762">
        <v>19.288</v>
      </c>
      <c r="F43" s="762">
        <v>17.391999999999999</v>
      </c>
      <c r="G43" s="762">
        <v>18.741</v>
      </c>
      <c r="H43" s="762">
        <v>15.955</v>
      </c>
      <c r="I43" s="762">
        <v>14.743</v>
      </c>
      <c r="J43" s="650"/>
    </row>
    <row r="44" spans="1:13">
      <c r="A44" s="960">
        <v>45200</v>
      </c>
      <c r="B44" s="313">
        <v>39.185000000000002</v>
      </c>
      <c r="D44" s="603" t="s">
        <v>1121</v>
      </c>
      <c r="E44" s="762">
        <v>0</v>
      </c>
      <c r="F44" s="762">
        <v>0</v>
      </c>
      <c r="G44" s="762">
        <v>12.96</v>
      </c>
      <c r="H44" s="762">
        <v>14.907</v>
      </c>
      <c r="I44" s="762">
        <v>14.273999999999999</v>
      </c>
      <c r="J44" s="650"/>
    </row>
    <row r="45" spans="1:13">
      <c r="A45" s="960">
        <v>45231</v>
      </c>
      <c r="B45" s="313">
        <v>39.252000000000002</v>
      </c>
      <c r="D45" s="603" t="s">
        <v>1122</v>
      </c>
      <c r="E45" s="762">
        <v>9.8960000000000008</v>
      </c>
      <c r="F45" s="762">
        <v>11.586</v>
      </c>
      <c r="G45" s="762">
        <v>15.454000000000001</v>
      </c>
      <c r="H45" s="762">
        <v>17.771000000000001</v>
      </c>
      <c r="I45" s="762">
        <v>13.569000000000001</v>
      </c>
      <c r="J45" s="650"/>
    </row>
    <row r="46" spans="1:13">
      <c r="A46" s="960">
        <v>45261</v>
      </c>
      <c r="B46" s="313">
        <v>39.200000000000003</v>
      </c>
      <c r="D46" s="603" t="s">
        <v>808</v>
      </c>
      <c r="E46" s="762">
        <v>2.8519999999999999</v>
      </c>
      <c r="F46" s="762">
        <v>3.0289999999999999</v>
      </c>
      <c r="G46" s="762">
        <v>3.742</v>
      </c>
      <c r="H46" s="762">
        <v>4.3929999999999998</v>
      </c>
      <c r="I46" s="762">
        <v>7.2889999999999997</v>
      </c>
      <c r="J46" s="650"/>
    </row>
    <row r="47" spans="1:13">
      <c r="A47" s="960">
        <v>45292</v>
      </c>
      <c r="B47" s="313">
        <v>39.231999999999999</v>
      </c>
      <c r="D47" s="603" t="s">
        <v>809</v>
      </c>
      <c r="E47" s="762">
        <v>2.1110000000000002</v>
      </c>
      <c r="F47" s="762">
        <v>1.7669999999999999</v>
      </c>
      <c r="G47" s="762">
        <v>2.089</v>
      </c>
      <c r="H47" s="762">
        <v>1.8759999999999999</v>
      </c>
      <c r="I47" s="762">
        <v>1.89</v>
      </c>
      <c r="J47" s="650"/>
    </row>
    <row r="48" spans="1:13">
      <c r="A48" s="960">
        <v>45323</v>
      </c>
      <c r="B48" s="313">
        <v>38.667000000000002</v>
      </c>
      <c r="D48" s="603" t="s">
        <v>1123</v>
      </c>
      <c r="E48" s="762">
        <v>1.9970000000000001</v>
      </c>
      <c r="F48" s="762">
        <v>1.7789999999999999</v>
      </c>
      <c r="G48" s="762">
        <v>2.4769999999999999</v>
      </c>
      <c r="H48" s="762">
        <v>1.895</v>
      </c>
      <c r="I48" s="762">
        <v>1.032</v>
      </c>
      <c r="J48" s="650"/>
    </row>
    <row r="49" spans="1:10">
      <c r="A49" s="960">
        <v>45352</v>
      </c>
      <c r="B49" s="313">
        <v>39.036999999999999</v>
      </c>
      <c r="D49" s="603" t="s">
        <v>921</v>
      </c>
      <c r="E49" s="762">
        <v>2.1539999999999999</v>
      </c>
      <c r="F49" s="762">
        <v>1.59</v>
      </c>
      <c r="G49" s="762">
        <v>1.2110000000000001</v>
      </c>
      <c r="H49" s="762">
        <v>0.98</v>
      </c>
      <c r="I49" s="762">
        <v>0.65100000000000002</v>
      </c>
      <c r="J49" s="650"/>
    </row>
    <row r="50" spans="1:10">
      <c r="A50" s="960">
        <v>45383</v>
      </c>
      <c r="B50" s="313">
        <v>39.441000000000003</v>
      </c>
      <c r="D50" s="510" t="s">
        <v>819</v>
      </c>
    </row>
    <row r="51" spans="1:10">
      <c r="A51" s="960">
        <v>45413</v>
      </c>
      <c r="B51" s="313">
        <v>39.744999999999997</v>
      </c>
      <c r="D51" s="708" t="s">
        <v>922</v>
      </c>
    </row>
    <row r="52" spans="1:10">
      <c r="A52" s="960">
        <v>45444</v>
      </c>
      <c r="B52" s="313">
        <v>39.496000000000002</v>
      </c>
      <c r="D52" s="708" t="s">
        <v>923</v>
      </c>
    </row>
    <row r="53" spans="1:10">
      <c r="A53" s="991">
        <v>45474</v>
      </c>
      <c r="B53" s="999">
        <v>39.128</v>
      </c>
    </row>
    <row r="54" spans="1:10">
      <c r="A54" s="991">
        <v>45505</v>
      </c>
      <c r="B54" s="962">
        <v>39.140999999999998</v>
      </c>
    </row>
    <row r="55" spans="1:10">
      <c r="A55" s="992">
        <v>45536</v>
      </c>
      <c r="B55" s="998">
        <v>39.447000000000003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0000FF"/>
  </sheetPr>
  <dimension ref="A1:Q23"/>
  <sheetViews>
    <sheetView showGridLines="0" topLeftCell="A3" zoomScale="90" zoomScaleNormal="90" workbookViewId="0">
      <selection activeCell="R13" sqref="R13"/>
    </sheetView>
  </sheetViews>
  <sheetFormatPr defaultColWidth="9.140625" defaultRowHeight="15.75"/>
  <cols>
    <col min="1" max="1" width="34"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6.42578125" style="24" customWidth="1"/>
    <col min="16" max="16" width="9.140625" style="24"/>
    <col min="17" max="17" width="10.140625" style="24" bestFit="1" customWidth="1"/>
    <col min="18" max="16384" width="9.140625" style="24"/>
  </cols>
  <sheetData>
    <row r="1" spans="1:17" ht="21">
      <c r="A1" s="170" t="str">
        <f>+'Indice-Index'!A7</f>
        <v>1.2   Accessi broadband e ultrabroadband - Broadband and ultrabroadband lines</v>
      </c>
      <c r="B1" s="342"/>
      <c r="C1" s="342"/>
      <c r="D1" s="342"/>
      <c r="E1" s="342"/>
      <c r="F1" s="342"/>
      <c r="G1" s="342"/>
      <c r="H1" s="342"/>
      <c r="I1" s="342"/>
      <c r="J1" s="342"/>
      <c r="K1" s="342"/>
      <c r="L1" s="342"/>
      <c r="M1" s="342"/>
      <c r="N1" s="342"/>
      <c r="O1" s="342"/>
    </row>
    <row r="3" spans="1:17" ht="34.5" customHeight="1">
      <c r="B3" s="343">
        <f>'1.1'!B3</f>
        <v>44075</v>
      </c>
      <c r="C3" s="343">
        <f>'1.1'!C3</f>
        <v>44440</v>
      </c>
      <c r="D3" s="343">
        <f>'1.1'!D3</f>
        <v>44805</v>
      </c>
      <c r="E3" s="343">
        <f>'1.1'!E3</f>
        <v>45170</v>
      </c>
      <c r="F3" s="343">
        <f>'1.1'!F3</f>
        <v>45261</v>
      </c>
      <c r="G3" s="343">
        <f>'1.1'!G3</f>
        <v>45352</v>
      </c>
      <c r="H3" s="343">
        <f>'1.1'!H3</f>
        <v>45444</v>
      </c>
      <c r="I3" s="343">
        <f>'1.1'!I3</f>
        <v>45536</v>
      </c>
      <c r="K3" s="437" t="s">
        <v>344</v>
      </c>
      <c r="L3" s="212" t="str">
        <f>'1.1'!N3</f>
        <v>09/2024 (%)</v>
      </c>
      <c r="M3" s="344"/>
      <c r="N3" s="344"/>
      <c r="O3" s="212" t="str">
        <f>'1.1'!Q3</f>
        <v>Var/Chg. vs 09/2023 (p.p.)</v>
      </c>
    </row>
    <row r="4" spans="1:17">
      <c r="B4" s="345" t="str">
        <f>'1.1'!B4</f>
        <v>sept-20</v>
      </c>
      <c r="C4" s="345" t="str">
        <f>'1.1'!C4</f>
        <v>sept-21</v>
      </c>
      <c r="D4" s="345" t="str">
        <f>'1.1'!D4</f>
        <v>sept-22</v>
      </c>
      <c r="E4" s="345" t="str">
        <f>'1.1'!E4</f>
        <v>sept-23</v>
      </c>
      <c r="F4" s="345" t="str">
        <f>'1.1'!F4</f>
        <v>dec-23</v>
      </c>
      <c r="G4" s="345">
        <f>'1.1'!G4</f>
        <v>45352</v>
      </c>
      <c r="H4" s="345" t="str">
        <f>'1.1'!H4</f>
        <v>Jun 24</v>
      </c>
      <c r="I4" s="345" t="str">
        <f>'1.1'!I4</f>
        <v>sept-24</v>
      </c>
      <c r="L4" s="169"/>
      <c r="O4" s="169"/>
    </row>
    <row r="5" spans="1:17">
      <c r="K5" s="346" t="s">
        <v>55</v>
      </c>
      <c r="L5" s="66">
        <v>36.362444521157258</v>
      </c>
      <c r="M5" s="347"/>
      <c r="N5" s="325"/>
      <c r="O5" s="66">
        <v>-1.8838944964271818</v>
      </c>
      <c r="Q5" s="1012"/>
    </row>
    <row r="6" spans="1:17">
      <c r="A6" s="153" t="s">
        <v>41</v>
      </c>
      <c r="J6" s="348"/>
      <c r="K6" s="346" t="s">
        <v>3</v>
      </c>
      <c r="L6" s="66">
        <v>16.061801318623875</v>
      </c>
      <c r="M6" s="347"/>
      <c r="N6" s="325"/>
      <c r="O6" s="66">
        <v>-0.3376423102823054</v>
      </c>
      <c r="Q6" s="1012"/>
    </row>
    <row r="7" spans="1:17">
      <c r="A7" s="62" t="s">
        <v>5</v>
      </c>
      <c r="B7" s="349">
        <v>6.0172210215333086</v>
      </c>
      <c r="C7" s="349">
        <v>4.4821521158881472</v>
      </c>
      <c r="D7" s="349">
        <v>3.2976319999999997</v>
      </c>
      <c r="E7" s="349">
        <v>2.5569960000000003</v>
      </c>
      <c r="F7" s="349">
        <v>2.4093420000000001</v>
      </c>
      <c r="G7" s="349">
        <v>2.256875</v>
      </c>
      <c r="H7" s="349">
        <v>2.1230750000000005</v>
      </c>
      <c r="I7" s="349">
        <v>2.0079009999999999</v>
      </c>
      <c r="J7" s="348"/>
      <c r="K7" s="346" t="s">
        <v>54</v>
      </c>
      <c r="L7" s="66">
        <v>14.32289276244553</v>
      </c>
      <c r="M7" s="347"/>
      <c r="N7" s="325"/>
      <c r="O7" s="66">
        <v>0.23123131065512581</v>
      </c>
      <c r="Q7" s="1012"/>
    </row>
    <row r="8" spans="1:17">
      <c r="A8" s="62" t="s">
        <v>42</v>
      </c>
      <c r="B8" s="349">
        <v>12.10484856489396</v>
      </c>
      <c r="C8" s="349">
        <v>14.262706023750882</v>
      </c>
      <c r="D8" s="349">
        <v>15.684670406051286</v>
      </c>
      <c r="E8" s="349">
        <v>16.425861409337841</v>
      </c>
      <c r="F8" s="349">
        <v>16.613462504756772</v>
      </c>
      <c r="G8" s="349">
        <v>16.867425573462675</v>
      </c>
      <c r="H8" s="349">
        <v>17.03859858634582</v>
      </c>
      <c r="I8" s="349">
        <v>17.192131043879229</v>
      </c>
      <c r="J8" s="348"/>
      <c r="K8" s="346" t="s">
        <v>2</v>
      </c>
      <c r="L8" s="66">
        <v>13.270993476348325</v>
      </c>
      <c r="M8" s="347"/>
      <c r="N8" s="325"/>
      <c r="O8" s="66">
        <v>-0.49276686625827004</v>
      </c>
      <c r="Q8" s="1012"/>
    </row>
    <row r="9" spans="1:17">
      <c r="A9" s="285" t="s">
        <v>1002</v>
      </c>
      <c r="B9" s="350">
        <f>+B8+B7</f>
        <v>18.122069586427269</v>
      </c>
      <c r="C9" s="350">
        <f t="shared" ref="C9:I9" si="0">+C8+C7</f>
        <v>18.744858139639028</v>
      </c>
      <c r="D9" s="350">
        <f t="shared" si="0"/>
        <v>18.982302406051286</v>
      </c>
      <c r="E9" s="350">
        <f t="shared" si="0"/>
        <v>18.982857409337843</v>
      </c>
      <c r="F9" s="350">
        <f t="shared" si="0"/>
        <v>19.02280450475677</v>
      </c>
      <c r="G9" s="350">
        <f t="shared" si="0"/>
        <v>19.124300573462676</v>
      </c>
      <c r="H9" s="350">
        <f t="shared" si="0"/>
        <v>19.16167358634582</v>
      </c>
      <c r="I9" s="350">
        <f t="shared" si="0"/>
        <v>19.200032043879229</v>
      </c>
      <c r="K9" s="346" t="s">
        <v>310</v>
      </c>
      <c r="L9" s="66">
        <v>3.7534208190539888</v>
      </c>
      <c r="M9" s="347"/>
      <c r="N9" s="325"/>
      <c r="O9" s="66">
        <v>0.60024958095807524</v>
      </c>
      <c r="Q9" s="1012"/>
    </row>
    <row r="10" spans="1:17">
      <c r="K10" s="346" t="s">
        <v>114</v>
      </c>
      <c r="L10" s="66">
        <v>3.5727075789890539</v>
      </c>
      <c r="M10" s="347"/>
      <c r="N10" s="325"/>
      <c r="O10" s="66">
        <v>0.15787394239897923</v>
      </c>
      <c r="Q10" s="1012"/>
    </row>
    <row r="11" spans="1:17">
      <c r="I11" s="348"/>
      <c r="K11" s="346" t="s">
        <v>928</v>
      </c>
      <c r="L11" s="66">
        <v>3.3704162499369139</v>
      </c>
      <c r="M11" s="347"/>
      <c r="N11" s="325"/>
      <c r="O11" s="66">
        <v>-0.53029260560007119</v>
      </c>
      <c r="Q11" s="1012"/>
    </row>
    <row r="12" spans="1:17">
      <c r="I12" s="348"/>
      <c r="K12" s="62" t="s">
        <v>905</v>
      </c>
      <c r="L12" s="66">
        <v>9.2853232734450533</v>
      </c>
      <c r="M12" s="347"/>
      <c r="N12" s="325"/>
      <c r="O12" s="66">
        <v>2.2552414445556419</v>
      </c>
      <c r="Q12" s="1012"/>
    </row>
    <row r="13" spans="1:17">
      <c r="K13" s="351" t="s">
        <v>1001</v>
      </c>
      <c r="L13" s="79">
        <f>SUM(L5:L12)</f>
        <v>100</v>
      </c>
      <c r="M13" s="352"/>
      <c r="N13" s="352"/>
      <c r="O13" s="79">
        <f>SUM(O5:O12)</f>
        <v>-6.2172489379008766E-15</v>
      </c>
    </row>
    <row r="14" spans="1:17" ht="7.5" customHeight="1">
      <c r="O14" s="109"/>
    </row>
    <row r="15" spans="1:17">
      <c r="F15" s="153"/>
      <c r="G15" s="290" t="s">
        <v>803</v>
      </c>
      <c r="H15" s="290" t="s">
        <v>625</v>
      </c>
      <c r="K15" s="6"/>
    </row>
    <row r="16" spans="1:17" ht="6" customHeight="1"/>
    <row r="17" spans="2:9">
      <c r="B17" s="519" t="s">
        <v>621</v>
      </c>
      <c r="C17" s="519"/>
      <c r="D17" s="519"/>
      <c r="E17" s="519"/>
      <c r="F17" s="734"/>
      <c r="G17" s="732">
        <f>(I9-H9)*1000</f>
        <v>38.358457533409052</v>
      </c>
      <c r="H17" s="733">
        <f>G17/(H9*1000)*100</f>
        <v>0.20018323222425849</v>
      </c>
    </row>
    <row r="18" spans="2:9" ht="6" customHeight="1">
      <c r="G18" s="153"/>
    </row>
    <row r="19" spans="2:9">
      <c r="B19" s="519" t="s">
        <v>622</v>
      </c>
      <c r="C19" s="519"/>
      <c r="D19" s="519"/>
      <c r="E19" s="519"/>
      <c r="F19" s="519"/>
      <c r="G19" s="577">
        <f>(I9-E9)*1000</f>
        <v>217.17463454138652</v>
      </c>
      <c r="H19" s="578">
        <f>G19/(E9*1000)*100</f>
        <v>1.1440566078031873</v>
      </c>
      <c r="I19" s="153"/>
    </row>
    <row r="20" spans="2:9" ht="6" customHeight="1">
      <c r="G20" s="153"/>
    </row>
    <row r="21" spans="2:9">
      <c r="B21" s="519" t="s">
        <v>623</v>
      </c>
      <c r="C21" s="519"/>
      <c r="D21" s="519"/>
      <c r="E21" s="519"/>
      <c r="F21" s="519"/>
      <c r="G21" s="577">
        <f>(I7-E7)*1000</f>
        <v>-549.09500000000037</v>
      </c>
      <c r="H21" s="578">
        <f>G21/(E7*1000)*100</f>
        <v>-21.474222094989603</v>
      </c>
    </row>
    <row r="22" spans="2:9" ht="6" customHeight="1"/>
    <row r="23" spans="2:9">
      <c r="B23" s="519" t="s">
        <v>624</v>
      </c>
      <c r="C23" s="519"/>
      <c r="D23" s="519"/>
      <c r="E23" s="519"/>
      <c r="F23" s="519"/>
      <c r="G23" s="577">
        <f>(I8-E8)*1000</f>
        <v>766.26963454138775</v>
      </c>
      <c r="H23" s="578">
        <f>G23/(E8*1000)*100</f>
        <v>4.66501948023119</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48D78-3F61-4F50-95B9-0ECF47BEE3AD}">
  <sheetPr>
    <tabColor rgb="FFFF0000"/>
  </sheetPr>
  <dimension ref="A1:T55"/>
  <sheetViews>
    <sheetView showGridLines="0" zoomScale="90" zoomScaleNormal="90" workbookViewId="0">
      <pane xSplit="2" ySplit="3" topLeftCell="C31" activePane="bottomRight" state="frozen"/>
      <selection activeCell="J31" sqref="J31"/>
      <selection pane="topRight" activeCell="J31" sqref="J31"/>
      <selection pane="bottomLeft" activeCell="J31" sqref="J31"/>
      <selection pane="bottomRight" activeCell="F38" sqref="F38"/>
    </sheetView>
  </sheetViews>
  <sheetFormatPr defaultColWidth="9.140625" defaultRowHeight="15.75"/>
  <cols>
    <col min="1" max="1" width="10.7109375" style="109" customWidth="1"/>
    <col min="2" max="2" width="12.5703125" style="109" customWidth="1"/>
    <col min="3" max="3" width="12.140625" style="109" customWidth="1"/>
    <col min="4" max="4" width="41" style="109" customWidth="1"/>
    <col min="5" max="9" width="9.28515625" style="109" customWidth="1"/>
    <col min="10" max="12" width="11.140625" style="109" customWidth="1"/>
    <col min="13" max="14" width="14.85546875" style="109" customWidth="1"/>
    <col min="15" max="20" width="10.85546875" style="109" bestFit="1" customWidth="1"/>
    <col min="21" max="16384" width="9.140625" style="109"/>
  </cols>
  <sheetData>
    <row r="1" spans="1:20" ht="18.75" customHeight="1">
      <c r="A1" s="283" t="str">
        <f>+'Indice-Index'!C22</f>
        <v>2.15  Utenti unici dei siti/app di servizi VOD a pagamento - Pay video on demand platforms unique users</v>
      </c>
      <c r="B1" s="453"/>
      <c r="C1" s="453"/>
      <c r="D1" s="453"/>
      <c r="E1" s="454"/>
      <c r="F1" s="454"/>
      <c r="G1" s="454"/>
      <c r="H1" s="454"/>
      <c r="I1" s="454"/>
      <c r="J1" s="454"/>
      <c r="K1" s="439"/>
      <c r="L1" s="439"/>
      <c r="M1" s="439"/>
      <c r="N1" s="439"/>
      <c r="O1" s="439"/>
      <c r="P1" s="439"/>
      <c r="Q1" s="439"/>
      <c r="R1" s="439"/>
      <c r="S1" s="439"/>
      <c r="T1" s="439"/>
    </row>
    <row r="2" spans="1:20" ht="8.25" customHeight="1">
      <c r="A2" s="24"/>
      <c r="B2" s="24"/>
      <c r="C2" s="24"/>
      <c r="D2" s="24"/>
      <c r="E2" s="24"/>
      <c r="F2" s="24"/>
      <c r="G2" s="24"/>
    </row>
    <row r="3" spans="1:20" ht="18" customHeight="1">
      <c r="A3" s="213" t="s">
        <v>700</v>
      </c>
      <c r="B3" s="169"/>
    </row>
    <row r="4" spans="1:20" ht="15.75" customHeight="1">
      <c r="A4" s="986">
        <v>43983</v>
      </c>
      <c r="B4" s="595">
        <v>13.943572</v>
      </c>
    </row>
    <row r="5" spans="1:20" ht="15.75" customHeight="1">
      <c r="A5" s="986">
        <v>44013</v>
      </c>
      <c r="B5" s="595">
        <v>13.916053</v>
      </c>
      <c r="C5" s="439"/>
    </row>
    <row r="6" spans="1:20" ht="15.75" customHeight="1">
      <c r="A6" s="986">
        <v>44044</v>
      </c>
      <c r="B6" s="595">
        <v>11.916306000000001</v>
      </c>
      <c r="C6" s="439"/>
    </row>
    <row r="7" spans="1:20" ht="15.75" customHeight="1">
      <c r="A7" s="967">
        <v>44075</v>
      </c>
      <c r="B7" s="964">
        <v>13.276194</v>
      </c>
      <c r="C7" s="456"/>
    </row>
    <row r="8" spans="1:20" ht="15.75" customHeight="1">
      <c r="A8" s="986">
        <v>44105</v>
      </c>
      <c r="B8" s="595">
        <v>12.77764</v>
      </c>
      <c r="C8" s="457"/>
    </row>
    <row r="9" spans="1:20" ht="15.75" customHeight="1">
      <c r="A9" s="986">
        <v>44136</v>
      </c>
      <c r="B9" s="595">
        <v>14.329906000000001</v>
      </c>
      <c r="C9" s="457"/>
    </row>
    <row r="10" spans="1:20" ht="15.75" customHeight="1">
      <c r="A10" s="986">
        <v>44166</v>
      </c>
      <c r="B10" s="595">
        <v>15.666143</v>
      </c>
      <c r="C10" s="457"/>
    </row>
    <row r="11" spans="1:20" ht="15.75" customHeight="1">
      <c r="A11" s="986">
        <v>44197</v>
      </c>
      <c r="B11" s="595">
        <v>15.275159</v>
      </c>
      <c r="C11" s="457"/>
    </row>
    <row r="12" spans="1:20" ht="15.75" customHeight="1">
      <c r="A12" s="986">
        <v>44228</v>
      </c>
      <c r="B12" s="595">
        <v>13.913032999999999</v>
      </c>
      <c r="C12" s="457"/>
    </row>
    <row r="13" spans="1:20" ht="15.75" customHeight="1">
      <c r="A13" s="986">
        <v>44256</v>
      </c>
      <c r="B13" s="595">
        <v>14.487174000000001</v>
      </c>
      <c r="C13" s="457"/>
    </row>
    <row r="14" spans="1:20" ht="15.75" customHeight="1">
      <c r="A14" s="986">
        <v>44287</v>
      </c>
      <c r="B14" s="595">
        <v>15.011998</v>
      </c>
      <c r="C14" s="457"/>
    </row>
    <row r="15" spans="1:20" ht="15.75" customHeight="1">
      <c r="A15" s="986">
        <v>44317</v>
      </c>
      <c r="B15" s="595">
        <v>14.624717</v>
      </c>
      <c r="C15" s="457"/>
    </row>
    <row r="16" spans="1:20" ht="15.75" customHeight="1">
      <c r="A16" s="986">
        <v>44348</v>
      </c>
      <c r="B16" s="595">
        <v>13.430223</v>
      </c>
      <c r="C16" s="457"/>
    </row>
    <row r="17" spans="1:13" ht="15.75" customHeight="1">
      <c r="A17" s="987">
        <v>44378</v>
      </c>
      <c r="B17" s="595">
        <v>13.910091</v>
      </c>
      <c r="C17" s="439"/>
    </row>
    <row r="18" spans="1:13" ht="15.75" customHeight="1">
      <c r="A18" s="987">
        <v>44409</v>
      </c>
      <c r="B18" s="595">
        <v>15.145593999999999</v>
      </c>
      <c r="C18" s="439"/>
      <c r="J18" s="703"/>
      <c r="K18" s="703"/>
      <c r="L18" s="703"/>
      <c r="M18" s="703"/>
    </row>
    <row r="19" spans="1:13" ht="15.75" customHeight="1">
      <c r="A19" s="963">
        <v>44440</v>
      </c>
      <c r="B19" s="964">
        <v>15.609155000000001</v>
      </c>
      <c r="C19" s="456"/>
      <c r="J19" s="703"/>
      <c r="K19" s="703"/>
      <c r="L19" s="703"/>
      <c r="M19" s="703"/>
    </row>
    <row r="20" spans="1:13" ht="15.75" customHeight="1">
      <c r="A20" s="972">
        <v>44470</v>
      </c>
      <c r="B20" s="595">
        <v>15.489666</v>
      </c>
      <c r="C20" s="439"/>
      <c r="J20" s="703"/>
      <c r="K20" s="703"/>
      <c r="L20" s="703"/>
      <c r="M20" s="703"/>
    </row>
    <row r="21" spans="1:13" ht="15.75" customHeight="1">
      <c r="A21" s="972">
        <v>44501</v>
      </c>
      <c r="B21" s="595">
        <v>15.739955</v>
      </c>
      <c r="J21" s="703"/>
      <c r="K21" s="703"/>
      <c r="L21" s="703"/>
      <c r="M21" s="703"/>
    </row>
    <row r="22" spans="1:13" ht="15.75" customHeight="1">
      <c r="A22" s="972">
        <v>44531</v>
      </c>
      <c r="B22" s="595">
        <v>16.416414</v>
      </c>
      <c r="J22" s="703"/>
      <c r="K22" s="703"/>
      <c r="L22" s="703"/>
      <c r="M22" s="703"/>
    </row>
    <row r="23" spans="1:13" ht="15.75" customHeight="1">
      <c r="A23" s="972">
        <v>44562</v>
      </c>
      <c r="B23" s="704">
        <v>15.869505999999999</v>
      </c>
    </row>
    <row r="24" spans="1:13" ht="15.75" customHeight="1">
      <c r="A24" s="972">
        <v>44593</v>
      </c>
      <c r="B24" s="704">
        <v>15.242522000000001</v>
      </c>
    </row>
    <row r="25" spans="1:13" ht="15.75" customHeight="1">
      <c r="A25" s="973">
        <v>44621</v>
      </c>
      <c r="B25" s="705">
        <v>16.145607999999999</v>
      </c>
    </row>
    <row r="26" spans="1:13" ht="15.75" customHeight="1">
      <c r="A26" s="973">
        <v>44652</v>
      </c>
      <c r="B26" s="705">
        <v>15.606259</v>
      </c>
    </row>
    <row r="27" spans="1:13" ht="15.75" customHeight="1">
      <c r="A27" s="973">
        <v>44682</v>
      </c>
      <c r="B27" s="705">
        <v>14.690668000000001</v>
      </c>
    </row>
    <row r="28" spans="1:13" ht="15.75" customHeight="1">
      <c r="A28" s="973">
        <v>44713</v>
      </c>
      <c r="B28" s="705">
        <v>13.662205</v>
      </c>
      <c r="I28" s="650"/>
    </row>
    <row r="29" spans="1:13" ht="15.75" customHeight="1">
      <c r="A29" s="972">
        <v>44743</v>
      </c>
      <c r="B29" s="705">
        <v>13.338218000000001</v>
      </c>
    </row>
    <row r="30" spans="1:13" ht="15.75" customHeight="1">
      <c r="A30" s="972">
        <v>44774</v>
      </c>
      <c r="B30" s="705">
        <v>16.011431000000002</v>
      </c>
    </row>
    <row r="31" spans="1:13" ht="15.75" customHeight="1">
      <c r="A31" s="977">
        <v>44805</v>
      </c>
      <c r="B31" s="965">
        <v>15.322322</v>
      </c>
    </row>
    <row r="32" spans="1:13" ht="18" customHeight="1">
      <c r="A32" s="972">
        <v>44835</v>
      </c>
      <c r="B32" s="704">
        <v>15.217238</v>
      </c>
    </row>
    <row r="33" spans="1:12">
      <c r="A33" s="972">
        <v>44866</v>
      </c>
      <c r="B33" s="704">
        <v>14.501279</v>
      </c>
    </row>
    <row r="34" spans="1:12">
      <c r="A34" s="972">
        <v>44896</v>
      </c>
      <c r="B34" s="704">
        <v>14.924004999999999</v>
      </c>
    </row>
    <row r="35" spans="1:12" ht="18.75" customHeight="1">
      <c r="A35" s="972">
        <v>44927</v>
      </c>
      <c r="B35" s="704">
        <v>15.445744000000001</v>
      </c>
    </row>
    <row r="36" spans="1:12">
      <c r="A36" s="972">
        <v>44958</v>
      </c>
      <c r="B36" s="704">
        <v>15.323017</v>
      </c>
    </row>
    <row r="37" spans="1:12">
      <c r="A37" s="973">
        <v>44986</v>
      </c>
      <c r="B37" s="705">
        <v>15.275485</v>
      </c>
      <c r="J37" s="650"/>
      <c r="K37" s="650"/>
      <c r="L37" s="650"/>
    </row>
    <row r="38" spans="1:12">
      <c r="A38" s="973">
        <v>45017</v>
      </c>
      <c r="B38" s="705">
        <v>15.707090000000001</v>
      </c>
      <c r="J38" s="650"/>
      <c r="K38" s="650"/>
      <c r="L38" s="650"/>
    </row>
    <row r="39" spans="1:12">
      <c r="A39" s="973">
        <v>45047</v>
      </c>
      <c r="B39" s="705">
        <v>15.592138</v>
      </c>
      <c r="J39" s="650"/>
      <c r="K39" s="650"/>
      <c r="L39" s="650"/>
    </row>
    <row r="40" spans="1:12">
      <c r="A40" s="973">
        <v>45078</v>
      </c>
      <c r="B40" s="705">
        <v>14.137696999999999</v>
      </c>
      <c r="J40" s="650"/>
      <c r="K40" s="650"/>
      <c r="L40" s="650"/>
    </row>
    <row r="41" spans="1:12">
      <c r="A41" s="972">
        <v>45108</v>
      </c>
      <c r="B41" s="704">
        <v>13.943955000000001</v>
      </c>
      <c r="J41" s="650"/>
      <c r="K41" s="650"/>
      <c r="L41" s="650"/>
    </row>
    <row r="42" spans="1:12">
      <c r="A42" s="972">
        <v>45139</v>
      </c>
      <c r="B42" s="704">
        <v>14.515136</v>
      </c>
    </row>
    <row r="43" spans="1:12">
      <c r="A43" s="977">
        <v>45170</v>
      </c>
      <c r="B43" s="978">
        <v>15.299419</v>
      </c>
    </row>
    <row r="44" spans="1:12" ht="18" customHeight="1">
      <c r="A44" s="972">
        <v>45200</v>
      </c>
      <c r="B44" s="704">
        <v>14.428277</v>
      </c>
      <c r="D44" s="394" t="s">
        <v>618</v>
      </c>
      <c r="E44" s="309">
        <f>+'2.14'!E39</f>
        <v>44075</v>
      </c>
      <c r="F44" s="309">
        <f>+'2.14'!F39</f>
        <v>44440</v>
      </c>
      <c r="G44" s="309">
        <f>+'2.14'!G39</f>
        <v>44805</v>
      </c>
      <c r="H44" s="309">
        <f>+'2.14'!H39</f>
        <v>45170</v>
      </c>
      <c r="I44" s="309">
        <f>+'2.14'!I39</f>
        <v>45536</v>
      </c>
    </row>
    <row r="45" spans="1:12">
      <c r="A45" s="972">
        <v>45231</v>
      </c>
      <c r="B45" s="704">
        <v>14.888215000000001</v>
      </c>
      <c r="D45" s="394" t="s">
        <v>319</v>
      </c>
      <c r="E45" s="309"/>
      <c r="F45" s="309"/>
      <c r="G45" s="309"/>
      <c r="H45" s="309"/>
      <c r="I45" s="650"/>
    </row>
    <row r="46" spans="1:12">
      <c r="A46" s="972">
        <v>45261</v>
      </c>
      <c r="B46" s="704">
        <v>15.093084000000001</v>
      </c>
      <c r="D46" s="603" t="s">
        <v>1124</v>
      </c>
      <c r="E46" s="762">
        <v>7.350922333333334</v>
      </c>
      <c r="F46" s="762">
        <v>8.558626666666667</v>
      </c>
      <c r="G46" s="762">
        <v>8.9208653333333334</v>
      </c>
      <c r="H46" s="762">
        <v>8.7727904444444444</v>
      </c>
      <c r="I46" s="762">
        <v>8.1294038888888895</v>
      </c>
    </row>
    <row r="47" spans="1:12">
      <c r="A47" s="972">
        <v>45292</v>
      </c>
      <c r="B47" s="704">
        <v>14.769349</v>
      </c>
      <c r="D47" s="603" t="s">
        <v>293</v>
      </c>
      <c r="E47" s="762">
        <v>6.2958952222222226</v>
      </c>
      <c r="F47" s="762">
        <v>5.7661434444444453</v>
      </c>
      <c r="G47" s="762">
        <v>6.4271791111111112</v>
      </c>
      <c r="H47" s="762">
        <v>6.4822029999999993</v>
      </c>
      <c r="I47" s="762">
        <v>7.0100335555555553</v>
      </c>
    </row>
    <row r="48" spans="1:12">
      <c r="A48" s="972">
        <v>45323</v>
      </c>
      <c r="B48" s="704">
        <v>15.294017</v>
      </c>
      <c r="D48" s="603" t="s">
        <v>294</v>
      </c>
      <c r="E48" s="762">
        <v>3.2414595714285719</v>
      </c>
      <c r="F48" s="762">
        <v>2.4243332222222223</v>
      </c>
      <c r="G48" s="762">
        <v>3.4347002222222223</v>
      </c>
      <c r="H48" s="762">
        <v>3.4663696666666666</v>
      </c>
      <c r="I48" s="762">
        <v>3.6272530000000001</v>
      </c>
    </row>
    <row r="49" spans="1:9">
      <c r="A49" s="972">
        <v>45352</v>
      </c>
      <c r="B49" s="704">
        <v>15.388335999999999</v>
      </c>
      <c r="D49" s="603" t="s">
        <v>275</v>
      </c>
      <c r="E49" s="762">
        <v>1.2376818888888887</v>
      </c>
      <c r="F49" s="762">
        <v>2.3470348888888894</v>
      </c>
      <c r="G49" s="762">
        <v>2.387083111111111</v>
      </c>
      <c r="H49" s="762">
        <v>2.1282665555555558</v>
      </c>
      <c r="I49" s="762">
        <v>2.1412559999999998</v>
      </c>
    </row>
    <row r="50" spans="1:9">
      <c r="A50" s="972">
        <v>45383</v>
      </c>
      <c r="B50" s="704">
        <v>14.164481</v>
      </c>
      <c r="D50" s="603" t="s">
        <v>698</v>
      </c>
      <c r="E50" s="762">
        <v>1.3371435555555553</v>
      </c>
      <c r="F50" s="762">
        <v>1.0812666666666666</v>
      </c>
      <c r="G50" s="762">
        <v>0.96494477777777787</v>
      </c>
      <c r="H50" s="762">
        <v>1.1229058888888888</v>
      </c>
      <c r="I50" s="762">
        <v>1.4448294444444443</v>
      </c>
    </row>
    <row r="51" spans="1:9">
      <c r="A51" s="972">
        <v>45413</v>
      </c>
      <c r="B51" s="704">
        <v>14.328854</v>
      </c>
      <c r="D51" s="510" t="s">
        <v>362</v>
      </c>
    </row>
    <row r="52" spans="1:9">
      <c r="A52" s="972">
        <v>45444</v>
      </c>
      <c r="B52" s="704">
        <v>14.355202999999999</v>
      </c>
      <c r="D52" s="817" t="s">
        <v>1038</v>
      </c>
    </row>
    <row r="53" spans="1:9">
      <c r="A53" s="991">
        <v>45474</v>
      </c>
      <c r="B53" s="999">
        <v>14.639953999999999</v>
      </c>
    </row>
    <row r="54" spans="1:9">
      <c r="A54" s="991">
        <v>45505</v>
      </c>
      <c r="B54" s="962">
        <v>15.3546</v>
      </c>
    </row>
    <row r="55" spans="1:9">
      <c r="A55" s="992">
        <v>45536</v>
      </c>
      <c r="B55" s="998">
        <v>15.866591</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52B6-57AA-47F4-92EB-91ED66C22900}">
  <sheetPr>
    <tabColor rgb="FFFF0000"/>
  </sheetPr>
  <dimension ref="A1:R55"/>
  <sheetViews>
    <sheetView showGridLines="0" zoomScale="90" zoomScaleNormal="90" workbookViewId="0">
      <pane xSplit="2" ySplit="3" topLeftCell="C28" activePane="bottomRight" state="frozen"/>
      <selection activeCell="J31" sqref="J31"/>
      <selection pane="topRight" activeCell="J31" sqref="J31"/>
      <selection pane="bottomLeft" activeCell="J31" sqref="J31"/>
      <selection pane="bottomRight" activeCell="H34" sqref="H34"/>
    </sheetView>
  </sheetViews>
  <sheetFormatPr defaultColWidth="9.140625" defaultRowHeight="15.75"/>
  <cols>
    <col min="1" max="1" width="10.7109375" style="109" customWidth="1"/>
    <col min="2" max="2" width="12.5703125" style="109" customWidth="1"/>
    <col min="3" max="3" width="12.140625" style="109" customWidth="1"/>
    <col min="4" max="4" width="40.42578125" style="109" customWidth="1"/>
    <col min="5" max="9" width="9.5703125" style="109" customWidth="1"/>
    <col min="10" max="12" width="11.140625" style="109" customWidth="1"/>
    <col min="13" max="13" width="12.42578125" style="109" bestFit="1" customWidth="1"/>
    <col min="14" max="14" width="11.28515625" style="109" bestFit="1" customWidth="1"/>
    <col min="15" max="16" width="10.85546875" style="109" bestFit="1" customWidth="1"/>
    <col min="17" max="17" width="9.140625" style="109"/>
    <col min="18" max="18" width="12.85546875" style="109" customWidth="1"/>
    <col min="19" max="16384" width="9.140625" style="109"/>
  </cols>
  <sheetData>
    <row r="1" spans="1:16" ht="21">
      <c r="A1" s="283" t="str">
        <f>+'Indice-Index'!C23</f>
        <v>2.16  Tempo speso sui siti/app di servizi VOD a pagamento - Time spent on pay video on demand  platforms</v>
      </c>
      <c r="B1" s="453"/>
      <c r="C1" s="453"/>
      <c r="D1" s="454"/>
      <c r="E1" s="454"/>
      <c r="F1" s="454"/>
      <c r="G1" s="454"/>
      <c r="H1" s="454"/>
      <c r="I1" s="454"/>
      <c r="J1" s="454"/>
      <c r="K1" s="439"/>
      <c r="L1" s="439"/>
      <c r="M1" s="439"/>
      <c r="N1" s="439"/>
      <c r="O1" s="439"/>
      <c r="P1" s="439"/>
    </row>
    <row r="2" spans="1:16">
      <c r="A2" s="24"/>
      <c r="B2" s="24"/>
      <c r="C2" s="24"/>
      <c r="D2" s="24"/>
      <c r="E2" s="24"/>
      <c r="F2" s="24"/>
    </row>
    <row r="3" spans="1:16" ht="22.5" customHeight="1">
      <c r="A3" s="213" t="s">
        <v>702</v>
      </c>
      <c r="B3" s="169"/>
    </row>
    <row r="4" spans="1:16">
      <c r="A4" s="986">
        <v>43983</v>
      </c>
      <c r="B4" s="599">
        <v>38.475099999999998</v>
      </c>
      <c r="C4" s="650"/>
    </row>
    <row r="5" spans="1:16">
      <c r="A5" s="986">
        <v>44013</v>
      </c>
      <c r="B5" s="599">
        <v>36.721866666666671</v>
      </c>
    </row>
    <row r="6" spans="1:16">
      <c r="A6" s="986">
        <v>44044</v>
      </c>
      <c r="B6" s="599">
        <v>38.827649999999998</v>
      </c>
    </row>
    <row r="7" spans="1:16">
      <c r="A7" s="967">
        <v>44075</v>
      </c>
      <c r="B7" s="969">
        <v>40.423066666666649</v>
      </c>
    </row>
    <row r="8" spans="1:16">
      <c r="A8" s="986">
        <v>44105</v>
      </c>
      <c r="B8" s="599">
        <v>39.580583333333337</v>
      </c>
    </row>
    <row r="9" spans="1:16">
      <c r="A9" s="986">
        <v>44136</v>
      </c>
      <c r="B9" s="599">
        <v>43.757183333333344</v>
      </c>
    </row>
    <row r="10" spans="1:16">
      <c r="A10" s="986">
        <v>44166</v>
      </c>
      <c r="B10" s="599">
        <v>45.278933333333342</v>
      </c>
    </row>
    <row r="11" spans="1:16">
      <c r="A11" s="986">
        <v>44197</v>
      </c>
      <c r="B11" s="599">
        <v>47.384450000000008</v>
      </c>
    </row>
    <row r="12" spans="1:16" ht="20.45" customHeight="1">
      <c r="A12" s="986">
        <v>44228</v>
      </c>
      <c r="B12" s="599">
        <v>42.718966666666667</v>
      </c>
    </row>
    <row r="13" spans="1:16">
      <c r="A13" s="986">
        <v>44256</v>
      </c>
      <c r="B13" s="599">
        <v>48.434416666666685</v>
      </c>
    </row>
    <row r="14" spans="1:16">
      <c r="A14" s="986">
        <v>44287</v>
      </c>
      <c r="B14" s="599">
        <v>46.837183333333329</v>
      </c>
    </row>
    <row r="15" spans="1:16">
      <c r="A15" s="986">
        <v>44317</v>
      </c>
      <c r="B15" s="599">
        <v>43.644116666666676</v>
      </c>
      <c r="C15" s="650"/>
    </row>
    <row r="16" spans="1:16">
      <c r="A16" s="986">
        <v>44348</v>
      </c>
      <c r="B16" s="599">
        <v>43.530266666666662</v>
      </c>
      <c r="C16" s="650"/>
    </row>
    <row r="17" spans="1:18">
      <c r="A17" s="987">
        <v>44378</v>
      </c>
      <c r="B17" s="599">
        <v>40.287916666666675</v>
      </c>
    </row>
    <row r="18" spans="1:18">
      <c r="A18" s="987">
        <v>44409</v>
      </c>
      <c r="B18" s="599">
        <v>39.784699999999994</v>
      </c>
    </row>
    <row r="19" spans="1:18">
      <c r="A19" s="963">
        <v>44440</v>
      </c>
      <c r="B19" s="969">
        <v>46.451149999999998</v>
      </c>
    </row>
    <row r="20" spans="1:18">
      <c r="A20" s="972">
        <v>44470</v>
      </c>
      <c r="B20" s="599">
        <v>44.454650000000008</v>
      </c>
    </row>
    <row r="21" spans="1:18">
      <c r="A21" s="972">
        <v>44501</v>
      </c>
      <c r="B21" s="599">
        <v>40.488900000000015</v>
      </c>
    </row>
    <row r="22" spans="1:18">
      <c r="A22" s="972">
        <v>44531</v>
      </c>
      <c r="B22" s="599">
        <v>47.038549999999994</v>
      </c>
    </row>
    <row r="23" spans="1:18">
      <c r="A23" s="972">
        <v>44562</v>
      </c>
      <c r="B23" s="988">
        <v>48.437349999999995</v>
      </c>
    </row>
    <row r="24" spans="1:18">
      <c r="A24" s="972">
        <v>44593</v>
      </c>
      <c r="B24" s="988">
        <v>42.319483333333338</v>
      </c>
      <c r="M24" s="206"/>
      <c r="N24" s="206"/>
    </row>
    <row r="25" spans="1:18" ht="16.5" customHeight="1">
      <c r="A25" s="973">
        <v>44621</v>
      </c>
      <c r="B25" s="599">
        <v>42.986133333333335</v>
      </c>
      <c r="M25" s="206"/>
      <c r="N25" s="206"/>
    </row>
    <row r="26" spans="1:18">
      <c r="A26" s="986">
        <v>44652</v>
      </c>
      <c r="B26" s="599">
        <v>41.630733333333339</v>
      </c>
      <c r="M26" s="206"/>
      <c r="N26" s="206"/>
      <c r="R26" s="206"/>
    </row>
    <row r="27" spans="1:18">
      <c r="A27" s="986">
        <v>44682</v>
      </c>
      <c r="B27" s="599">
        <v>43.436016666666674</v>
      </c>
      <c r="I27" s="650"/>
    </row>
    <row r="28" spans="1:18">
      <c r="A28" s="986">
        <v>44713</v>
      </c>
      <c r="B28" s="599">
        <v>37.14701666666668</v>
      </c>
      <c r="I28" s="650"/>
    </row>
    <row r="29" spans="1:18">
      <c r="A29" s="972">
        <v>44743</v>
      </c>
      <c r="B29" s="599">
        <v>37.769449999999999</v>
      </c>
      <c r="I29" s="650"/>
    </row>
    <row r="30" spans="1:18">
      <c r="A30" s="972">
        <v>44774</v>
      </c>
      <c r="B30" s="599">
        <v>45.67376666666668</v>
      </c>
      <c r="I30" s="650"/>
    </row>
    <row r="31" spans="1:18">
      <c r="A31" s="977">
        <v>44805</v>
      </c>
      <c r="B31" s="969">
        <v>39.353366666666666</v>
      </c>
      <c r="I31" s="650"/>
    </row>
    <row r="32" spans="1:18">
      <c r="A32" s="960">
        <v>44835</v>
      </c>
      <c r="B32" s="989">
        <v>40.023633333333343</v>
      </c>
    </row>
    <row r="33" spans="1:9">
      <c r="A33" s="960">
        <v>44866</v>
      </c>
      <c r="B33" s="989">
        <v>38.165516666666669</v>
      </c>
    </row>
    <row r="34" spans="1:9">
      <c r="A34" s="960">
        <v>44896</v>
      </c>
      <c r="B34" s="599">
        <v>36.057866666666676</v>
      </c>
    </row>
    <row r="35" spans="1:9">
      <c r="A35" s="972">
        <v>44927</v>
      </c>
      <c r="B35" s="988">
        <v>38.110849999999999</v>
      </c>
    </row>
    <row r="36" spans="1:9">
      <c r="A36" s="972">
        <v>44958</v>
      </c>
      <c r="B36" s="988">
        <v>36.925349999999995</v>
      </c>
    </row>
    <row r="37" spans="1:9">
      <c r="A37" s="973">
        <v>44986</v>
      </c>
      <c r="B37" s="599">
        <v>37.491733333333329</v>
      </c>
    </row>
    <row r="38" spans="1:9">
      <c r="A38" s="974">
        <v>45017</v>
      </c>
      <c r="B38" s="990">
        <v>38.965666666666671</v>
      </c>
    </row>
    <row r="39" spans="1:9">
      <c r="A39" s="974">
        <v>45047</v>
      </c>
      <c r="B39" s="989">
        <v>39.861200000000004</v>
      </c>
    </row>
    <row r="40" spans="1:9">
      <c r="A40" s="974">
        <v>45078</v>
      </c>
      <c r="B40" s="989">
        <v>39.386200000000002</v>
      </c>
    </row>
    <row r="41" spans="1:9">
      <c r="A41" s="974">
        <v>45108</v>
      </c>
      <c r="B41" s="599">
        <v>36.436199999999999</v>
      </c>
    </row>
    <row r="42" spans="1:9">
      <c r="A42" s="974">
        <v>45139</v>
      </c>
      <c r="B42" s="989">
        <v>38.886416666666676</v>
      </c>
    </row>
    <row r="43" spans="1:9">
      <c r="A43" s="966">
        <v>45170</v>
      </c>
      <c r="B43" s="970">
        <v>35.638916666666667</v>
      </c>
    </row>
    <row r="44" spans="1:9" ht="18" customHeight="1">
      <c r="A44" s="974">
        <v>45200</v>
      </c>
      <c r="B44" s="989">
        <v>37.607683333333334</v>
      </c>
      <c r="D44" s="394" t="s">
        <v>618</v>
      </c>
      <c r="E44" s="864">
        <f>+'2.15'!E44</f>
        <v>44075</v>
      </c>
      <c r="F44" s="864">
        <f>+'2.15'!F44</f>
        <v>44440</v>
      </c>
      <c r="G44" s="864">
        <f>+'2.15'!G44</f>
        <v>44805</v>
      </c>
      <c r="H44" s="864">
        <f>+'2.15'!H44</f>
        <v>45170</v>
      </c>
      <c r="I44" s="864">
        <f>+'2.15'!I44</f>
        <v>45536</v>
      </c>
    </row>
    <row r="45" spans="1:9">
      <c r="A45" s="974">
        <v>45231</v>
      </c>
      <c r="B45" s="989">
        <v>40.605133333333335</v>
      </c>
      <c r="D45" s="394" t="s">
        <v>320</v>
      </c>
      <c r="E45" s="309"/>
      <c r="F45" s="309"/>
      <c r="G45" s="309"/>
      <c r="H45" s="865"/>
    </row>
    <row r="46" spans="1:9">
      <c r="A46" s="974">
        <v>45261</v>
      </c>
      <c r="B46" s="989">
        <v>40.313916666666664</v>
      </c>
      <c r="D46" s="603" t="s">
        <v>1124</v>
      </c>
      <c r="E46" s="598">
        <v>301.3777</v>
      </c>
      <c r="F46" s="598">
        <v>329.82061666666669</v>
      </c>
      <c r="G46" s="598">
        <v>291.48898333333335</v>
      </c>
      <c r="H46" s="598">
        <v>272.29181666666665</v>
      </c>
      <c r="I46" s="598">
        <v>256.48642827085945</v>
      </c>
    </row>
    <row r="47" spans="1:9">
      <c r="A47" s="974">
        <v>45292</v>
      </c>
      <c r="B47" s="989">
        <v>42.712683333333331</v>
      </c>
      <c r="D47" s="603" t="s">
        <v>264</v>
      </c>
      <c r="E47" s="598">
        <v>50.496266666666664</v>
      </c>
      <c r="F47" s="598">
        <v>43.790883333333333</v>
      </c>
      <c r="G47" s="598">
        <v>51.537016666666673</v>
      </c>
      <c r="H47" s="598">
        <v>39.568883333333339</v>
      </c>
      <c r="I47" s="598">
        <v>57.392900000000012</v>
      </c>
    </row>
    <row r="48" spans="1:9">
      <c r="A48" s="974">
        <v>45323</v>
      </c>
      <c r="B48" s="989">
        <v>36.178566666666676</v>
      </c>
      <c r="D48" s="603" t="s">
        <v>294</v>
      </c>
      <c r="E48" s="598">
        <v>12.513700000000002</v>
      </c>
      <c r="F48" s="598">
        <v>11.7614</v>
      </c>
      <c r="G48" s="598">
        <v>21.641750000000002</v>
      </c>
      <c r="H48" s="598">
        <v>17.664566666666666</v>
      </c>
      <c r="I48" s="598">
        <v>26.292966666666668</v>
      </c>
    </row>
    <row r="49" spans="1:9">
      <c r="A49" s="974">
        <v>45352</v>
      </c>
      <c r="B49" s="989">
        <v>37.683083333333336</v>
      </c>
      <c r="D49" s="603" t="s">
        <v>275</v>
      </c>
      <c r="E49" s="598">
        <v>3.0588499999999996</v>
      </c>
      <c r="F49" s="598">
        <v>5.2679166666666664</v>
      </c>
      <c r="G49" s="598">
        <v>7.77325</v>
      </c>
      <c r="H49" s="598">
        <v>5.4021333333333335</v>
      </c>
      <c r="I49" s="598">
        <v>4.8761333333333328</v>
      </c>
    </row>
    <row r="50" spans="1:9">
      <c r="A50" s="974">
        <v>45383</v>
      </c>
      <c r="B50" s="989">
        <v>38.402516666666664</v>
      </c>
      <c r="D50" s="603" t="s">
        <v>1125</v>
      </c>
      <c r="E50" s="598">
        <v>1.1056166666666667</v>
      </c>
      <c r="F50" s="598">
        <v>2.2983499999999997</v>
      </c>
      <c r="G50" s="598">
        <v>2.3068666666666662</v>
      </c>
      <c r="H50" s="598">
        <v>2.8195500000000004</v>
      </c>
      <c r="I50" s="598">
        <v>4.2388333333333339</v>
      </c>
    </row>
    <row r="51" spans="1:9">
      <c r="A51" s="974">
        <v>45413</v>
      </c>
      <c r="B51" s="989">
        <v>39.906100000000002</v>
      </c>
      <c r="D51" s="510" t="s">
        <v>362</v>
      </c>
    </row>
    <row r="52" spans="1:9">
      <c r="A52" s="974">
        <v>45444</v>
      </c>
      <c r="B52" s="989">
        <v>40.01081666666667</v>
      </c>
      <c r="D52" s="817" t="s">
        <v>1039</v>
      </c>
      <c r="E52" s="176"/>
      <c r="F52" s="176"/>
    </row>
    <row r="53" spans="1:9">
      <c r="A53" s="991">
        <v>45474</v>
      </c>
      <c r="B53" s="1000">
        <v>39.092866666666666</v>
      </c>
    </row>
    <row r="54" spans="1:9">
      <c r="A54" s="991">
        <v>45505</v>
      </c>
      <c r="B54" s="1001">
        <v>39.125633333333333</v>
      </c>
    </row>
    <row r="55" spans="1:9">
      <c r="A55" s="992">
        <v>45536</v>
      </c>
      <c r="B55" s="1002">
        <v>38.804078270859449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9EB96-589F-48DF-B6B0-3BA4A8066DD8}">
  <sheetPr>
    <tabColor rgb="FFFF0000"/>
  </sheetPr>
  <dimension ref="A1:O55"/>
  <sheetViews>
    <sheetView showGridLines="0" zoomScale="90" zoomScaleNormal="90" workbookViewId="0">
      <pane xSplit="2" ySplit="3" topLeftCell="C31" activePane="bottomRight" state="frozen"/>
      <selection activeCell="J31" sqref="J31"/>
      <selection pane="topRight" activeCell="J31" sqref="J31"/>
      <selection pane="bottomLeft" activeCell="J31" sqref="J31"/>
      <selection pane="bottomRight" activeCell="O38" sqref="O38"/>
    </sheetView>
  </sheetViews>
  <sheetFormatPr defaultColWidth="9.140625" defaultRowHeight="15.75"/>
  <cols>
    <col min="1" max="1" width="10.7109375" style="109" customWidth="1"/>
    <col min="2" max="2" width="12.5703125" style="109" customWidth="1"/>
    <col min="3" max="3" width="12.140625" style="109" customWidth="1"/>
    <col min="4" max="4" width="39.140625" style="109" customWidth="1"/>
    <col min="5" max="9" width="9.28515625" style="109" customWidth="1"/>
    <col min="10" max="12" width="11.140625" style="109" customWidth="1"/>
    <col min="13" max="15" width="10.85546875" style="109" bestFit="1" customWidth="1"/>
    <col min="16" max="16384" width="9.140625" style="109"/>
  </cols>
  <sheetData>
    <row r="1" spans="1:15" ht="21">
      <c r="A1" s="283" t="str">
        <f>+'Indice-Index'!C24</f>
        <v>2.17  Utenti unici dei siti/app di servizi VOD gratuiti - Free video on demand platforms unique users</v>
      </c>
      <c r="B1" s="453"/>
      <c r="C1" s="453"/>
      <c r="D1" s="454"/>
      <c r="E1" s="454"/>
      <c r="F1" s="454"/>
      <c r="G1" s="454"/>
      <c r="H1" s="454"/>
      <c r="I1" s="454"/>
      <c r="J1" s="454"/>
      <c r="K1" s="454"/>
      <c r="L1" s="439"/>
      <c r="M1" s="439"/>
      <c r="N1" s="439"/>
      <c r="O1" s="439"/>
    </row>
    <row r="2" spans="1:15">
      <c r="A2" s="24"/>
      <c r="B2" s="24"/>
      <c r="C2" s="24"/>
      <c r="D2" s="24"/>
      <c r="E2" s="24"/>
    </row>
    <row r="3" spans="1:15" ht="21.75" customHeight="1">
      <c r="A3" s="213" t="s">
        <v>276</v>
      </c>
      <c r="B3" s="169"/>
    </row>
    <row r="4" spans="1:15" ht="15.6" customHeight="1">
      <c r="A4" s="986">
        <v>43983</v>
      </c>
      <c r="B4" s="595">
        <v>33.647714999999998</v>
      </c>
    </row>
    <row r="5" spans="1:15" ht="15.6" customHeight="1">
      <c r="A5" s="986">
        <v>44013</v>
      </c>
      <c r="B5" s="595">
        <v>34.882238000000001</v>
      </c>
    </row>
    <row r="6" spans="1:15" ht="15.6" customHeight="1">
      <c r="A6" s="986">
        <v>44044</v>
      </c>
      <c r="B6" s="595">
        <v>34.940019999999997</v>
      </c>
    </row>
    <row r="7" spans="1:15" ht="15.6" customHeight="1">
      <c r="A7" s="967">
        <v>44075</v>
      </c>
      <c r="B7" s="964">
        <v>36.186870999999996</v>
      </c>
    </row>
    <row r="8" spans="1:15" ht="15.6" customHeight="1">
      <c r="A8" s="986">
        <v>44105</v>
      </c>
      <c r="B8" s="595">
        <v>36.625050999999999</v>
      </c>
    </row>
    <row r="9" spans="1:15" ht="15.6" customHeight="1">
      <c r="A9" s="986">
        <v>44136</v>
      </c>
      <c r="B9" s="595">
        <v>37.534262000000005</v>
      </c>
    </row>
    <row r="10" spans="1:15" ht="15.6" customHeight="1">
      <c r="A10" s="986">
        <v>44166</v>
      </c>
      <c r="B10" s="595">
        <v>37.794027</v>
      </c>
    </row>
    <row r="11" spans="1:15" ht="15.6" customHeight="1">
      <c r="A11" s="986">
        <v>44197</v>
      </c>
      <c r="B11" s="595">
        <v>37.245406000000003</v>
      </c>
    </row>
    <row r="12" spans="1:15" ht="15.6" customHeight="1">
      <c r="A12" s="986">
        <v>44228</v>
      </c>
      <c r="B12" s="595">
        <v>36.551406</v>
      </c>
    </row>
    <row r="13" spans="1:15" ht="15.6" customHeight="1">
      <c r="A13" s="986">
        <v>44256</v>
      </c>
      <c r="B13" s="595">
        <v>36.561194999999998</v>
      </c>
    </row>
    <row r="14" spans="1:15" ht="15.6" customHeight="1">
      <c r="A14" s="986">
        <v>44287</v>
      </c>
      <c r="B14" s="595">
        <v>36.365430000000003</v>
      </c>
    </row>
    <row r="15" spans="1:15" ht="15.6" customHeight="1">
      <c r="A15" s="986">
        <v>44317</v>
      </c>
      <c r="B15" s="595">
        <v>37.753382999999999</v>
      </c>
    </row>
    <row r="16" spans="1:15" ht="15.6" customHeight="1">
      <c r="A16" s="986">
        <v>44348</v>
      </c>
      <c r="B16" s="595">
        <v>37.046852000000001</v>
      </c>
    </row>
    <row r="17" spans="1:13" ht="15.6" customHeight="1">
      <c r="A17" s="987">
        <v>44378</v>
      </c>
      <c r="B17" s="595">
        <v>37.376483999999998</v>
      </c>
    </row>
    <row r="18" spans="1:13" ht="15.6" customHeight="1">
      <c r="A18" s="987">
        <v>44409</v>
      </c>
      <c r="B18" s="595">
        <v>36.916086</v>
      </c>
      <c r="K18" s="650"/>
      <c r="L18" s="650"/>
      <c r="M18" s="650"/>
    </row>
    <row r="19" spans="1:13" ht="15.6" customHeight="1">
      <c r="A19" s="963">
        <v>44440</v>
      </c>
      <c r="B19" s="964">
        <v>37.370737999999996</v>
      </c>
      <c r="K19" s="650"/>
      <c r="L19" s="650"/>
      <c r="M19" s="650"/>
    </row>
    <row r="20" spans="1:13" ht="15.6" customHeight="1">
      <c r="A20" s="972">
        <v>44470</v>
      </c>
      <c r="B20" s="595">
        <v>37.637983999999996</v>
      </c>
    </row>
    <row r="21" spans="1:13" ht="15.6" customHeight="1">
      <c r="A21" s="972">
        <v>44501</v>
      </c>
      <c r="B21" s="595">
        <v>37.098438000000002</v>
      </c>
    </row>
    <row r="22" spans="1:13" ht="15.6" customHeight="1">
      <c r="A22" s="972">
        <v>44531</v>
      </c>
      <c r="B22" s="595">
        <v>35.746574000000003</v>
      </c>
    </row>
    <row r="23" spans="1:13" ht="15.6" customHeight="1">
      <c r="A23" s="972">
        <v>44562</v>
      </c>
      <c r="B23" s="704">
        <v>35.513093999999995</v>
      </c>
    </row>
    <row r="24" spans="1:13" ht="15.6" customHeight="1">
      <c r="A24" s="972">
        <v>44593</v>
      </c>
      <c r="B24" s="704">
        <v>36.414535000000001</v>
      </c>
    </row>
    <row r="25" spans="1:13" ht="15.6" customHeight="1">
      <c r="A25" s="973">
        <v>44621</v>
      </c>
      <c r="B25" s="705">
        <v>36.512652000000003</v>
      </c>
      <c r="E25" s="309"/>
      <c r="F25" s="309"/>
      <c r="G25" s="309"/>
      <c r="H25" s="309"/>
    </row>
    <row r="26" spans="1:13" ht="15.6" customHeight="1">
      <c r="A26" s="986">
        <v>44652</v>
      </c>
      <c r="B26" s="595">
        <v>33.775272999999999</v>
      </c>
    </row>
    <row r="27" spans="1:13" ht="15.6" customHeight="1">
      <c r="A27" s="986">
        <v>44682</v>
      </c>
      <c r="B27" s="595">
        <v>33.729644999999998</v>
      </c>
    </row>
    <row r="28" spans="1:13" ht="15.6" customHeight="1">
      <c r="A28" s="986">
        <v>44713</v>
      </c>
      <c r="B28" s="595">
        <v>32.322448999999999</v>
      </c>
    </row>
    <row r="29" spans="1:13" ht="15.6" customHeight="1">
      <c r="A29" s="972">
        <v>44743</v>
      </c>
      <c r="B29" s="595">
        <v>33.070741999999996</v>
      </c>
    </row>
    <row r="30" spans="1:13" ht="15.6" customHeight="1">
      <c r="A30" s="972">
        <v>44774</v>
      </c>
      <c r="B30" s="595">
        <v>36.477620999999999</v>
      </c>
    </row>
    <row r="31" spans="1:13" ht="15.6" customHeight="1">
      <c r="A31" s="977">
        <v>44805</v>
      </c>
      <c r="B31" s="964">
        <v>38.379812999999999</v>
      </c>
    </row>
    <row r="32" spans="1:13" ht="15.6" customHeight="1">
      <c r="A32" s="960">
        <v>44835</v>
      </c>
      <c r="B32" s="313">
        <v>37.672737999999995</v>
      </c>
    </row>
    <row r="33" spans="1:9" ht="15.6" customHeight="1">
      <c r="A33" s="960">
        <v>44866</v>
      </c>
      <c r="B33" s="313">
        <v>38.569531000000005</v>
      </c>
    </row>
    <row r="34" spans="1:9" ht="15.6" customHeight="1">
      <c r="A34" s="960">
        <v>44896</v>
      </c>
      <c r="B34" s="313">
        <v>36.854281</v>
      </c>
    </row>
    <row r="35" spans="1:9" ht="15.6" customHeight="1">
      <c r="A35" s="972">
        <v>44927</v>
      </c>
      <c r="B35" s="704">
        <v>37.528207000000002</v>
      </c>
    </row>
    <row r="36" spans="1:9" ht="15.6" customHeight="1">
      <c r="A36" s="972">
        <v>44958</v>
      </c>
      <c r="B36" s="704">
        <v>37.616766000000005</v>
      </c>
    </row>
    <row r="37" spans="1:9" ht="15.6" customHeight="1">
      <c r="A37" s="973">
        <v>44986</v>
      </c>
      <c r="B37" s="705">
        <v>35.864297000000001</v>
      </c>
    </row>
    <row r="38" spans="1:9" ht="15.6" customHeight="1">
      <c r="A38" s="974">
        <v>45017</v>
      </c>
      <c r="B38" s="331">
        <v>35.668652000000002</v>
      </c>
      <c r="D38" s="394" t="s">
        <v>618</v>
      </c>
      <c r="E38" s="864">
        <f>+'2.15'!E44</f>
        <v>44075</v>
      </c>
      <c r="F38" s="864">
        <f>+'2.15'!F44</f>
        <v>44440</v>
      </c>
      <c r="G38" s="864">
        <f>+'2.15'!G44</f>
        <v>44805</v>
      </c>
      <c r="H38" s="864">
        <f>+'2.15'!H44</f>
        <v>45170</v>
      </c>
      <c r="I38" s="864">
        <f>+'2.15'!I44</f>
        <v>45536</v>
      </c>
    </row>
    <row r="39" spans="1:9" ht="15.6" customHeight="1">
      <c r="A39" s="974">
        <v>45047</v>
      </c>
      <c r="B39" s="331">
        <v>36.698656</v>
      </c>
      <c r="D39" s="394" t="s">
        <v>319</v>
      </c>
      <c r="E39" s="866"/>
      <c r="F39" s="866"/>
      <c r="G39" s="866"/>
      <c r="H39" s="866"/>
    </row>
    <row r="40" spans="1:9" ht="15.6" customHeight="1">
      <c r="A40" s="974">
        <v>45078</v>
      </c>
      <c r="B40" s="331">
        <v>36.390406000000006</v>
      </c>
      <c r="D40" s="603" t="s">
        <v>363</v>
      </c>
      <c r="E40" s="762">
        <v>26.420607444444446</v>
      </c>
      <c r="F40" s="762">
        <v>28.654792666666665</v>
      </c>
      <c r="G40" s="762">
        <v>27.464323333333333</v>
      </c>
      <c r="H40" s="762">
        <v>28.477669444444444</v>
      </c>
      <c r="I40" s="762">
        <v>28.41980344444444</v>
      </c>
    </row>
    <row r="41" spans="1:9" ht="15.6" customHeight="1">
      <c r="A41" s="960">
        <v>45108</v>
      </c>
      <c r="B41" s="313">
        <v>35.623984</v>
      </c>
      <c r="D41" s="971" t="s">
        <v>368</v>
      </c>
      <c r="E41" s="762">
        <v>22.757463444444447</v>
      </c>
      <c r="F41" s="762">
        <v>25.624066555555554</v>
      </c>
      <c r="G41" s="762">
        <v>23.541539555555556</v>
      </c>
      <c r="H41" s="762">
        <v>22.397650555555551</v>
      </c>
      <c r="I41" s="762">
        <v>21.445565444444444</v>
      </c>
    </row>
    <row r="42" spans="1:9" ht="15.6" customHeight="1">
      <c r="A42" s="960">
        <v>45139</v>
      </c>
      <c r="B42" s="313">
        <v>36.079543000000001</v>
      </c>
      <c r="D42" s="603" t="s">
        <v>364</v>
      </c>
      <c r="E42" s="762">
        <v>17.519025777777777</v>
      </c>
      <c r="F42" s="762">
        <v>17.89305211111111</v>
      </c>
      <c r="G42" s="762">
        <v>15.23587622222222</v>
      </c>
      <c r="H42" s="762">
        <v>16.441386555555553</v>
      </c>
      <c r="I42" s="762">
        <v>14.098376333333333</v>
      </c>
    </row>
    <row r="43" spans="1:9" ht="15.6" customHeight="1">
      <c r="A43" s="966">
        <v>45170</v>
      </c>
      <c r="B43" s="958">
        <v>36.002516</v>
      </c>
      <c r="D43" s="603" t="s">
        <v>365</v>
      </c>
      <c r="E43" s="762">
        <v>11.597574111111111</v>
      </c>
      <c r="F43" s="762">
        <v>11.354553666666666</v>
      </c>
      <c r="G43" s="762">
        <v>9.3507772222222219</v>
      </c>
      <c r="H43" s="762">
        <v>9.6607914444444436</v>
      </c>
      <c r="I43" s="762">
        <v>8.3986517777777774</v>
      </c>
    </row>
    <row r="44" spans="1:9" ht="15.6" customHeight="1">
      <c r="A44" s="974">
        <v>45200</v>
      </c>
      <c r="B44" s="313">
        <v>37.647542999999999</v>
      </c>
      <c r="D44" s="603" t="s">
        <v>366</v>
      </c>
      <c r="E44" s="762">
        <v>12.205964111111111</v>
      </c>
      <c r="F44" s="762">
        <v>12.740364444444445</v>
      </c>
      <c r="G44" s="762">
        <v>10.41244511111111</v>
      </c>
      <c r="H44" s="762">
        <v>11.005889000000002</v>
      </c>
      <c r="I44" s="762">
        <v>11.083133999999999</v>
      </c>
    </row>
    <row r="45" spans="1:9" ht="15.6" customHeight="1">
      <c r="A45" s="974">
        <v>45231</v>
      </c>
      <c r="B45" s="313">
        <v>36.760370999999999</v>
      </c>
      <c r="D45" s="603" t="s">
        <v>367</v>
      </c>
      <c r="E45" s="762">
        <v>8.6458117777777783</v>
      </c>
      <c r="F45" s="762">
        <v>8.0724626666666666</v>
      </c>
      <c r="G45" s="762">
        <v>7.8824876666666661</v>
      </c>
      <c r="H45" s="762">
        <v>7.3699544444444438</v>
      </c>
      <c r="I45" s="762">
        <v>7.4875766666666665</v>
      </c>
    </row>
    <row r="46" spans="1:9" ht="15.6" customHeight="1">
      <c r="A46" s="974">
        <v>45261</v>
      </c>
      <c r="B46" s="313">
        <v>35.353703000000003</v>
      </c>
      <c r="D46" s="510" t="s">
        <v>362</v>
      </c>
    </row>
    <row r="47" spans="1:9" ht="15.6" customHeight="1">
      <c r="A47" s="974">
        <v>45292</v>
      </c>
      <c r="B47" s="313">
        <v>35.996301000000003</v>
      </c>
    </row>
    <row r="48" spans="1:9" ht="15.6" customHeight="1">
      <c r="A48" s="974">
        <v>45323</v>
      </c>
      <c r="B48" s="313">
        <v>36.767644999999995</v>
      </c>
      <c r="D48" s="708" t="s">
        <v>924</v>
      </c>
    </row>
    <row r="49" spans="1:4" ht="15.6" customHeight="1">
      <c r="A49" s="974">
        <v>45352</v>
      </c>
      <c r="B49" s="313">
        <v>35.946660000000001</v>
      </c>
      <c r="D49" s="708" t="s">
        <v>925</v>
      </c>
    </row>
    <row r="50" spans="1:4" ht="15.6" customHeight="1">
      <c r="A50" s="974">
        <v>45383</v>
      </c>
      <c r="B50" s="313">
        <v>33.792324000000001</v>
      </c>
    </row>
    <row r="51" spans="1:4" ht="15.6" customHeight="1">
      <c r="A51" s="974">
        <v>45413</v>
      </c>
      <c r="B51" s="313">
        <v>36.799983999999995</v>
      </c>
      <c r="D51" s="708" t="s">
        <v>1006</v>
      </c>
    </row>
    <row r="52" spans="1:4" ht="15.6" customHeight="1">
      <c r="A52" s="974">
        <v>45444</v>
      </c>
      <c r="B52" s="313">
        <v>34.063426</v>
      </c>
      <c r="D52" s="975" t="s">
        <v>1040</v>
      </c>
    </row>
    <row r="53" spans="1:4">
      <c r="A53" s="991">
        <v>45474</v>
      </c>
      <c r="B53" s="999">
        <v>35.142112999999995</v>
      </c>
    </row>
    <row r="54" spans="1:4">
      <c r="A54" s="991">
        <v>45505</v>
      </c>
      <c r="B54" s="962">
        <v>33.264605000000003</v>
      </c>
    </row>
    <row r="55" spans="1:4">
      <c r="A55" s="992">
        <v>45536</v>
      </c>
      <c r="B55" s="998">
        <v>36.531745999999998</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63CD-1C1C-4DEE-B2D2-5362B9AA7AFF}">
  <sheetPr>
    <tabColor rgb="FFFF0000"/>
  </sheetPr>
  <dimension ref="A1:O55"/>
  <sheetViews>
    <sheetView showGridLines="0" zoomScale="90" zoomScaleNormal="90" workbookViewId="0">
      <pane xSplit="2" ySplit="3" topLeftCell="C31" activePane="bottomRight" state="frozen"/>
      <selection activeCell="J31" sqref="J31"/>
      <selection pane="topRight" activeCell="J31" sqref="J31"/>
      <selection pane="bottomLeft" activeCell="J31" sqref="J31"/>
      <selection pane="bottomRight" activeCell="B55" sqref="B4:B55"/>
    </sheetView>
  </sheetViews>
  <sheetFormatPr defaultColWidth="9.140625" defaultRowHeight="15.75"/>
  <cols>
    <col min="1" max="1" width="10.7109375" style="109" customWidth="1"/>
    <col min="2" max="2" width="12.5703125" style="24" customWidth="1"/>
    <col min="3" max="3" width="12.140625" style="109" customWidth="1"/>
    <col min="4" max="4" width="41.140625" style="109" customWidth="1"/>
    <col min="5" max="9" width="9.5703125" style="109" customWidth="1"/>
    <col min="10" max="11" width="11.140625" style="109" customWidth="1"/>
    <col min="12" max="15" width="10.85546875" style="109" bestFit="1" customWidth="1"/>
    <col min="16" max="16384" width="9.140625" style="109"/>
  </cols>
  <sheetData>
    <row r="1" spans="1:15" ht="21">
      <c r="A1" s="283" t="str">
        <f>+'Indice-Index'!C25</f>
        <v>2.18  Tempo speso sui siti/app di servizi VOD gratuiti - Time spent on free video on demand  platforms</v>
      </c>
      <c r="B1" s="453"/>
      <c r="C1" s="453"/>
      <c r="D1" s="454"/>
      <c r="E1" s="454"/>
      <c r="F1" s="454"/>
      <c r="G1" s="454"/>
      <c r="H1" s="454"/>
      <c r="I1" s="454"/>
      <c r="J1" s="439"/>
      <c r="K1" s="439"/>
      <c r="L1" s="439"/>
      <c r="M1" s="439"/>
      <c r="N1" s="439"/>
      <c r="O1" s="439"/>
    </row>
    <row r="2" spans="1:15">
      <c r="A2" s="24"/>
      <c r="C2" s="24"/>
      <c r="D2" s="24"/>
      <c r="E2" s="24"/>
      <c r="F2" s="24"/>
    </row>
    <row r="3" spans="1:15" ht="19.5" customHeight="1">
      <c r="A3" s="153" t="s">
        <v>703</v>
      </c>
      <c r="B3" s="153"/>
    </row>
    <row r="4" spans="1:15" ht="15.6" customHeight="1">
      <c r="A4" s="986">
        <v>43983</v>
      </c>
      <c r="B4" s="1004">
        <v>23.664100000000001</v>
      </c>
    </row>
    <row r="5" spans="1:15" ht="15.6" customHeight="1">
      <c r="A5" s="986">
        <v>44013</v>
      </c>
      <c r="B5" s="1004">
        <v>27.331333333333337</v>
      </c>
    </row>
    <row r="6" spans="1:15" ht="0.6" customHeight="1">
      <c r="A6" s="986">
        <v>44044</v>
      </c>
      <c r="B6" s="1004">
        <v>22.963100000000004</v>
      </c>
    </row>
    <row r="7" spans="1:15" ht="15.6" customHeight="1">
      <c r="A7" s="967">
        <v>44075</v>
      </c>
      <c r="B7" s="1003">
        <v>26.365500000000001</v>
      </c>
    </row>
    <row r="8" spans="1:15" ht="15.6" customHeight="1">
      <c r="A8" s="986">
        <v>44105</v>
      </c>
      <c r="B8" s="1004">
        <v>34.570866666666674</v>
      </c>
    </row>
    <row r="9" spans="1:15" ht="15.6" customHeight="1">
      <c r="A9" s="986">
        <v>44136</v>
      </c>
      <c r="B9" s="1004">
        <v>44.655449999999995</v>
      </c>
    </row>
    <row r="10" spans="1:15" ht="15.6" customHeight="1">
      <c r="A10" s="986">
        <v>44166</v>
      </c>
      <c r="B10" s="1004">
        <v>36.214799999999997</v>
      </c>
    </row>
    <row r="11" spans="1:15" ht="15.6" customHeight="1">
      <c r="A11" s="986">
        <v>44197</v>
      </c>
      <c r="B11" s="1004">
        <v>36.667099999999998</v>
      </c>
    </row>
    <row r="12" spans="1:15" ht="15.6" customHeight="1">
      <c r="A12" s="986">
        <v>44228</v>
      </c>
      <c r="B12" s="1004">
        <v>36.070783333333324</v>
      </c>
    </row>
    <row r="13" spans="1:15" ht="15.6" customHeight="1">
      <c r="A13" s="986">
        <v>44256</v>
      </c>
      <c r="B13" s="1004">
        <v>37.80803333333332</v>
      </c>
    </row>
    <row r="14" spans="1:15" ht="15.6" customHeight="1">
      <c r="A14" s="986">
        <v>44287</v>
      </c>
      <c r="B14" s="1004">
        <v>32.52878333333333</v>
      </c>
    </row>
    <row r="15" spans="1:15" ht="15.6" customHeight="1">
      <c r="A15" s="986">
        <v>44317</v>
      </c>
      <c r="B15" s="1004">
        <v>30.672966666666664</v>
      </c>
    </row>
    <row r="16" spans="1:15" ht="15.6" customHeight="1">
      <c r="A16" s="986">
        <v>44348</v>
      </c>
      <c r="B16" s="1004">
        <v>27.143733333333333</v>
      </c>
    </row>
    <row r="17" spans="1:2" ht="15.6" customHeight="1">
      <c r="A17" s="987">
        <v>44378</v>
      </c>
      <c r="B17" s="1004">
        <v>31.539633333333335</v>
      </c>
    </row>
    <row r="18" spans="1:2" ht="15.6" customHeight="1">
      <c r="A18" s="987">
        <v>44409</v>
      </c>
      <c r="B18" s="1004">
        <v>25.596316666666674</v>
      </c>
    </row>
    <row r="19" spans="1:2" ht="15.6" customHeight="1">
      <c r="A19" s="963">
        <v>44440</v>
      </c>
      <c r="B19" s="1003">
        <v>25.420983333333336</v>
      </c>
    </row>
    <row r="20" spans="1:2" ht="15.6" customHeight="1">
      <c r="A20" s="972">
        <v>44470</v>
      </c>
      <c r="B20" s="1004">
        <v>28.631449999999994</v>
      </c>
    </row>
    <row r="21" spans="1:2" ht="15.6" customHeight="1">
      <c r="A21" s="972">
        <v>44501</v>
      </c>
      <c r="B21" s="1004">
        <v>32.327916666666667</v>
      </c>
    </row>
    <row r="22" spans="1:2" ht="15.6" customHeight="1">
      <c r="A22" s="972">
        <v>44531</v>
      </c>
      <c r="B22" s="1004">
        <v>30.914033333333339</v>
      </c>
    </row>
    <row r="23" spans="1:2" ht="15.6" customHeight="1">
      <c r="A23" s="972">
        <v>44562</v>
      </c>
      <c r="B23" s="1005">
        <v>34.274999999999999</v>
      </c>
    </row>
    <row r="24" spans="1:2" ht="15.6" customHeight="1">
      <c r="A24" s="972">
        <v>44593</v>
      </c>
      <c r="B24" s="1005">
        <v>37.42263333333333</v>
      </c>
    </row>
    <row r="25" spans="1:2" ht="15.6" customHeight="1">
      <c r="A25" s="973">
        <v>44621</v>
      </c>
      <c r="B25" s="1004">
        <v>34.936966666666663</v>
      </c>
    </row>
    <row r="26" spans="1:2" ht="15.6" customHeight="1">
      <c r="A26" s="986">
        <v>44652</v>
      </c>
      <c r="B26" s="1004">
        <v>27.275783333333333</v>
      </c>
    </row>
    <row r="27" spans="1:2" ht="15.6" customHeight="1">
      <c r="A27" s="986">
        <v>44682</v>
      </c>
      <c r="B27" s="1004">
        <v>27.226283333333335</v>
      </c>
    </row>
    <row r="28" spans="1:2" ht="15.6" customHeight="1">
      <c r="A28" s="986">
        <v>44713</v>
      </c>
      <c r="B28" s="1004">
        <v>25.229083333333335</v>
      </c>
    </row>
    <row r="29" spans="1:2" ht="15.6" customHeight="1">
      <c r="A29" s="972">
        <v>44743</v>
      </c>
      <c r="B29" s="1004">
        <v>25.655216666666664</v>
      </c>
    </row>
    <row r="30" spans="1:2" ht="15.6" customHeight="1">
      <c r="A30" s="972">
        <v>44774</v>
      </c>
      <c r="B30" s="1004">
        <v>25.152666666666669</v>
      </c>
    </row>
    <row r="31" spans="1:2" ht="15.6" customHeight="1">
      <c r="A31" s="977">
        <v>44805</v>
      </c>
      <c r="B31" s="1003">
        <v>27.455283333333334</v>
      </c>
    </row>
    <row r="32" spans="1:2" ht="15.6" customHeight="1">
      <c r="A32" s="960">
        <v>44835</v>
      </c>
      <c r="B32" s="1006">
        <v>30.413866666666671</v>
      </c>
    </row>
    <row r="33" spans="1:9" ht="15.6" customHeight="1">
      <c r="A33" s="960">
        <v>44866</v>
      </c>
      <c r="B33" s="1006">
        <v>28.865283333333331</v>
      </c>
    </row>
    <row r="34" spans="1:9" ht="15.6" customHeight="1">
      <c r="A34" s="960">
        <v>44896</v>
      </c>
      <c r="B34" s="1004">
        <v>27.89651666666667</v>
      </c>
    </row>
    <row r="35" spans="1:9">
      <c r="A35" s="972">
        <v>44927</v>
      </c>
      <c r="B35" s="1005">
        <v>29.806850000000004</v>
      </c>
    </row>
    <row r="36" spans="1:9">
      <c r="A36" s="972">
        <v>44958</v>
      </c>
      <c r="B36" s="1005">
        <v>34.092599999999997</v>
      </c>
    </row>
    <row r="37" spans="1:9">
      <c r="A37" s="973">
        <v>44986</v>
      </c>
      <c r="B37" s="1004">
        <v>29.972733333333338</v>
      </c>
    </row>
    <row r="38" spans="1:9">
      <c r="A38" s="974">
        <v>45017</v>
      </c>
      <c r="B38" s="1007">
        <v>26.888183333333327</v>
      </c>
    </row>
    <row r="39" spans="1:9">
      <c r="A39" s="974">
        <v>45047</v>
      </c>
      <c r="B39" s="1007">
        <v>26.47508333333333</v>
      </c>
    </row>
    <row r="40" spans="1:9" ht="21" customHeight="1">
      <c r="A40" s="974">
        <v>45078</v>
      </c>
      <c r="B40" s="1007">
        <v>24.197116666666663</v>
      </c>
      <c r="D40" s="394" t="s">
        <v>618</v>
      </c>
      <c r="E40" s="864">
        <f>+'2.17'!E38</f>
        <v>44075</v>
      </c>
      <c r="F40" s="864">
        <f>+'2.17'!F38</f>
        <v>44440</v>
      </c>
      <c r="G40" s="864">
        <f>+'2.17'!G38</f>
        <v>44805</v>
      </c>
      <c r="H40" s="864">
        <f>+'2.17'!H38</f>
        <v>45170</v>
      </c>
      <c r="I40" s="864">
        <f>+'2.17'!I38</f>
        <v>45536</v>
      </c>
    </row>
    <row r="41" spans="1:9">
      <c r="A41" s="960">
        <v>45108</v>
      </c>
      <c r="B41" s="1006">
        <v>25.604816666666668</v>
      </c>
      <c r="D41" s="394" t="s">
        <v>320</v>
      </c>
      <c r="E41" s="309"/>
      <c r="F41" s="309"/>
      <c r="G41" s="309"/>
      <c r="H41" s="309"/>
    </row>
    <row r="42" spans="1:9">
      <c r="A42" s="960">
        <v>45139</v>
      </c>
      <c r="B42" s="1006">
        <v>23.639566666666671</v>
      </c>
      <c r="D42" s="603" t="s">
        <v>363</v>
      </c>
      <c r="E42" s="598">
        <v>119.18036666666667</v>
      </c>
      <c r="F42" s="598">
        <v>123.91268333333333</v>
      </c>
      <c r="G42" s="598">
        <v>106.87146666666666</v>
      </c>
      <c r="H42" s="598">
        <v>103.55383333333334</v>
      </c>
      <c r="I42" s="598">
        <v>106.94481666666668</v>
      </c>
    </row>
    <row r="43" spans="1:9">
      <c r="A43" s="959">
        <v>45170</v>
      </c>
      <c r="B43" s="1003">
        <v>25.750849999999996</v>
      </c>
      <c r="D43" s="603" t="s">
        <v>368</v>
      </c>
      <c r="E43" s="598">
        <v>72.090733333333347</v>
      </c>
      <c r="F43" s="598">
        <v>61.407266666666665</v>
      </c>
      <c r="G43" s="598">
        <v>49.459283333333339</v>
      </c>
      <c r="H43" s="598">
        <v>38.141100000000002</v>
      </c>
      <c r="I43" s="598">
        <v>33.83573333333333</v>
      </c>
    </row>
    <row r="44" spans="1:9">
      <c r="A44" s="960">
        <v>45200</v>
      </c>
      <c r="B44" s="1006">
        <v>29.311916666666669</v>
      </c>
      <c r="D44" s="603" t="s">
        <v>366</v>
      </c>
      <c r="E44" s="598">
        <v>89.55025000000002</v>
      </c>
      <c r="F44" s="598">
        <v>100.13491666666667</v>
      </c>
      <c r="G44" s="598">
        <v>93.967733333333342</v>
      </c>
      <c r="H44" s="598">
        <v>84.359083333333317</v>
      </c>
      <c r="I44" s="598">
        <v>87.786216666666675</v>
      </c>
    </row>
    <row r="45" spans="1:9">
      <c r="A45" s="960">
        <v>45231</v>
      </c>
      <c r="B45" s="1006">
        <v>29.016183333333331</v>
      </c>
      <c r="D45" s="971" t="s">
        <v>1126</v>
      </c>
      <c r="E45" s="598">
        <v>82.920833333333334</v>
      </c>
      <c r="F45" s="598">
        <v>94.095683333333326</v>
      </c>
      <c r="G45" s="598">
        <v>90.12445000000001</v>
      </c>
      <c r="H45" s="598">
        <v>80.750733333333343</v>
      </c>
      <c r="I45" s="598">
        <v>84.268616666666674</v>
      </c>
    </row>
    <row r="46" spans="1:9">
      <c r="A46" s="960">
        <v>45261</v>
      </c>
      <c r="B46" s="1006">
        <v>26.276933333333336</v>
      </c>
      <c r="D46" s="603" t="s">
        <v>1127</v>
      </c>
      <c r="E46" s="598">
        <v>16.803366666666669</v>
      </c>
      <c r="F46" s="598">
        <v>17.523833333333336</v>
      </c>
      <c r="G46" s="598">
        <v>16.188116666666669</v>
      </c>
      <c r="H46" s="598">
        <v>10.707650000000001</v>
      </c>
      <c r="I46" s="598">
        <v>10.123050000000001</v>
      </c>
    </row>
    <row r="47" spans="1:9">
      <c r="A47" s="960">
        <v>45292</v>
      </c>
      <c r="B47" s="1006">
        <v>27.514050000000001</v>
      </c>
      <c r="D47" s="603" t="s">
        <v>365</v>
      </c>
      <c r="E47" s="598">
        <v>7.370400000000001</v>
      </c>
      <c r="F47" s="598">
        <v>6.0074333333333341</v>
      </c>
      <c r="G47" s="598">
        <v>7.2967500000000003</v>
      </c>
      <c r="H47" s="598">
        <v>4.1422333333333334</v>
      </c>
      <c r="I47" s="598">
        <v>4.1509499999999999</v>
      </c>
    </row>
    <row r="48" spans="1:9">
      <c r="A48" s="960">
        <v>45323</v>
      </c>
      <c r="B48" s="1006">
        <v>34.825283333333338</v>
      </c>
      <c r="D48" s="510" t="s">
        <v>362</v>
      </c>
    </row>
    <row r="49" spans="1:4">
      <c r="A49" s="960">
        <v>45352</v>
      </c>
      <c r="B49" s="1006">
        <v>30.902883333333342</v>
      </c>
      <c r="D49" s="976" t="s">
        <v>926</v>
      </c>
    </row>
    <row r="50" spans="1:4">
      <c r="A50" s="960">
        <v>45383</v>
      </c>
      <c r="B50" s="1006">
        <v>28.453516666666665</v>
      </c>
      <c r="D50" s="708" t="s">
        <v>925</v>
      </c>
    </row>
    <row r="51" spans="1:4">
      <c r="A51" s="960">
        <v>45413</v>
      </c>
      <c r="B51" s="1006">
        <v>31.00728333333333</v>
      </c>
      <c r="D51" s="708" t="s">
        <v>1007</v>
      </c>
    </row>
    <row r="52" spans="1:4">
      <c r="A52" s="960">
        <v>45444</v>
      </c>
      <c r="B52" s="1006">
        <v>24.839700000000008</v>
      </c>
      <c r="D52" s="708" t="s">
        <v>1008</v>
      </c>
    </row>
    <row r="53" spans="1:4">
      <c r="A53" s="991">
        <v>45474</v>
      </c>
      <c r="B53" s="1000">
        <v>29.226200000000002</v>
      </c>
    </row>
    <row r="54" spans="1:4">
      <c r="A54" s="991">
        <v>45505</v>
      </c>
      <c r="B54" s="1001">
        <v>23.741683333333338</v>
      </c>
    </row>
    <row r="55" spans="1:4">
      <c r="A55" s="992">
        <v>45536</v>
      </c>
      <c r="B55" s="1002">
        <v>25.618633333333335</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codeName="Foglio38">
    <tabColor rgb="FFFF0000"/>
  </sheetPr>
  <dimension ref="A1:CR192"/>
  <sheetViews>
    <sheetView showGridLines="0" zoomScale="90" zoomScaleNormal="90" workbookViewId="0">
      <pane xSplit="3" ySplit="4" topLeftCell="CN5" activePane="bottomRight" state="frozen"/>
      <selection activeCell="A57" sqref="A4:B57"/>
      <selection pane="topRight" activeCell="A57" sqref="A4:B57"/>
      <selection pane="bottomLeft" activeCell="A57" sqref="A4:B57"/>
      <selection pane="bottomRight" activeCell="CU52" sqref="CU52"/>
    </sheetView>
  </sheetViews>
  <sheetFormatPr defaultColWidth="9.140625" defaultRowHeight="15"/>
  <cols>
    <col min="1" max="1" width="20" style="51" customWidth="1"/>
    <col min="2" max="2" width="22.28515625" style="51" customWidth="1"/>
    <col min="3" max="3" width="40.140625" style="51" customWidth="1"/>
    <col min="4" max="68" width="10.42578125" style="51" customWidth="1"/>
    <col min="69" max="101" width="9.7109375" style="51" customWidth="1"/>
    <col min="102" max="102" width="10.42578125" style="51" customWidth="1"/>
    <col min="103" max="16384" width="9.140625" style="51"/>
  </cols>
  <sheetData>
    <row r="1" spans="1:96" ht="21">
      <c r="A1" s="806" t="str">
        <f>+'Indice-Index'!C26</f>
        <v>Principali indicatori/Serie storica - Main indicators/Time series</v>
      </c>
      <c r="B1" s="711"/>
      <c r="C1" s="711"/>
      <c r="D1" s="713"/>
      <c r="E1" s="713"/>
      <c r="F1" s="713"/>
      <c r="G1" s="713"/>
      <c r="H1" s="713"/>
      <c r="I1" s="713"/>
      <c r="J1" s="713"/>
    </row>
    <row r="2" spans="1:96" s="152" customFormat="1" ht="21">
      <c r="A2" s="712"/>
      <c r="B2" s="713"/>
      <c r="C2" s="713"/>
      <c r="D2" s="713"/>
      <c r="E2" s="713"/>
      <c r="F2" s="713"/>
      <c r="G2" s="713"/>
      <c r="H2" s="713"/>
      <c r="I2" s="713"/>
      <c r="J2" s="713"/>
    </row>
    <row r="3" spans="1:96" s="303" customFormat="1">
      <c r="D3" s="303" t="s">
        <v>711</v>
      </c>
      <c r="E3" s="303" t="s">
        <v>712</v>
      </c>
      <c r="F3" s="303" t="s">
        <v>713</v>
      </c>
      <c r="G3" s="303" t="s">
        <v>714</v>
      </c>
      <c r="H3" s="303" t="s">
        <v>715</v>
      </c>
      <c r="I3" s="303" t="s">
        <v>716</v>
      </c>
      <c r="J3" s="303" t="s">
        <v>717</v>
      </c>
      <c r="K3" s="303" t="s">
        <v>718</v>
      </c>
      <c r="L3" s="303" t="s">
        <v>719</v>
      </c>
      <c r="M3" s="303" t="s">
        <v>720</v>
      </c>
      <c r="N3" s="303" t="s">
        <v>721</v>
      </c>
      <c r="O3" s="303" t="s">
        <v>722</v>
      </c>
      <c r="P3" s="303" t="s">
        <v>723</v>
      </c>
      <c r="Q3" s="303" t="s">
        <v>724</v>
      </c>
      <c r="R3" s="303" t="s">
        <v>725</v>
      </c>
      <c r="S3" s="303" t="s">
        <v>726</v>
      </c>
      <c r="T3" s="303" t="s">
        <v>727</v>
      </c>
      <c r="U3" s="303" t="s">
        <v>728</v>
      </c>
      <c r="V3" s="303" t="s">
        <v>729</v>
      </c>
      <c r="W3" s="303" t="s">
        <v>730</v>
      </c>
      <c r="X3" s="303" t="s">
        <v>731</v>
      </c>
      <c r="Y3" s="303" t="s">
        <v>732</v>
      </c>
      <c r="Z3" s="303" t="s">
        <v>733</v>
      </c>
      <c r="AA3" s="303" t="s">
        <v>734</v>
      </c>
      <c r="AB3" s="303" t="s">
        <v>735</v>
      </c>
      <c r="AC3" s="303" t="s">
        <v>736</v>
      </c>
      <c r="AD3" s="303" t="s">
        <v>737</v>
      </c>
      <c r="AE3" s="303" t="s">
        <v>738</v>
      </c>
      <c r="AF3" s="303" t="s">
        <v>739</v>
      </c>
      <c r="AG3" s="303" t="s">
        <v>740</v>
      </c>
      <c r="AH3" s="303" t="s">
        <v>741</v>
      </c>
      <c r="AI3" s="303" t="s">
        <v>742</v>
      </c>
      <c r="AJ3" s="303" t="s">
        <v>743</v>
      </c>
      <c r="AK3" s="303" t="s">
        <v>744</v>
      </c>
      <c r="AL3" s="303" t="s">
        <v>745</v>
      </c>
      <c r="AM3" s="303" t="s">
        <v>746</v>
      </c>
      <c r="AN3" s="303" t="s">
        <v>747</v>
      </c>
      <c r="AO3" s="303" t="s">
        <v>748</v>
      </c>
      <c r="AP3" s="303" t="s">
        <v>749</v>
      </c>
      <c r="AQ3" s="303" t="s">
        <v>750</v>
      </c>
      <c r="AR3" s="303" t="s">
        <v>751</v>
      </c>
      <c r="AS3" s="303" t="s">
        <v>752</v>
      </c>
      <c r="AT3" s="303" t="s">
        <v>753</v>
      </c>
      <c r="AU3" s="303" t="s">
        <v>754</v>
      </c>
      <c r="AV3" s="303" t="s">
        <v>755</v>
      </c>
      <c r="AW3" s="303" t="s">
        <v>756</v>
      </c>
      <c r="AX3" s="303" t="s">
        <v>757</v>
      </c>
      <c r="AY3" s="303" t="s">
        <v>758</v>
      </c>
      <c r="AZ3" s="303" t="s">
        <v>759</v>
      </c>
      <c r="BA3" s="303" t="s">
        <v>760</v>
      </c>
      <c r="BB3" s="303" t="s">
        <v>761</v>
      </c>
      <c r="BC3" s="303" t="s">
        <v>762</v>
      </c>
      <c r="BD3" s="303" t="s">
        <v>763</v>
      </c>
      <c r="BE3" s="303" t="s">
        <v>764</v>
      </c>
      <c r="BF3" s="303" t="s">
        <v>765</v>
      </c>
      <c r="BG3" s="303" t="s">
        <v>766</v>
      </c>
      <c r="BH3" s="303" t="s">
        <v>767</v>
      </c>
      <c r="BI3" s="303" t="s">
        <v>768</v>
      </c>
      <c r="BJ3" s="303" t="s">
        <v>769</v>
      </c>
      <c r="BK3" s="303" t="s">
        <v>770</v>
      </c>
      <c r="BL3" s="303" t="s">
        <v>771</v>
      </c>
      <c r="BM3" s="303" t="s">
        <v>772</v>
      </c>
      <c r="BN3" s="303" t="s">
        <v>773</v>
      </c>
      <c r="BO3" s="303" t="s">
        <v>774</v>
      </c>
      <c r="BP3" s="303" t="s">
        <v>775</v>
      </c>
      <c r="BQ3" s="303" t="s">
        <v>776</v>
      </c>
      <c r="BR3" s="303" t="s">
        <v>777</v>
      </c>
      <c r="BS3" s="303" t="s">
        <v>778</v>
      </c>
      <c r="BT3" s="303" t="s">
        <v>779</v>
      </c>
      <c r="BU3" s="303" t="s">
        <v>780</v>
      </c>
      <c r="BV3" s="303" t="s">
        <v>781</v>
      </c>
      <c r="BW3" s="303" t="s">
        <v>782</v>
      </c>
      <c r="BX3" s="303" t="s">
        <v>783</v>
      </c>
      <c r="BY3" s="303" t="s">
        <v>784</v>
      </c>
      <c r="BZ3" s="303" t="s">
        <v>707</v>
      </c>
      <c r="CA3" s="303" t="s">
        <v>708</v>
      </c>
      <c r="CB3" s="303" t="s">
        <v>709</v>
      </c>
      <c r="CC3" s="303" t="s">
        <v>710</v>
      </c>
      <c r="CD3" s="303" t="s">
        <v>820</v>
      </c>
      <c r="CE3" s="303" t="s">
        <v>821</v>
      </c>
      <c r="CF3" s="303" t="s">
        <v>822</v>
      </c>
      <c r="CG3" s="303" t="s">
        <v>877</v>
      </c>
      <c r="CH3" s="303" t="s">
        <v>878</v>
      </c>
      <c r="CI3" s="303" t="s">
        <v>879</v>
      </c>
      <c r="CJ3" s="303" t="s">
        <v>994</v>
      </c>
      <c r="CK3" s="303" t="s">
        <v>995</v>
      </c>
      <c r="CL3" s="303" t="s">
        <v>996</v>
      </c>
      <c r="CM3" s="303" t="s">
        <v>1026</v>
      </c>
      <c r="CN3" s="303" t="s">
        <v>1027</v>
      </c>
      <c r="CO3" s="303" t="s">
        <v>1028</v>
      </c>
      <c r="CP3" s="303" t="s">
        <v>1059</v>
      </c>
      <c r="CQ3" s="303" t="s">
        <v>1060</v>
      </c>
      <c r="CR3" s="303" t="s">
        <v>1061</v>
      </c>
    </row>
    <row r="5" spans="1:96" ht="16.5" customHeight="1"/>
    <row r="6" spans="1:96" ht="16.5" customHeight="1">
      <c r="A6" s="1055" t="s">
        <v>681</v>
      </c>
      <c r="B6" s="637"/>
      <c r="C6" s="626" t="s">
        <v>380</v>
      </c>
      <c r="D6" s="627">
        <v>1977.13</v>
      </c>
      <c r="E6" s="627">
        <v>2161.1970000000001</v>
      </c>
      <c r="F6" s="627">
        <v>1812.3579999999999</v>
      </c>
      <c r="G6" s="627">
        <v>1681.76</v>
      </c>
      <c r="H6" s="627">
        <v>1579.8150000000001</v>
      </c>
      <c r="I6" s="627">
        <v>1401.8489999999999</v>
      </c>
      <c r="J6" s="627">
        <v>1216.9929999999999</v>
      </c>
      <c r="K6" s="627">
        <v>1229.3019999999999</v>
      </c>
      <c r="L6" s="627">
        <v>1592.6869999999999</v>
      </c>
      <c r="M6" s="627">
        <v>1623.28</v>
      </c>
      <c r="N6" s="627">
        <v>1837.127</v>
      </c>
      <c r="O6" s="627">
        <v>1809.5440000000001</v>
      </c>
      <c r="P6" s="627">
        <v>1942.6669999999999</v>
      </c>
      <c r="Q6" s="627">
        <v>2337.91</v>
      </c>
      <c r="R6" s="627">
        <v>1914.1</v>
      </c>
      <c r="S6" s="627">
        <v>1761.5309999999999</v>
      </c>
      <c r="T6" s="627">
        <v>1684.6969999999999</v>
      </c>
      <c r="U6" s="627">
        <v>1352.499</v>
      </c>
      <c r="V6" s="627">
        <v>1258.951</v>
      </c>
      <c r="W6" s="627">
        <v>1307.576</v>
      </c>
      <c r="X6" s="627">
        <v>1601.941</v>
      </c>
      <c r="Y6" s="627">
        <v>1680.0129999999999</v>
      </c>
      <c r="Z6" s="627">
        <v>1745.7360000000001</v>
      </c>
      <c r="AA6" s="627">
        <v>1724.0450000000001</v>
      </c>
      <c r="AB6" s="627">
        <v>1872.6759999999999</v>
      </c>
      <c r="AC6" s="627">
        <v>2158.21</v>
      </c>
      <c r="AD6" s="627">
        <v>1736.578</v>
      </c>
      <c r="AE6" s="627">
        <v>1696.2550000000001</v>
      </c>
      <c r="AF6" s="627">
        <v>1679.5309999999999</v>
      </c>
      <c r="AG6" s="627">
        <v>1372.415</v>
      </c>
      <c r="AH6" s="627">
        <v>1180.5889999999999</v>
      </c>
      <c r="AI6" s="627">
        <v>1131.5989999999999</v>
      </c>
      <c r="AJ6" s="627">
        <v>1477.0260000000001</v>
      </c>
      <c r="AK6" s="627">
        <v>1646.999</v>
      </c>
      <c r="AL6" s="627">
        <v>1781.1110000000001</v>
      </c>
      <c r="AM6" s="627">
        <v>1705.433</v>
      </c>
      <c r="AN6" s="627">
        <v>1882.9090000000001</v>
      </c>
      <c r="AO6" s="627">
        <v>2332.0160000000001</v>
      </c>
      <c r="AP6" s="627">
        <v>2365.9360000000001</v>
      </c>
      <c r="AQ6" s="627">
        <v>2187.5610000000001</v>
      </c>
      <c r="AR6" s="627">
        <v>1805.8579999999999</v>
      </c>
      <c r="AS6" s="627">
        <v>1594.6010000000001</v>
      </c>
      <c r="AT6" s="627">
        <v>1257.865</v>
      </c>
      <c r="AU6" s="627">
        <v>1206.8</v>
      </c>
      <c r="AV6" s="627">
        <v>1486.136</v>
      </c>
      <c r="AW6" s="627">
        <v>1803.8019999999999</v>
      </c>
      <c r="AX6" s="627">
        <v>2009.912</v>
      </c>
      <c r="AY6" s="627">
        <v>1953.8340000000001</v>
      </c>
      <c r="AZ6" s="627">
        <v>1973.633</v>
      </c>
      <c r="BA6" s="627">
        <v>1903.0429999999999</v>
      </c>
      <c r="BB6" s="627">
        <v>2195.5369999999998</v>
      </c>
      <c r="BC6" s="627">
        <v>1857.742</v>
      </c>
      <c r="BD6" s="627">
        <v>1720.069</v>
      </c>
      <c r="BE6" s="627">
        <v>1695.13</v>
      </c>
      <c r="BF6" s="627">
        <v>1444.829</v>
      </c>
      <c r="BG6" s="627">
        <v>1125.095</v>
      </c>
      <c r="BH6" s="627">
        <v>1443.982</v>
      </c>
      <c r="BI6" s="627">
        <v>1673.7</v>
      </c>
      <c r="BJ6" s="627">
        <v>1813.9870000000001</v>
      </c>
      <c r="BK6" s="627">
        <v>1785.4929999999999</v>
      </c>
      <c r="BL6" s="627">
        <v>1900.9190000000001</v>
      </c>
      <c r="BM6" s="627">
        <v>2275.732</v>
      </c>
      <c r="BN6" s="627">
        <v>1799.777</v>
      </c>
      <c r="BO6" s="627">
        <v>1634.2940000000001</v>
      </c>
      <c r="BP6" s="627">
        <v>1562.94</v>
      </c>
      <c r="BQ6" s="627">
        <v>1263.068</v>
      </c>
      <c r="BR6" s="627">
        <v>1103.181</v>
      </c>
      <c r="BS6" s="627">
        <v>1079.625</v>
      </c>
      <c r="BT6" s="627">
        <v>1468.922</v>
      </c>
      <c r="BU6" s="627">
        <v>1593.925</v>
      </c>
      <c r="BV6" s="627">
        <v>1696.8219999999999</v>
      </c>
      <c r="BW6" s="627">
        <v>1791.684</v>
      </c>
      <c r="BX6" s="627">
        <v>1781.3610000000001</v>
      </c>
      <c r="BY6" s="627">
        <v>2175.614</v>
      </c>
      <c r="BZ6" s="627">
        <v>1634.443</v>
      </c>
      <c r="CA6" s="638">
        <v>1495.037</v>
      </c>
      <c r="CB6" s="638">
        <v>1526.5809999999999</v>
      </c>
      <c r="CC6" s="638">
        <v>1266.155</v>
      </c>
      <c r="CD6" s="638">
        <v>1096.1869999999999</v>
      </c>
      <c r="CE6" s="638">
        <v>1067.0889999999999</v>
      </c>
      <c r="CF6" s="638">
        <v>1312.683</v>
      </c>
      <c r="CG6" s="638">
        <v>1528.672</v>
      </c>
      <c r="CH6" s="638">
        <v>1628.1369999999999</v>
      </c>
      <c r="CI6" s="638">
        <v>1559.42</v>
      </c>
      <c r="CJ6" s="638">
        <v>1691.7280000000001</v>
      </c>
      <c r="CK6" s="638">
        <v>2172.1689999999999</v>
      </c>
      <c r="CL6" s="638">
        <v>1677.5909999999999</v>
      </c>
      <c r="CM6" s="638">
        <v>1536.4490000000001</v>
      </c>
      <c r="CN6" s="638">
        <v>1451.24</v>
      </c>
      <c r="CO6" s="638">
        <v>1376.3630000000001</v>
      </c>
      <c r="CP6" s="638">
        <f>[2]Dataset!CN7/1000</f>
        <v>1119.7619999999999</v>
      </c>
      <c r="CQ6" s="638">
        <f>[2]Dataset!CO7/1000</f>
        <v>956.56600000000003</v>
      </c>
      <c r="CR6" s="638">
        <f>[2]Dataset!CP7/1000</f>
        <v>1334.3910000000001</v>
      </c>
    </row>
    <row r="7" spans="1:96" ht="16.5" customHeight="1">
      <c r="A7" s="1058"/>
      <c r="B7" s="625"/>
      <c r="C7" s="634" t="s">
        <v>381</v>
      </c>
      <c r="D7" s="628">
        <v>769.15300000000002</v>
      </c>
      <c r="E7" s="628">
        <v>690.05899999999997</v>
      </c>
      <c r="F7" s="628">
        <v>644.23800000000006</v>
      </c>
      <c r="G7" s="628">
        <v>588.56500000000005</v>
      </c>
      <c r="H7" s="628">
        <v>630.13900000000001</v>
      </c>
      <c r="I7" s="628">
        <v>494.29899999999998</v>
      </c>
      <c r="J7" s="628">
        <v>489.654</v>
      </c>
      <c r="K7" s="628">
        <v>524.34500000000003</v>
      </c>
      <c r="L7" s="628">
        <v>574.39800000000002</v>
      </c>
      <c r="M7" s="628">
        <v>579.322</v>
      </c>
      <c r="N7" s="628">
        <v>608.82100000000003</v>
      </c>
      <c r="O7" s="628">
        <v>677.29499999999996</v>
      </c>
      <c r="P7" s="628">
        <v>665.53099999999995</v>
      </c>
      <c r="Q7" s="628">
        <v>647.29700000000003</v>
      </c>
      <c r="R7" s="628">
        <v>653.93700000000001</v>
      </c>
      <c r="S7" s="628">
        <v>599.86</v>
      </c>
      <c r="T7" s="628">
        <v>628.42700000000002</v>
      </c>
      <c r="U7" s="628">
        <v>492.72199999999998</v>
      </c>
      <c r="V7" s="628">
        <v>471.70800000000003</v>
      </c>
      <c r="W7" s="628">
        <v>490.60599999999999</v>
      </c>
      <c r="X7" s="628">
        <v>571.11900000000003</v>
      </c>
      <c r="Y7" s="628">
        <v>614.23299999999995</v>
      </c>
      <c r="Z7" s="628">
        <v>588.46299999999997</v>
      </c>
      <c r="AA7" s="628">
        <v>626.34</v>
      </c>
      <c r="AB7" s="628">
        <v>669.29899999999998</v>
      </c>
      <c r="AC7" s="628">
        <v>610.41099999999994</v>
      </c>
      <c r="AD7" s="628">
        <v>616.24599999999998</v>
      </c>
      <c r="AE7" s="628">
        <v>571.54</v>
      </c>
      <c r="AF7" s="628">
        <v>663.82100000000003</v>
      </c>
      <c r="AG7" s="628">
        <v>483.51</v>
      </c>
      <c r="AH7" s="628">
        <v>477.738</v>
      </c>
      <c r="AI7" s="628">
        <v>429.54399999999998</v>
      </c>
      <c r="AJ7" s="628">
        <v>461.24400000000003</v>
      </c>
      <c r="AK7" s="628">
        <v>522.702</v>
      </c>
      <c r="AL7" s="628">
        <v>568.86900000000003</v>
      </c>
      <c r="AM7" s="628">
        <v>550.85400000000004</v>
      </c>
      <c r="AN7" s="628">
        <v>580.40700000000004</v>
      </c>
      <c r="AO7" s="628">
        <v>583.57000000000005</v>
      </c>
      <c r="AP7" s="628">
        <v>706.21100000000001</v>
      </c>
      <c r="AQ7" s="628">
        <v>687.30600000000004</v>
      </c>
      <c r="AR7" s="628">
        <v>555.43200000000002</v>
      </c>
      <c r="AS7" s="628">
        <v>466.65699999999998</v>
      </c>
      <c r="AT7" s="628">
        <v>424.14299999999997</v>
      </c>
      <c r="AU7" s="628">
        <v>415.32100000000003</v>
      </c>
      <c r="AV7" s="628">
        <v>485.80500000000001</v>
      </c>
      <c r="AW7" s="628">
        <v>561.428</v>
      </c>
      <c r="AX7" s="628">
        <v>531.47400000000005</v>
      </c>
      <c r="AY7" s="628">
        <v>575.70799999999997</v>
      </c>
      <c r="AZ7" s="628">
        <v>595.38400000000001</v>
      </c>
      <c r="BA7" s="628">
        <v>527.17999999999995</v>
      </c>
      <c r="BB7" s="628">
        <v>520.73400000000004</v>
      </c>
      <c r="BC7" s="628">
        <v>474.53100000000001</v>
      </c>
      <c r="BD7" s="628">
        <v>552.18700000000001</v>
      </c>
      <c r="BE7" s="628">
        <v>422.46300000000002</v>
      </c>
      <c r="BF7" s="628">
        <v>662.85299999999995</v>
      </c>
      <c r="BG7" s="628">
        <v>675.75099999999998</v>
      </c>
      <c r="BH7" s="628">
        <v>418.702</v>
      </c>
      <c r="BI7" s="628">
        <v>423.678</v>
      </c>
      <c r="BJ7" s="628">
        <v>443.40699999999998</v>
      </c>
      <c r="BK7" s="628">
        <v>446.70699999999999</v>
      </c>
      <c r="BL7" s="628">
        <v>471.55200000000002</v>
      </c>
      <c r="BM7" s="628">
        <v>471.99599999999998</v>
      </c>
      <c r="BN7" s="628">
        <v>456.16399999999999</v>
      </c>
      <c r="BO7" s="628">
        <v>420.40300000000002</v>
      </c>
      <c r="BP7" s="628">
        <v>490.56099999999998</v>
      </c>
      <c r="BQ7" s="628">
        <v>371.74299999999999</v>
      </c>
      <c r="BR7" s="628">
        <v>429.64400000000001</v>
      </c>
      <c r="BS7" s="628">
        <v>394.27499999999998</v>
      </c>
      <c r="BT7" s="628">
        <v>372.42200000000003</v>
      </c>
      <c r="BU7" s="628">
        <v>395.39800000000002</v>
      </c>
      <c r="BV7" s="628">
        <v>478.02</v>
      </c>
      <c r="BW7" s="628">
        <v>435.51499999999999</v>
      </c>
      <c r="BX7" s="628">
        <v>459.05900000000003</v>
      </c>
      <c r="BY7" s="628">
        <v>455.94</v>
      </c>
      <c r="BZ7" s="628">
        <v>462.57600000000002</v>
      </c>
      <c r="CA7" s="628">
        <v>447.15199999999999</v>
      </c>
      <c r="CB7" s="628">
        <v>507.428</v>
      </c>
      <c r="CC7" s="628">
        <v>406.53300000000002</v>
      </c>
      <c r="CD7" s="628">
        <v>407.48099999999999</v>
      </c>
      <c r="CE7" s="628">
        <v>365.048</v>
      </c>
      <c r="CF7" s="628">
        <v>366.089</v>
      </c>
      <c r="CG7" s="628">
        <v>364.02</v>
      </c>
      <c r="CH7" s="628">
        <v>473.79899999999998</v>
      </c>
      <c r="CI7" s="628">
        <v>418.88200000000001</v>
      </c>
      <c r="CJ7" s="628">
        <v>442.58699999999999</v>
      </c>
      <c r="CK7" s="628">
        <v>450.10599999999999</v>
      </c>
      <c r="CL7" s="628">
        <v>443.346</v>
      </c>
      <c r="CM7" s="628">
        <v>473.73099999999999</v>
      </c>
      <c r="CN7" s="628">
        <v>498.53300000000002</v>
      </c>
      <c r="CO7" s="628">
        <v>412.59199999999998</v>
      </c>
      <c r="CP7" s="628">
        <f>[2]Dataset!CN8/1000</f>
        <v>590.87199999999996</v>
      </c>
      <c r="CQ7" s="628">
        <f>[2]Dataset!CO8/1000</f>
        <v>624.81700000000001</v>
      </c>
      <c r="CR7" s="628">
        <f>[2]Dataset!CP8/1000</f>
        <v>370.827</v>
      </c>
    </row>
    <row r="8" spans="1:96" ht="16.5" customHeight="1">
      <c r="A8" s="1058"/>
      <c r="B8" s="625"/>
      <c r="C8" s="634" t="s">
        <v>382</v>
      </c>
      <c r="D8" s="628">
        <v>808.55899999999997</v>
      </c>
      <c r="E8" s="628">
        <v>732.53099999999995</v>
      </c>
      <c r="F8" s="628">
        <v>690.29899999999998</v>
      </c>
      <c r="G8" s="628">
        <v>643.41999999999996</v>
      </c>
      <c r="H8" s="628">
        <v>593.495</v>
      </c>
      <c r="I8" s="628">
        <v>523.81600000000003</v>
      </c>
      <c r="J8" s="628">
        <v>491.62099999999998</v>
      </c>
      <c r="K8" s="628">
        <v>417.14299999999997</v>
      </c>
      <c r="L8" s="628">
        <v>542.875</v>
      </c>
      <c r="M8" s="628">
        <v>633.77</v>
      </c>
      <c r="N8" s="628">
        <v>744.05200000000002</v>
      </c>
      <c r="O8" s="628">
        <v>746.41800000000001</v>
      </c>
      <c r="P8" s="628">
        <v>759.95899999999995</v>
      </c>
      <c r="Q8" s="628">
        <v>779.78399999999999</v>
      </c>
      <c r="R8" s="628">
        <v>781.28200000000004</v>
      </c>
      <c r="S8" s="628">
        <v>673.48599999999999</v>
      </c>
      <c r="T8" s="628">
        <v>667.62400000000002</v>
      </c>
      <c r="U8" s="628">
        <v>597.82399999999996</v>
      </c>
      <c r="V8" s="628">
        <v>545.71500000000003</v>
      </c>
      <c r="W8" s="628">
        <v>468.53699999999998</v>
      </c>
      <c r="X8" s="628">
        <v>568.52800000000002</v>
      </c>
      <c r="Y8" s="628">
        <v>711.029</v>
      </c>
      <c r="Z8" s="628">
        <v>800.82600000000002</v>
      </c>
      <c r="AA8" s="628">
        <v>786.572</v>
      </c>
      <c r="AB8" s="628">
        <v>833.17100000000005</v>
      </c>
      <c r="AC8" s="628">
        <v>759.52700000000004</v>
      </c>
      <c r="AD8" s="628">
        <v>739.71699999999998</v>
      </c>
      <c r="AE8" s="628">
        <v>704.15899999999999</v>
      </c>
      <c r="AF8" s="628">
        <v>671.15899999999999</v>
      </c>
      <c r="AG8" s="628">
        <v>572.92600000000004</v>
      </c>
      <c r="AH8" s="628">
        <v>504.553</v>
      </c>
      <c r="AI8" s="628">
        <v>476.46300000000002</v>
      </c>
      <c r="AJ8" s="628">
        <v>567.91300000000001</v>
      </c>
      <c r="AK8" s="628">
        <v>678.45500000000004</v>
      </c>
      <c r="AL8" s="628">
        <v>796.67200000000003</v>
      </c>
      <c r="AM8" s="628">
        <v>766.95799999999997</v>
      </c>
      <c r="AN8" s="628">
        <v>766.96400000000006</v>
      </c>
      <c r="AO8" s="628">
        <v>769.22699999999998</v>
      </c>
      <c r="AP8" s="628">
        <v>998.15800000000002</v>
      </c>
      <c r="AQ8" s="628">
        <v>965.43600000000004</v>
      </c>
      <c r="AR8" s="628">
        <v>792.976</v>
      </c>
      <c r="AS8" s="628">
        <v>648.86599999999999</v>
      </c>
      <c r="AT8" s="628">
        <v>501.54</v>
      </c>
      <c r="AU8" s="628">
        <v>487.012</v>
      </c>
      <c r="AV8" s="628">
        <v>606.96299999999997</v>
      </c>
      <c r="AW8" s="628">
        <v>799.74900000000002</v>
      </c>
      <c r="AX8" s="628">
        <v>951.78200000000004</v>
      </c>
      <c r="AY8" s="628">
        <v>917.56</v>
      </c>
      <c r="AZ8" s="628">
        <v>926.31100000000004</v>
      </c>
      <c r="BA8" s="628">
        <v>865.17</v>
      </c>
      <c r="BB8" s="628">
        <v>844.3</v>
      </c>
      <c r="BC8" s="628">
        <v>851.68600000000004</v>
      </c>
      <c r="BD8" s="628">
        <v>763.68</v>
      </c>
      <c r="BE8" s="628">
        <v>597.99199999999996</v>
      </c>
      <c r="BF8" s="628">
        <v>513.75900000000001</v>
      </c>
      <c r="BG8" s="628">
        <v>466.37599999999998</v>
      </c>
      <c r="BH8" s="628">
        <v>572.84699999999998</v>
      </c>
      <c r="BI8" s="628">
        <v>701.00599999999997</v>
      </c>
      <c r="BJ8" s="628">
        <v>792.78700000000003</v>
      </c>
      <c r="BK8" s="628">
        <v>780.57799999999997</v>
      </c>
      <c r="BL8" s="628">
        <v>800.68399999999997</v>
      </c>
      <c r="BM8" s="628">
        <v>764.99099999999999</v>
      </c>
      <c r="BN8" s="628">
        <v>714.66700000000003</v>
      </c>
      <c r="BO8" s="628">
        <v>613.29700000000003</v>
      </c>
      <c r="BP8" s="628">
        <v>558.15200000000004</v>
      </c>
      <c r="BQ8" s="628">
        <v>498.096</v>
      </c>
      <c r="BR8" s="628">
        <v>445.00799999999998</v>
      </c>
      <c r="BS8" s="628">
        <v>414.78800000000001</v>
      </c>
      <c r="BT8" s="628">
        <v>494.58499999999998</v>
      </c>
      <c r="BU8" s="628">
        <v>590.24400000000003</v>
      </c>
      <c r="BV8" s="628">
        <v>697.548</v>
      </c>
      <c r="BW8" s="628">
        <v>678.92499999999995</v>
      </c>
      <c r="BX8" s="628">
        <v>687.60799999999995</v>
      </c>
      <c r="BY8" s="628">
        <v>648.89800000000002</v>
      </c>
      <c r="BZ8" s="628">
        <v>637.28800000000001</v>
      </c>
      <c r="CA8" s="628">
        <v>586.58000000000004</v>
      </c>
      <c r="CB8" s="628">
        <v>595.17499999999995</v>
      </c>
      <c r="CC8" s="628">
        <v>492.85599999999999</v>
      </c>
      <c r="CD8" s="628">
        <v>408.26900000000001</v>
      </c>
      <c r="CE8" s="628">
        <v>397.44799999999998</v>
      </c>
      <c r="CF8" s="628">
        <v>466.17700000000002</v>
      </c>
      <c r="CG8" s="628">
        <v>554.70000000000005</v>
      </c>
      <c r="CH8" s="628">
        <v>606.78399999999999</v>
      </c>
      <c r="CI8" s="628">
        <v>607.02</v>
      </c>
      <c r="CJ8" s="628">
        <v>618.90599999999995</v>
      </c>
      <c r="CK8" s="628">
        <v>601.75099999999998</v>
      </c>
      <c r="CL8" s="628">
        <v>566.12400000000002</v>
      </c>
      <c r="CM8" s="628">
        <v>542.10799999999995</v>
      </c>
      <c r="CN8" s="628">
        <v>529.18299999999999</v>
      </c>
      <c r="CO8" s="628">
        <v>497.73099999999999</v>
      </c>
      <c r="CP8" s="628">
        <f>[2]Dataset!CN9/1000</f>
        <v>408.46300000000002</v>
      </c>
      <c r="CQ8" s="628">
        <f>[2]Dataset!CO9/1000</f>
        <v>378.66500000000002</v>
      </c>
      <c r="CR8" s="628">
        <f>[2]Dataset!CP9/1000</f>
        <v>461.40300000000002</v>
      </c>
    </row>
    <row r="9" spans="1:96" ht="16.5" customHeight="1">
      <c r="A9" s="1058"/>
      <c r="B9" s="625"/>
      <c r="C9" s="635" t="s">
        <v>674</v>
      </c>
      <c r="D9" s="629">
        <v>4368.2160000000003</v>
      </c>
      <c r="E9" s="629">
        <v>4357.1369999999997</v>
      </c>
      <c r="F9" s="629">
        <v>3883.0259999999998</v>
      </c>
      <c r="G9" s="629">
        <v>3637.6309999999999</v>
      </c>
      <c r="H9" s="629">
        <v>3502.67</v>
      </c>
      <c r="I9" s="629">
        <v>3143.2570000000001</v>
      </c>
      <c r="J9" s="629">
        <v>2882.58</v>
      </c>
      <c r="K9" s="629">
        <v>2831.5390000000002</v>
      </c>
      <c r="L9" s="629">
        <v>3428.5030000000002</v>
      </c>
      <c r="M9" s="629">
        <v>3578.694</v>
      </c>
      <c r="N9" s="629">
        <v>3979.4639999999999</v>
      </c>
      <c r="O9" s="629">
        <v>4063.8180000000002</v>
      </c>
      <c r="P9" s="629">
        <v>4199.6880000000001</v>
      </c>
      <c r="Q9" s="629">
        <v>4546.5069999999996</v>
      </c>
      <c r="R9" s="629">
        <v>4078.5819999999999</v>
      </c>
      <c r="S9" s="629">
        <v>3716.0520000000001</v>
      </c>
      <c r="T9" s="629">
        <v>3697.547</v>
      </c>
      <c r="U9" s="629">
        <v>3136.9070000000002</v>
      </c>
      <c r="V9" s="629">
        <v>2943.6120000000001</v>
      </c>
      <c r="W9" s="629">
        <v>2923.5740000000001</v>
      </c>
      <c r="X9" s="629">
        <v>3389.6689999999999</v>
      </c>
      <c r="Y9" s="629">
        <v>3698.788</v>
      </c>
      <c r="Z9" s="629">
        <v>3837.0970000000002</v>
      </c>
      <c r="AA9" s="629">
        <v>3879.3980000000001</v>
      </c>
      <c r="AB9" s="629">
        <v>4139.0510000000004</v>
      </c>
      <c r="AC9" s="629">
        <v>4247.3739999999998</v>
      </c>
      <c r="AD9" s="629">
        <v>3768.5079999999998</v>
      </c>
      <c r="AE9" s="629">
        <v>3661.3389999999999</v>
      </c>
      <c r="AF9" s="629">
        <v>3703.9679999999998</v>
      </c>
      <c r="AG9" s="629">
        <v>3093.4369999999999</v>
      </c>
      <c r="AH9" s="629">
        <v>2835.5859999999998</v>
      </c>
      <c r="AI9" s="629">
        <v>2711.973</v>
      </c>
      <c r="AJ9" s="629">
        <v>3202.58</v>
      </c>
      <c r="AK9" s="629">
        <v>3568.0169999999998</v>
      </c>
      <c r="AL9" s="629">
        <v>3875.3</v>
      </c>
      <c r="AM9" s="629">
        <v>3769.8980000000001</v>
      </c>
      <c r="AN9" s="629">
        <v>4013.79</v>
      </c>
      <c r="AO9" s="629">
        <v>4427.9539999999997</v>
      </c>
      <c r="AP9" s="629">
        <v>5041.6989999999996</v>
      </c>
      <c r="AQ9" s="629">
        <v>4834.9260000000004</v>
      </c>
      <c r="AR9" s="629">
        <v>3942.2269999999999</v>
      </c>
      <c r="AS9" s="629">
        <v>3421.2820000000002</v>
      </c>
      <c r="AT9" s="629">
        <v>2835.1350000000002</v>
      </c>
      <c r="AU9" s="629">
        <v>2730.2840000000001</v>
      </c>
      <c r="AV9" s="629">
        <v>3248.9940000000001</v>
      </c>
      <c r="AW9" s="629">
        <v>3890.0160000000001</v>
      </c>
      <c r="AX9" s="629">
        <v>4281.3109999999997</v>
      </c>
      <c r="AY9" s="629">
        <v>4251.4750000000004</v>
      </c>
      <c r="AZ9" s="629">
        <v>4320.8429999999998</v>
      </c>
      <c r="BA9" s="629">
        <v>4074.3</v>
      </c>
      <c r="BB9" s="629">
        <v>4310.2309999999998</v>
      </c>
      <c r="BC9" s="629">
        <v>3930.127</v>
      </c>
      <c r="BD9" s="629">
        <v>3694.7089999999998</v>
      </c>
      <c r="BE9" s="629">
        <v>3367.9319999999998</v>
      </c>
      <c r="BF9" s="629">
        <v>3252.6750000000002</v>
      </c>
      <c r="BG9" s="629">
        <v>2861.5619999999999</v>
      </c>
      <c r="BH9" s="629">
        <v>3083.5880000000002</v>
      </c>
      <c r="BI9" s="629">
        <v>3402.576</v>
      </c>
      <c r="BJ9" s="629">
        <v>3627.826</v>
      </c>
      <c r="BK9" s="629">
        <v>3603.529</v>
      </c>
      <c r="BL9" s="629">
        <v>3801.9119999999998</v>
      </c>
      <c r="BM9" s="629">
        <v>4140.82</v>
      </c>
      <c r="BN9" s="629">
        <v>3561.5059999999999</v>
      </c>
      <c r="BO9" s="629">
        <v>3228.915</v>
      </c>
      <c r="BP9" s="629">
        <v>3146.808</v>
      </c>
      <c r="BQ9" s="629">
        <v>2681.741</v>
      </c>
      <c r="BR9" s="629">
        <v>2542.808</v>
      </c>
      <c r="BS9" s="629">
        <v>2449.828</v>
      </c>
      <c r="BT9" s="629">
        <v>2876.9229999999998</v>
      </c>
      <c r="BU9" s="629">
        <v>3117.3290000000002</v>
      </c>
      <c r="BV9" s="629">
        <v>3478.5129999999999</v>
      </c>
      <c r="BW9" s="629">
        <v>3531.3870000000002</v>
      </c>
      <c r="BX9" s="629">
        <v>3544.029</v>
      </c>
      <c r="BY9" s="629">
        <v>3846.0520000000001</v>
      </c>
      <c r="BZ9" s="629">
        <v>3266.3440000000001</v>
      </c>
      <c r="CA9" s="629">
        <v>3068.1089999999999</v>
      </c>
      <c r="CB9" s="629">
        <v>3194.63</v>
      </c>
      <c r="CC9" s="629">
        <v>2709.4119999999998</v>
      </c>
      <c r="CD9" s="629">
        <v>2426.837</v>
      </c>
      <c r="CE9" s="629">
        <v>2349.261</v>
      </c>
      <c r="CF9" s="629">
        <v>2647.6179999999999</v>
      </c>
      <c r="CG9" s="629">
        <v>2970.741</v>
      </c>
      <c r="CH9" s="629">
        <v>3273.6419999999998</v>
      </c>
      <c r="CI9" s="629">
        <v>3186.654</v>
      </c>
      <c r="CJ9" s="629">
        <v>3347.8519999999999</v>
      </c>
      <c r="CK9" s="629">
        <v>3789.68</v>
      </c>
      <c r="CL9" s="629">
        <v>3228.7339999999999</v>
      </c>
      <c r="CM9" s="629">
        <v>3056.3449999999998</v>
      </c>
      <c r="CN9" s="629">
        <v>2998.9749999999999</v>
      </c>
      <c r="CO9" s="629">
        <v>2814.0430000000001</v>
      </c>
      <c r="CP9" s="629">
        <f>[2]Dataset!CN10/1000</f>
        <v>2694.9639999999999</v>
      </c>
      <c r="CQ9" s="629">
        <f>[2]Dataset!CO10/1000</f>
        <v>2526.5729999999999</v>
      </c>
      <c r="CR9" s="629">
        <f>[2]Dataset!CP10/1000</f>
        <v>2624.1970000000001</v>
      </c>
    </row>
    <row r="10" spans="1:96" ht="16.5" customHeight="1">
      <c r="A10" s="1058"/>
      <c r="B10" s="625"/>
      <c r="C10" s="634" t="s">
        <v>383</v>
      </c>
      <c r="D10" s="628">
        <v>1844.405</v>
      </c>
      <c r="E10" s="628">
        <v>1802.463</v>
      </c>
      <c r="F10" s="628">
        <v>1753.3820000000001</v>
      </c>
      <c r="G10" s="628">
        <v>1634.8030000000001</v>
      </c>
      <c r="H10" s="628">
        <v>1588.4159999999999</v>
      </c>
      <c r="I10" s="628">
        <v>1267.471</v>
      </c>
      <c r="J10" s="628">
        <v>1104.58</v>
      </c>
      <c r="K10" s="628">
        <v>948.69500000000005</v>
      </c>
      <c r="L10" s="628">
        <v>1435.249</v>
      </c>
      <c r="M10" s="628">
        <v>1722.412</v>
      </c>
      <c r="N10" s="628">
        <v>1883.4349999999999</v>
      </c>
      <c r="O10" s="628">
        <v>1661.671</v>
      </c>
      <c r="P10" s="628">
        <v>1840.5909999999999</v>
      </c>
      <c r="Q10" s="628">
        <v>1907.7570000000001</v>
      </c>
      <c r="R10" s="628">
        <v>1900.0360000000001</v>
      </c>
      <c r="S10" s="628">
        <v>1714.424</v>
      </c>
      <c r="T10" s="628">
        <v>1658.0250000000001</v>
      </c>
      <c r="U10" s="628">
        <v>1272.4090000000001</v>
      </c>
      <c r="V10" s="628">
        <v>1334.1579999999999</v>
      </c>
      <c r="W10" s="628">
        <v>894.13300000000004</v>
      </c>
      <c r="X10" s="628">
        <v>1290.4739999999999</v>
      </c>
      <c r="Y10" s="628">
        <v>1659.473</v>
      </c>
      <c r="Z10" s="628">
        <v>1815.6880000000001</v>
      </c>
      <c r="AA10" s="628">
        <v>1550.5</v>
      </c>
      <c r="AB10" s="628">
        <v>1723.4549999999999</v>
      </c>
      <c r="AC10" s="628">
        <v>1751.4960000000001</v>
      </c>
      <c r="AD10" s="628">
        <v>1784.3240000000001</v>
      </c>
      <c r="AE10" s="628">
        <v>1656.12</v>
      </c>
      <c r="AF10" s="628">
        <v>1722.4929999999999</v>
      </c>
      <c r="AG10" s="628">
        <v>1314.819</v>
      </c>
      <c r="AH10" s="628">
        <v>1136.404</v>
      </c>
      <c r="AI10" s="628">
        <v>966.60799999999995</v>
      </c>
      <c r="AJ10" s="628">
        <v>1380.5709999999999</v>
      </c>
      <c r="AK10" s="628">
        <v>1630.838</v>
      </c>
      <c r="AL10" s="628">
        <v>1740.153</v>
      </c>
      <c r="AM10" s="628">
        <v>1565.3240000000001</v>
      </c>
      <c r="AN10" s="628">
        <v>1734.4670000000001</v>
      </c>
      <c r="AO10" s="628">
        <v>1794.425</v>
      </c>
      <c r="AP10" s="628">
        <v>2121.395</v>
      </c>
      <c r="AQ10" s="628">
        <v>1971.126</v>
      </c>
      <c r="AR10" s="628">
        <v>1740.383</v>
      </c>
      <c r="AS10" s="628">
        <v>1416.1579999999999</v>
      </c>
      <c r="AT10" s="628">
        <v>1166.8969999999999</v>
      </c>
      <c r="AU10" s="628">
        <v>1036.558</v>
      </c>
      <c r="AV10" s="628">
        <v>1450.1010000000001</v>
      </c>
      <c r="AW10" s="628">
        <v>1785.6759999999999</v>
      </c>
      <c r="AX10" s="628">
        <v>1947.72</v>
      </c>
      <c r="AY10" s="628">
        <v>1745.9349999999999</v>
      </c>
      <c r="AZ10" s="628">
        <v>1855.3879999999999</v>
      </c>
      <c r="BA10" s="628">
        <v>1838.413</v>
      </c>
      <c r="BB10" s="628">
        <v>1860.1079999999999</v>
      </c>
      <c r="BC10" s="628">
        <v>1840.5150000000001</v>
      </c>
      <c r="BD10" s="628">
        <v>1621.44</v>
      </c>
      <c r="BE10" s="628">
        <v>1174.963</v>
      </c>
      <c r="BF10" s="628">
        <v>1061.8910000000001</v>
      </c>
      <c r="BG10" s="628">
        <v>959.68899999999996</v>
      </c>
      <c r="BH10" s="628">
        <v>1348.194</v>
      </c>
      <c r="BI10" s="628">
        <v>1626.818</v>
      </c>
      <c r="BJ10" s="628">
        <v>1772.2470000000001</v>
      </c>
      <c r="BK10" s="628">
        <v>1632.5830000000001</v>
      </c>
      <c r="BL10" s="628">
        <v>1813.5809999999999</v>
      </c>
      <c r="BM10" s="628">
        <v>1750.6389999999999</v>
      </c>
      <c r="BN10" s="628">
        <v>1772.913</v>
      </c>
      <c r="BO10" s="628">
        <v>1574.2239999999999</v>
      </c>
      <c r="BP10" s="628">
        <v>1501.383</v>
      </c>
      <c r="BQ10" s="628">
        <v>1189.3710000000001</v>
      </c>
      <c r="BR10" s="628">
        <v>1011.516</v>
      </c>
      <c r="BS10" s="628">
        <v>981.80399999999997</v>
      </c>
      <c r="BT10" s="628">
        <v>1394.078</v>
      </c>
      <c r="BU10" s="628">
        <v>1545.934</v>
      </c>
      <c r="BV10" s="628">
        <v>1609.271</v>
      </c>
      <c r="BW10" s="628">
        <v>1463.6759999999999</v>
      </c>
      <c r="BX10" s="628">
        <v>1622.884</v>
      </c>
      <c r="BY10" s="628">
        <v>1638.175</v>
      </c>
      <c r="BZ10" s="628">
        <v>1669.3510000000001</v>
      </c>
      <c r="CA10" s="628">
        <v>1603.348</v>
      </c>
      <c r="CB10" s="628">
        <v>1479.99</v>
      </c>
      <c r="CC10" s="628">
        <v>1207.085</v>
      </c>
      <c r="CD10" s="628">
        <v>1119.0260000000001</v>
      </c>
      <c r="CE10" s="628">
        <v>1043.414</v>
      </c>
      <c r="CF10" s="628">
        <v>1347.163</v>
      </c>
      <c r="CG10" s="628">
        <v>1462.567</v>
      </c>
      <c r="CH10" s="628">
        <v>1587.61</v>
      </c>
      <c r="CI10" s="628">
        <v>1534.4259999999999</v>
      </c>
      <c r="CJ10" s="628">
        <v>1650.212</v>
      </c>
      <c r="CK10" s="628">
        <v>1598.5509999999999</v>
      </c>
      <c r="CL10" s="628">
        <v>1583.73</v>
      </c>
      <c r="CM10" s="628">
        <v>1485.4760000000001</v>
      </c>
      <c r="CN10" s="628">
        <v>1450.556</v>
      </c>
      <c r="CO10" s="628">
        <v>1191.8689999999999</v>
      </c>
      <c r="CP10" s="628">
        <f>[2]Dataset!CN11/1000</f>
        <v>1112.241</v>
      </c>
      <c r="CQ10" s="628">
        <f>[2]Dataset!CO11/1000</f>
        <v>1013.917</v>
      </c>
      <c r="CR10" s="628">
        <f>[2]Dataset!CP11/1000</f>
        <v>1317.569</v>
      </c>
    </row>
    <row r="11" spans="1:96" ht="16.5" customHeight="1">
      <c r="A11" s="1058"/>
      <c r="B11" s="625"/>
      <c r="C11" s="634" t="s">
        <v>384</v>
      </c>
      <c r="D11" s="628">
        <v>575.09199999999998</v>
      </c>
      <c r="E11" s="628">
        <v>539.05600000000004</v>
      </c>
      <c r="F11" s="628">
        <v>543.36099999999999</v>
      </c>
      <c r="G11" s="628">
        <v>496.16500000000002</v>
      </c>
      <c r="H11" s="628">
        <v>474.33699999999999</v>
      </c>
      <c r="I11" s="628">
        <v>438.74299999999999</v>
      </c>
      <c r="J11" s="628">
        <v>419.154</v>
      </c>
      <c r="K11" s="628">
        <v>400.98899999999998</v>
      </c>
      <c r="L11" s="628">
        <v>467.75900000000001</v>
      </c>
      <c r="M11" s="628">
        <v>514.94000000000005</v>
      </c>
      <c r="N11" s="628">
        <v>548.93299999999999</v>
      </c>
      <c r="O11" s="628">
        <v>572.16200000000003</v>
      </c>
      <c r="P11" s="628">
        <v>527.02</v>
      </c>
      <c r="Q11" s="628">
        <v>552.17100000000005</v>
      </c>
      <c r="R11" s="628">
        <v>576.34199999999998</v>
      </c>
      <c r="S11" s="628">
        <v>491.68200000000002</v>
      </c>
      <c r="T11" s="628">
        <v>474.66500000000002</v>
      </c>
      <c r="U11" s="628">
        <v>855.83900000000006</v>
      </c>
      <c r="V11" s="628">
        <v>398.52199999999999</v>
      </c>
      <c r="W11" s="628">
        <v>372.709</v>
      </c>
      <c r="X11" s="628">
        <v>407.16899999999998</v>
      </c>
      <c r="Y11" s="628">
        <v>477.12299999999999</v>
      </c>
      <c r="Z11" s="628">
        <v>492.63799999999998</v>
      </c>
      <c r="AA11" s="628">
        <v>482.935</v>
      </c>
      <c r="AB11" s="628">
        <v>507.31599999999997</v>
      </c>
      <c r="AC11" s="628">
        <v>491.86</v>
      </c>
      <c r="AD11" s="628">
        <v>501.05700000000002</v>
      </c>
      <c r="AE11" s="628">
        <v>495.52100000000002</v>
      </c>
      <c r="AF11" s="628">
        <v>452.13099999999997</v>
      </c>
      <c r="AG11" s="628">
        <v>399.81099999999998</v>
      </c>
      <c r="AH11" s="628">
        <v>383.221</v>
      </c>
      <c r="AI11" s="628">
        <v>408.43900000000002</v>
      </c>
      <c r="AJ11" s="628">
        <v>461.26600000000002</v>
      </c>
      <c r="AK11" s="628">
        <v>534.49699999999996</v>
      </c>
      <c r="AL11" s="628">
        <v>570.45600000000002</v>
      </c>
      <c r="AM11" s="628">
        <v>569.63</v>
      </c>
      <c r="AN11" s="628">
        <v>535.03800000000001</v>
      </c>
      <c r="AO11" s="628">
        <v>492.52499999999998</v>
      </c>
      <c r="AP11" s="628">
        <v>703.74</v>
      </c>
      <c r="AQ11" s="628">
        <v>676.125</v>
      </c>
      <c r="AR11" s="628">
        <v>522.87099999999998</v>
      </c>
      <c r="AS11" s="628">
        <v>465.44799999999998</v>
      </c>
      <c r="AT11" s="628">
        <v>407.40499999999997</v>
      </c>
      <c r="AU11" s="628">
        <v>397.29599999999999</v>
      </c>
      <c r="AV11" s="628">
        <v>447.101</v>
      </c>
      <c r="AW11" s="628">
        <v>512.41800000000001</v>
      </c>
      <c r="AX11" s="628">
        <v>568.67499999999995</v>
      </c>
      <c r="AY11" s="628">
        <v>580.726</v>
      </c>
      <c r="AZ11" s="628">
        <v>527.49300000000005</v>
      </c>
      <c r="BA11" s="628">
        <v>516.91300000000001</v>
      </c>
      <c r="BB11" s="628">
        <v>520.12</v>
      </c>
      <c r="BC11" s="628">
        <v>505.18200000000002</v>
      </c>
      <c r="BD11" s="628">
        <v>444.78899999999999</v>
      </c>
      <c r="BE11" s="628">
        <v>380.29300000000001</v>
      </c>
      <c r="BF11" s="628">
        <v>369.85599999999999</v>
      </c>
      <c r="BG11" s="628">
        <v>349.18900000000002</v>
      </c>
      <c r="BH11" s="628">
        <v>371.49200000000002</v>
      </c>
      <c r="BI11" s="628">
        <v>405.04599999999999</v>
      </c>
      <c r="BJ11" s="628">
        <v>429.09899999999999</v>
      </c>
      <c r="BK11" s="628">
        <v>440.72199999999998</v>
      </c>
      <c r="BL11" s="628">
        <v>472.358</v>
      </c>
      <c r="BM11" s="628">
        <v>421.41899999999998</v>
      </c>
      <c r="BN11" s="628">
        <v>437.86799999999999</v>
      </c>
      <c r="BO11" s="628">
        <v>427.459</v>
      </c>
      <c r="BP11" s="628">
        <v>411.29300000000001</v>
      </c>
      <c r="BQ11" s="628">
        <v>369.875</v>
      </c>
      <c r="BR11" s="628">
        <v>363.67</v>
      </c>
      <c r="BS11" s="628">
        <v>327.28100000000001</v>
      </c>
      <c r="BT11" s="628">
        <v>367.19200000000001</v>
      </c>
      <c r="BU11" s="628">
        <v>390.12599999999998</v>
      </c>
      <c r="BV11" s="628">
        <v>407.18700000000001</v>
      </c>
      <c r="BW11" s="628">
        <v>427.68</v>
      </c>
      <c r="BX11" s="628">
        <v>443.70100000000002</v>
      </c>
      <c r="BY11" s="628">
        <v>408.96499999999997</v>
      </c>
      <c r="BZ11" s="628">
        <v>403.30099999999999</v>
      </c>
      <c r="CA11" s="628">
        <v>395.20699999999999</v>
      </c>
      <c r="CB11" s="628">
        <v>382.80599999999998</v>
      </c>
      <c r="CC11" s="628">
        <v>345.88600000000002</v>
      </c>
      <c r="CD11" s="628">
        <v>348.35199999999998</v>
      </c>
      <c r="CE11" s="628">
        <v>315.34800000000001</v>
      </c>
      <c r="CF11" s="628">
        <v>371.72</v>
      </c>
      <c r="CG11" s="628">
        <v>381.69400000000002</v>
      </c>
      <c r="CH11" s="628">
        <v>423.02499999999998</v>
      </c>
      <c r="CI11" s="628">
        <v>430.87599999999998</v>
      </c>
      <c r="CJ11" s="628">
        <v>437.10199999999998</v>
      </c>
      <c r="CK11" s="628">
        <v>411.22399999999999</v>
      </c>
      <c r="CL11" s="628">
        <v>414.49099999999999</v>
      </c>
      <c r="CM11" s="628">
        <v>397.29300000000001</v>
      </c>
      <c r="CN11" s="628">
        <v>387.42399999999998</v>
      </c>
      <c r="CO11" s="628">
        <v>358.94499999999999</v>
      </c>
      <c r="CP11" s="628">
        <f>[2]Dataset!CN12/1000</f>
        <v>317.33800000000002</v>
      </c>
      <c r="CQ11" s="628">
        <f>[2]Dataset!CO12/1000</f>
        <v>323.14600000000002</v>
      </c>
      <c r="CR11" s="628">
        <f>[2]Dataset!CP12/1000</f>
        <v>376.67399999999998</v>
      </c>
    </row>
    <row r="12" spans="1:96" ht="16.5" customHeight="1">
      <c r="A12" s="1058"/>
      <c r="B12" s="623" t="s">
        <v>673</v>
      </c>
      <c r="C12" s="634" t="s">
        <v>385</v>
      </c>
      <c r="D12" s="628">
        <v>465.50700000000001</v>
      </c>
      <c r="E12" s="628">
        <v>431.4</v>
      </c>
      <c r="F12" s="628">
        <v>423.173</v>
      </c>
      <c r="G12" s="628">
        <v>392.21199999999999</v>
      </c>
      <c r="H12" s="628">
        <v>382.66399999999999</v>
      </c>
      <c r="I12" s="628">
        <v>372.61700000000002</v>
      </c>
      <c r="J12" s="628">
        <v>346.416</v>
      </c>
      <c r="K12" s="628">
        <v>299.351</v>
      </c>
      <c r="L12" s="628">
        <v>389.11700000000002</v>
      </c>
      <c r="M12" s="628">
        <v>396.32600000000002</v>
      </c>
      <c r="N12" s="628">
        <v>420.47</v>
      </c>
      <c r="O12" s="628">
        <v>403.06400000000002</v>
      </c>
      <c r="P12" s="628">
        <v>437.96499999999997</v>
      </c>
      <c r="Q12" s="628">
        <v>450.59300000000002</v>
      </c>
      <c r="R12" s="628">
        <v>439.94</v>
      </c>
      <c r="S12" s="628">
        <v>386.11200000000002</v>
      </c>
      <c r="T12" s="628">
        <v>393.17099999999999</v>
      </c>
      <c r="U12" s="628">
        <v>362.08300000000003</v>
      </c>
      <c r="V12" s="628">
        <v>335.19600000000003</v>
      </c>
      <c r="W12" s="628">
        <v>295.702</v>
      </c>
      <c r="X12" s="628">
        <v>355.66800000000001</v>
      </c>
      <c r="Y12" s="628">
        <v>390.25299999999999</v>
      </c>
      <c r="Z12" s="628">
        <v>407.541</v>
      </c>
      <c r="AA12" s="628">
        <v>386.709</v>
      </c>
      <c r="AB12" s="628">
        <v>434.221</v>
      </c>
      <c r="AC12" s="628">
        <v>408.98399999999998</v>
      </c>
      <c r="AD12" s="628">
        <v>404.01</v>
      </c>
      <c r="AE12" s="628">
        <v>387.12099999999998</v>
      </c>
      <c r="AF12" s="628">
        <v>405.84300000000002</v>
      </c>
      <c r="AG12" s="628">
        <v>359.19499999999999</v>
      </c>
      <c r="AH12" s="628">
        <v>321.64</v>
      </c>
      <c r="AI12" s="628">
        <v>289.39400000000001</v>
      </c>
      <c r="AJ12" s="628">
        <v>375.39800000000002</v>
      </c>
      <c r="AK12" s="628">
        <v>418.036</v>
      </c>
      <c r="AL12" s="628">
        <v>453.76</v>
      </c>
      <c r="AM12" s="628">
        <v>428.53500000000003</v>
      </c>
      <c r="AN12" s="628">
        <v>428.20600000000002</v>
      </c>
      <c r="AO12" s="628">
        <v>414.53699999999998</v>
      </c>
      <c r="AP12" s="628">
        <v>533.43100000000004</v>
      </c>
      <c r="AQ12" s="628">
        <v>537.50300000000004</v>
      </c>
      <c r="AR12" s="628">
        <v>449.18400000000003</v>
      </c>
      <c r="AS12" s="628">
        <v>401.12400000000002</v>
      </c>
      <c r="AT12" s="628">
        <v>321.20499999999998</v>
      </c>
      <c r="AU12" s="628">
        <v>291.416</v>
      </c>
      <c r="AV12" s="628">
        <v>360.97</v>
      </c>
      <c r="AW12" s="628">
        <v>405.23599999999999</v>
      </c>
      <c r="AX12" s="628">
        <v>448.04700000000003</v>
      </c>
      <c r="AY12" s="628">
        <v>432.387</v>
      </c>
      <c r="AZ12" s="628">
        <v>453.67099999999999</v>
      </c>
      <c r="BA12" s="628">
        <v>430.40600000000001</v>
      </c>
      <c r="BB12" s="628">
        <v>417.64299999999997</v>
      </c>
      <c r="BC12" s="628">
        <v>429.10199999999998</v>
      </c>
      <c r="BD12" s="628">
        <v>394.40600000000001</v>
      </c>
      <c r="BE12" s="628">
        <v>372.33</v>
      </c>
      <c r="BF12" s="628">
        <v>321.02499999999998</v>
      </c>
      <c r="BG12" s="628">
        <v>280.86799999999999</v>
      </c>
      <c r="BH12" s="628">
        <v>341.53</v>
      </c>
      <c r="BI12" s="628">
        <v>365.04500000000002</v>
      </c>
      <c r="BJ12" s="628">
        <v>377.24299999999999</v>
      </c>
      <c r="BK12" s="628">
        <v>377.16899999999998</v>
      </c>
      <c r="BL12" s="628">
        <v>406.80099999999999</v>
      </c>
      <c r="BM12" s="628">
        <v>386.31400000000002</v>
      </c>
      <c r="BN12" s="628">
        <v>421.50400000000002</v>
      </c>
      <c r="BO12" s="628">
        <v>372.80799999999999</v>
      </c>
      <c r="BP12" s="628">
        <v>345.22</v>
      </c>
      <c r="BQ12" s="628">
        <v>324.68099999999998</v>
      </c>
      <c r="BR12" s="628">
        <v>296.928</v>
      </c>
      <c r="BS12" s="628">
        <v>285.98599999999999</v>
      </c>
      <c r="BT12" s="628">
        <v>341.19299999999998</v>
      </c>
      <c r="BU12" s="628">
        <v>347.66699999999997</v>
      </c>
      <c r="BV12" s="628">
        <v>373.27100000000002</v>
      </c>
      <c r="BW12" s="628">
        <v>335.65</v>
      </c>
      <c r="BX12" s="628">
        <v>352.20400000000001</v>
      </c>
      <c r="BY12" s="628">
        <v>330.85399999999998</v>
      </c>
      <c r="BZ12" s="628">
        <v>330.70699999999999</v>
      </c>
      <c r="CA12" s="628">
        <v>317.08800000000002</v>
      </c>
      <c r="CB12" s="628">
        <v>330.18599999999998</v>
      </c>
      <c r="CC12" s="628">
        <v>330.23</v>
      </c>
      <c r="CD12" s="628">
        <v>269.56200000000001</v>
      </c>
      <c r="CE12" s="628">
        <v>260.15499999999997</v>
      </c>
      <c r="CF12" s="628">
        <v>332.24700000000001</v>
      </c>
      <c r="CG12" s="628">
        <v>343.08699999999999</v>
      </c>
      <c r="CH12" s="628">
        <v>370.68799999999999</v>
      </c>
      <c r="CI12" s="628">
        <v>338.96800000000002</v>
      </c>
      <c r="CJ12" s="628">
        <v>345.09100000000001</v>
      </c>
      <c r="CK12" s="628">
        <v>311.613</v>
      </c>
      <c r="CL12" s="628">
        <v>349.86200000000002</v>
      </c>
      <c r="CM12" s="628">
        <v>366.50099999999998</v>
      </c>
      <c r="CN12" s="628">
        <v>362.85899999999998</v>
      </c>
      <c r="CO12" s="628">
        <v>345.09699999999998</v>
      </c>
      <c r="CP12" s="628">
        <f>[2]Dataset!CN13/1000</f>
        <v>283.245</v>
      </c>
      <c r="CQ12" s="628">
        <f>[2]Dataset!CO13/1000</f>
        <v>253.71600000000001</v>
      </c>
      <c r="CR12" s="628">
        <f>[2]Dataset!CP13/1000</f>
        <v>341.36399999999998</v>
      </c>
    </row>
    <row r="13" spans="1:96" ht="16.5" customHeight="1">
      <c r="A13" s="1058"/>
      <c r="B13" s="623" t="s">
        <v>684</v>
      </c>
      <c r="C13" s="635" t="s">
        <v>675</v>
      </c>
      <c r="D13" s="629">
        <v>3583.22</v>
      </c>
      <c r="E13" s="629">
        <v>3512.1179999999999</v>
      </c>
      <c r="F13" s="629">
        <v>3434.989</v>
      </c>
      <c r="G13" s="629">
        <v>3185.7379999999998</v>
      </c>
      <c r="H13" s="629">
        <v>3067.4879999999998</v>
      </c>
      <c r="I13" s="629">
        <v>2635.4670000000001</v>
      </c>
      <c r="J13" s="629">
        <v>2419.3389999999999</v>
      </c>
      <c r="K13" s="629">
        <v>2241.8220000000001</v>
      </c>
      <c r="L13" s="629">
        <v>3058.9140000000002</v>
      </c>
      <c r="M13" s="629">
        <v>3373.8539999999998</v>
      </c>
      <c r="N13" s="629">
        <v>3638.8209999999999</v>
      </c>
      <c r="O13" s="629">
        <v>3308.2440000000001</v>
      </c>
      <c r="P13" s="629">
        <v>3514.73</v>
      </c>
      <c r="Q13" s="629">
        <v>3694.0010000000002</v>
      </c>
      <c r="R13" s="629">
        <v>3653.4659999999999</v>
      </c>
      <c r="S13" s="629">
        <v>3372.2280000000001</v>
      </c>
      <c r="T13" s="629">
        <v>3275.8850000000002</v>
      </c>
      <c r="U13" s="629">
        <v>3172.1680000000001</v>
      </c>
      <c r="V13" s="629">
        <v>2722.721</v>
      </c>
      <c r="W13" s="629">
        <v>2201.665</v>
      </c>
      <c r="X13" s="629">
        <v>2699.9690000000001</v>
      </c>
      <c r="Y13" s="629">
        <v>3217.3809999999999</v>
      </c>
      <c r="Z13" s="629">
        <v>3403.777</v>
      </c>
      <c r="AA13" s="629">
        <v>3092.2910000000002</v>
      </c>
      <c r="AB13" s="629">
        <v>3411.7190000000001</v>
      </c>
      <c r="AC13" s="629">
        <v>3395.009</v>
      </c>
      <c r="AD13" s="629">
        <v>3427.0810000000001</v>
      </c>
      <c r="AE13" s="629">
        <v>3263.02</v>
      </c>
      <c r="AF13" s="629">
        <v>3321.5459999999998</v>
      </c>
      <c r="AG13" s="629">
        <v>2754.88</v>
      </c>
      <c r="AH13" s="629">
        <v>2506.3539999999998</v>
      </c>
      <c r="AI13" s="629">
        <v>2354.433</v>
      </c>
      <c r="AJ13" s="629">
        <v>2924.259</v>
      </c>
      <c r="AK13" s="629">
        <v>3352.529</v>
      </c>
      <c r="AL13" s="629">
        <v>3580.3330000000001</v>
      </c>
      <c r="AM13" s="629">
        <v>3414.3040000000001</v>
      </c>
      <c r="AN13" s="629">
        <v>3566.7849999999999</v>
      </c>
      <c r="AO13" s="629">
        <v>3563.7979999999998</v>
      </c>
      <c r="AP13" s="629">
        <v>4484.6499999999996</v>
      </c>
      <c r="AQ13" s="629">
        <v>4370.6499999999996</v>
      </c>
      <c r="AR13" s="629">
        <v>3722.614</v>
      </c>
      <c r="AS13" s="629">
        <v>3195.377</v>
      </c>
      <c r="AT13" s="629">
        <v>2706.1889999999999</v>
      </c>
      <c r="AU13" s="629">
        <v>2493.3240000000001</v>
      </c>
      <c r="AV13" s="629">
        <v>3087.902</v>
      </c>
      <c r="AW13" s="629">
        <v>3598.7640000000001</v>
      </c>
      <c r="AX13" s="629">
        <v>3980.2640000000001</v>
      </c>
      <c r="AY13" s="629">
        <v>3871.069</v>
      </c>
      <c r="AZ13" s="629">
        <v>3849.335</v>
      </c>
      <c r="BA13" s="629">
        <v>3765.3809999999999</v>
      </c>
      <c r="BB13" s="629">
        <v>3651.5839999999998</v>
      </c>
      <c r="BC13" s="629">
        <v>3629.335</v>
      </c>
      <c r="BD13" s="629">
        <v>3261.549</v>
      </c>
      <c r="BE13" s="629">
        <v>2653.9319999999998</v>
      </c>
      <c r="BF13" s="629">
        <v>2460.3429999999998</v>
      </c>
      <c r="BG13" s="629">
        <v>2277.5349999999999</v>
      </c>
      <c r="BH13" s="629">
        <v>2811.491</v>
      </c>
      <c r="BI13" s="629">
        <v>3241.8510000000001</v>
      </c>
      <c r="BJ13" s="629">
        <v>3502.7510000000002</v>
      </c>
      <c r="BK13" s="629">
        <v>3435.7939999999999</v>
      </c>
      <c r="BL13" s="629">
        <v>3719.4110000000001</v>
      </c>
      <c r="BM13" s="629">
        <v>3527.9430000000002</v>
      </c>
      <c r="BN13" s="629">
        <v>3565.2289999999998</v>
      </c>
      <c r="BO13" s="629">
        <v>3269.8180000000002</v>
      </c>
      <c r="BP13" s="629">
        <v>3103.2710000000002</v>
      </c>
      <c r="BQ13" s="629">
        <v>2717.181</v>
      </c>
      <c r="BR13" s="629">
        <v>2442.5990000000002</v>
      </c>
      <c r="BS13" s="629">
        <v>2354.16</v>
      </c>
      <c r="BT13" s="629">
        <v>2952.53</v>
      </c>
      <c r="BU13" s="629">
        <v>3169.0830000000001</v>
      </c>
      <c r="BV13" s="629">
        <v>3352.1370000000002</v>
      </c>
      <c r="BW13" s="629">
        <v>3272.3420000000001</v>
      </c>
      <c r="BX13" s="629">
        <v>3460.078</v>
      </c>
      <c r="BY13" s="629">
        <v>3361.3359999999998</v>
      </c>
      <c r="BZ13" s="629">
        <v>3376.7939999999999</v>
      </c>
      <c r="CA13" s="629">
        <v>3223.0070000000001</v>
      </c>
      <c r="CB13" s="629">
        <v>3096.5749999999998</v>
      </c>
      <c r="CC13" s="629">
        <v>2768.5030000000002</v>
      </c>
      <c r="CD13" s="629">
        <v>2540.5540000000001</v>
      </c>
      <c r="CE13" s="629">
        <v>2457.7089999999998</v>
      </c>
      <c r="CF13" s="629">
        <v>2964.6210000000001</v>
      </c>
      <c r="CG13" s="629">
        <v>3144.7249999999999</v>
      </c>
      <c r="CH13" s="629">
        <v>3389.74</v>
      </c>
      <c r="CI13" s="629">
        <v>3341.873</v>
      </c>
      <c r="CJ13" s="629">
        <v>3466.5169999999998</v>
      </c>
      <c r="CK13" s="629">
        <v>3269.8229999999999</v>
      </c>
      <c r="CL13" s="629">
        <v>3298.9319999999998</v>
      </c>
      <c r="CM13" s="629">
        <v>3135.5079999999998</v>
      </c>
      <c r="CN13" s="629">
        <v>3089.7460000000001</v>
      </c>
      <c r="CO13" s="629">
        <v>2682.7339999999999</v>
      </c>
      <c r="CP13" s="629">
        <f>[2]Dataset!CN14/1000</f>
        <v>2443.0990000000002</v>
      </c>
      <c r="CQ13" s="629">
        <f>[2]Dataset!CO14/1000</f>
        <v>2354.873</v>
      </c>
      <c r="CR13" s="629">
        <f>[2]Dataset!CP14/1000</f>
        <v>2902.0479999999998</v>
      </c>
    </row>
    <row r="14" spans="1:96" ht="16.5" customHeight="1">
      <c r="A14" s="1058"/>
      <c r="B14" s="624" t="s">
        <v>680</v>
      </c>
      <c r="C14" s="634" t="s">
        <v>386</v>
      </c>
      <c r="D14" s="628">
        <v>339.62400000000002</v>
      </c>
      <c r="E14" s="628">
        <v>334.98099999999999</v>
      </c>
      <c r="F14" s="628">
        <v>294.23899999999998</v>
      </c>
      <c r="G14" s="628">
        <v>275.58600000000001</v>
      </c>
      <c r="H14" s="628">
        <v>267.858</v>
      </c>
      <c r="I14" s="628">
        <v>260.48899999999998</v>
      </c>
      <c r="J14" s="628">
        <v>221.30199999999999</v>
      </c>
      <c r="K14" s="628">
        <v>214.434</v>
      </c>
      <c r="L14" s="628">
        <v>270.35700000000003</v>
      </c>
      <c r="M14" s="628">
        <v>287.56400000000002</v>
      </c>
      <c r="N14" s="628">
        <v>345.78</v>
      </c>
      <c r="O14" s="628">
        <v>322.59199999999998</v>
      </c>
      <c r="P14" s="628">
        <v>357.34399999999999</v>
      </c>
      <c r="Q14" s="628">
        <v>386.11</v>
      </c>
      <c r="R14" s="628">
        <v>472.73700000000002</v>
      </c>
      <c r="S14" s="628">
        <v>389.63200000000001</v>
      </c>
      <c r="T14" s="628">
        <v>471.06299999999999</v>
      </c>
      <c r="U14" s="628">
        <v>388.94099999999997</v>
      </c>
      <c r="V14" s="628">
        <v>264.44900000000001</v>
      </c>
      <c r="W14" s="628">
        <v>248.15600000000001</v>
      </c>
      <c r="X14" s="628">
        <v>320.98200000000003</v>
      </c>
      <c r="Y14" s="628">
        <v>399.62299999999999</v>
      </c>
      <c r="Z14" s="628">
        <v>403.80700000000002</v>
      </c>
      <c r="AA14" s="628">
        <v>358.95400000000001</v>
      </c>
      <c r="AB14" s="628">
        <v>409.37799999999999</v>
      </c>
      <c r="AC14" s="628">
        <v>411.35599999999999</v>
      </c>
      <c r="AD14" s="628">
        <v>387.12099999999998</v>
      </c>
      <c r="AE14" s="628">
        <v>366.01400000000001</v>
      </c>
      <c r="AF14" s="628">
        <v>401.76799999999997</v>
      </c>
      <c r="AG14" s="628">
        <v>335.29599999999999</v>
      </c>
      <c r="AH14" s="628">
        <v>260.65499999999997</v>
      </c>
      <c r="AI14" s="628">
        <v>319.572</v>
      </c>
      <c r="AJ14" s="628">
        <v>380.35899999999998</v>
      </c>
      <c r="AK14" s="628">
        <v>371.07799999999997</v>
      </c>
      <c r="AL14" s="628">
        <v>388.05399999999997</v>
      </c>
      <c r="AM14" s="628">
        <v>341.58600000000001</v>
      </c>
      <c r="AN14" s="628">
        <v>372.13</v>
      </c>
      <c r="AO14" s="628">
        <v>382.20299999999997</v>
      </c>
      <c r="AP14" s="628">
        <v>543.12699999999995</v>
      </c>
      <c r="AQ14" s="628">
        <v>525.66899999999998</v>
      </c>
      <c r="AR14" s="628">
        <v>446.66699999999997</v>
      </c>
      <c r="AS14" s="628">
        <v>344.45800000000003</v>
      </c>
      <c r="AT14" s="628">
        <v>225.63800000000001</v>
      </c>
      <c r="AU14" s="628">
        <v>204.38200000000001</v>
      </c>
      <c r="AV14" s="628">
        <v>297.35500000000002</v>
      </c>
      <c r="AW14" s="628">
        <v>361.38299999999998</v>
      </c>
      <c r="AX14" s="628">
        <v>417.54399999999998</v>
      </c>
      <c r="AY14" s="628">
        <v>370.49200000000002</v>
      </c>
      <c r="AZ14" s="628">
        <v>455.61399999999998</v>
      </c>
      <c r="BA14" s="628">
        <v>488.35300000000001</v>
      </c>
      <c r="BB14" s="628">
        <v>380.38400000000001</v>
      </c>
      <c r="BC14" s="628">
        <v>383.13799999999998</v>
      </c>
      <c r="BD14" s="628">
        <v>330.68</v>
      </c>
      <c r="BE14" s="628">
        <v>258.21600000000001</v>
      </c>
      <c r="BF14" s="628">
        <v>213.078</v>
      </c>
      <c r="BG14" s="628">
        <v>172.3</v>
      </c>
      <c r="BH14" s="628">
        <v>242.37100000000001</v>
      </c>
      <c r="BI14" s="628">
        <v>322.39600000000002</v>
      </c>
      <c r="BJ14" s="628">
        <v>313.10199999999998</v>
      </c>
      <c r="BK14" s="628">
        <v>290.27300000000002</v>
      </c>
      <c r="BL14" s="628">
        <v>370.57600000000002</v>
      </c>
      <c r="BM14" s="628">
        <v>323.31299999999999</v>
      </c>
      <c r="BN14" s="628">
        <v>449.43200000000002</v>
      </c>
      <c r="BO14" s="628">
        <v>382.30200000000002</v>
      </c>
      <c r="BP14" s="628">
        <v>340.911</v>
      </c>
      <c r="BQ14" s="628">
        <v>277.661</v>
      </c>
      <c r="BR14" s="628">
        <v>245.76300000000001</v>
      </c>
      <c r="BS14" s="628">
        <v>208.36600000000001</v>
      </c>
      <c r="BT14" s="628">
        <v>320.36799999999999</v>
      </c>
      <c r="BU14" s="628">
        <v>356.73899999999998</v>
      </c>
      <c r="BV14" s="628">
        <v>314.18099999999998</v>
      </c>
      <c r="BW14" s="628">
        <v>272.86900000000003</v>
      </c>
      <c r="BX14" s="628">
        <v>282.59899999999999</v>
      </c>
      <c r="BY14" s="628">
        <v>294.69900000000001</v>
      </c>
      <c r="BZ14" s="628">
        <v>306.322</v>
      </c>
      <c r="CA14" s="628">
        <v>279.29700000000003</v>
      </c>
      <c r="CB14" s="628">
        <v>279.096</v>
      </c>
      <c r="CC14" s="628">
        <v>262.72800000000001</v>
      </c>
      <c r="CD14" s="628">
        <v>221.30799999999999</v>
      </c>
      <c r="CE14" s="628">
        <v>197.405</v>
      </c>
      <c r="CF14" s="628">
        <v>258.61099999999999</v>
      </c>
      <c r="CG14" s="628">
        <v>326.96300000000002</v>
      </c>
      <c r="CH14" s="628">
        <v>331.22899999999998</v>
      </c>
      <c r="CI14" s="628">
        <v>302.09300000000002</v>
      </c>
      <c r="CJ14" s="628">
        <v>320.61700000000002</v>
      </c>
      <c r="CK14" s="628">
        <v>323.65199999999999</v>
      </c>
      <c r="CL14" s="628">
        <v>327.40800000000002</v>
      </c>
      <c r="CM14" s="628">
        <v>325.93400000000003</v>
      </c>
      <c r="CN14" s="628">
        <v>324.92899999999997</v>
      </c>
      <c r="CO14" s="628">
        <v>320.64800000000002</v>
      </c>
      <c r="CP14" s="628">
        <f>[2]Dataset!CN15/1000</f>
        <v>240.34399999999999</v>
      </c>
      <c r="CQ14" s="628">
        <f>[2]Dataset!CO15/1000</f>
        <v>197.441</v>
      </c>
      <c r="CR14" s="628">
        <f>[2]Dataset!CP15/1000</f>
        <v>311.43700000000001</v>
      </c>
    </row>
    <row r="15" spans="1:96" s="156" customFormat="1" ht="16.5" customHeight="1">
      <c r="A15" s="1058"/>
      <c r="B15" s="808"/>
      <c r="C15" s="635" t="s">
        <v>676</v>
      </c>
      <c r="D15" s="629">
        <v>394.14699999999999</v>
      </c>
      <c r="E15" s="629">
        <v>395.01</v>
      </c>
      <c r="F15" s="629">
        <v>347.16</v>
      </c>
      <c r="G15" s="629">
        <v>327.26299999999998</v>
      </c>
      <c r="H15" s="629">
        <v>319.005</v>
      </c>
      <c r="I15" s="629">
        <v>311.97399999999999</v>
      </c>
      <c r="J15" s="629">
        <v>274.93099999999998</v>
      </c>
      <c r="K15" s="629">
        <v>268.584</v>
      </c>
      <c r="L15" s="629">
        <v>328.52800000000002</v>
      </c>
      <c r="M15" s="629">
        <v>338.24400000000003</v>
      </c>
      <c r="N15" s="629">
        <v>398.69299999999998</v>
      </c>
      <c r="O15" s="629">
        <v>376.911</v>
      </c>
      <c r="P15" s="629">
        <v>414.99900000000002</v>
      </c>
      <c r="Q15" s="629">
        <v>440.06</v>
      </c>
      <c r="R15" s="629">
        <v>523.18899999999996</v>
      </c>
      <c r="S15" s="629">
        <v>435.166</v>
      </c>
      <c r="T15" s="629">
        <v>519.63499999999999</v>
      </c>
      <c r="U15" s="629">
        <v>442.11799999999999</v>
      </c>
      <c r="V15" s="629">
        <v>318.00200000000001</v>
      </c>
      <c r="W15" s="629">
        <v>299.40300000000002</v>
      </c>
      <c r="X15" s="629">
        <v>376.00299999999999</v>
      </c>
      <c r="Y15" s="629">
        <v>456.08600000000001</v>
      </c>
      <c r="Z15" s="629">
        <v>457.53</v>
      </c>
      <c r="AA15" s="629">
        <v>411.13200000000001</v>
      </c>
      <c r="AB15" s="629">
        <v>468.04199999999997</v>
      </c>
      <c r="AC15" s="629">
        <v>463.358</v>
      </c>
      <c r="AD15" s="629">
        <v>434.01600000000002</v>
      </c>
      <c r="AE15" s="629">
        <v>414.00900000000001</v>
      </c>
      <c r="AF15" s="629">
        <v>447.50400000000002</v>
      </c>
      <c r="AG15" s="629">
        <v>385.827</v>
      </c>
      <c r="AH15" s="629">
        <v>306.89699999999999</v>
      </c>
      <c r="AI15" s="629">
        <v>366.98099999999999</v>
      </c>
      <c r="AJ15" s="629">
        <v>428.62</v>
      </c>
      <c r="AK15" s="629">
        <v>371.07799999999997</v>
      </c>
      <c r="AL15" s="629">
        <v>442.83300000000003</v>
      </c>
      <c r="AM15" s="629">
        <v>390.53899999999999</v>
      </c>
      <c r="AN15" s="629">
        <v>422.28</v>
      </c>
      <c r="AO15" s="629">
        <v>431.113</v>
      </c>
      <c r="AP15" s="629">
        <v>603.43700000000001</v>
      </c>
      <c r="AQ15" s="629">
        <v>596.78399999999999</v>
      </c>
      <c r="AR15" s="629">
        <v>501.78500000000003</v>
      </c>
      <c r="AS15" s="629">
        <v>399.64299999999997</v>
      </c>
      <c r="AT15" s="629">
        <v>273.81400000000002</v>
      </c>
      <c r="AU15" s="629">
        <v>249.226</v>
      </c>
      <c r="AV15" s="629">
        <v>343.63299999999998</v>
      </c>
      <c r="AW15" s="629">
        <v>410.56099999999998</v>
      </c>
      <c r="AX15" s="629">
        <v>467.22800000000001</v>
      </c>
      <c r="AY15" s="629">
        <v>370.49200000000002</v>
      </c>
      <c r="AZ15" s="629">
        <v>503.41800000000001</v>
      </c>
      <c r="BA15" s="629">
        <v>536.61300000000006</v>
      </c>
      <c r="BB15" s="629">
        <v>426.983</v>
      </c>
      <c r="BC15" s="629">
        <v>435.62900000000002</v>
      </c>
      <c r="BD15" s="629">
        <v>381.02199999999999</v>
      </c>
      <c r="BE15" s="629">
        <v>308.45999999999998</v>
      </c>
      <c r="BF15" s="629">
        <v>260.404</v>
      </c>
      <c r="BG15" s="629">
        <v>220.81</v>
      </c>
      <c r="BH15" s="629">
        <v>287.89</v>
      </c>
      <c r="BI15" s="629">
        <v>369.346</v>
      </c>
      <c r="BJ15" s="629">
        <v>362.565</v>
      </c>
      <c r="BK15" s="629">
        <v>338.202</v>
      </c>
      <c r="BL15" s="629">
        <v>420.59699999999998</v>
      </c>
      <c r="BM15" s="629">
        <v>361.54199999999997</v>
      </c>
      <c r="BN15" s="629">
        <v>490.37900000000002</v>
      </c>
      <c r="BO15" s="629">
        <v>424.75099999999998</v>
      </c>
      <c r="BP15" s="629">
        <v>381.33499999999998</v>
      </c>
      <c r="BQ15" s="629">
        <v>321.12099999999998</v>
      </c>
      <c r="BR15" s="629">
        <v>286.30399999999997</v>
      </c>
      <c r="BS15" s="629">
        <v>242.18700000000001</v>
      </c>
      <c r="BT15" s="629">
        <v>358.51100000000002</v>
      </c>
      <c r="BU15" s="629">
        <v>395.209</v>
      </c>
      <c r="BV15" s="629">
        <v>357.63299999999998</v>
      </c>
      <c r="BW15" s="629">
        <v>312.29300000000001</v>
      </c>
      <c r="BX15" s="629">
        <v>323.92899999999997</v>
      </c>
      <c r="BY15" s="629">
        <v>334.57799999999997</v>
      </c>
      <c r="BZ15" s="629">
        <v>346.57900000000001</v>
      </c>
      <c r="CA15" s="629">
        <v>317.31700000000001</v>
      </c>
      <c r="CB15" s="629">
        <v>319.46600000000001</v>
      </c>
      <c r="CC15" s="629">
        <v>305.57299999999998</v>
      </c>
      <c r="CD15" s="629">
        <v>266.19499999999999</v>
      </c>
      <c r="CE15" s="629">
        <v>239.22900000000001</v>
      </c>
      <c r="CF15" s="629">
        <v>299.91300000000001</v>
      </c>
      <c r="CG15" s="629">
        <v>367.48700000000002</v>
      </c>
      <c r="CH15" s="629">
        <v>370.91699999999997</v>
      </c>
      <c r="CI15" s="629">
        <v>340.14</v>
      </c>
      <c r="CJ15" s="629">
        <v>360.82100000000003</v>
      </c>
      <c r="CK15" s="629">
        <v>362.35899999999998</v>
      </c>
      <c r="CL15" s="629">
        <v>367.87099999999998</v>
      </c>
      <c r="CM15" s="629">
        <v>363.49099999999999</v>
      </c>
      <c r="CN15" s="629">
        <v>357.15600000000001</v>
      </c>
      <c r="CO15" s="629">
        <v>353.18599999999998</v>
      </c>
      <c r="CP15" s="628">
        <f>[2]Dataset!CN16/1000</f>
        <v>273.93099999999998</v>
      </c>
      <c r="CQ15" s="628">
        <f>[2]Dataset!CO16/1000</f>
        <v>235.024</v>
      </c>
      <c r="CR15" s="628">
        <f>[2]Dataset!CP16/1000</f>
        <v>349.27800000000002</v>
      </c>
    </row>
    <row r="16" spans="1:96" ht="16.5" customHeight="1">
      <c r="A16" s="1058"/>
      <c r="B16" s="625"/>
      <c r="C16" s="634" t="s">
        <v>387</v>
      </c>
      <c r="D16" s="628">
        <v>169.422</v>
      </c>
      <c r="E16" s="628">
        <v>157.09399999999999</v>
      </c>
      <c r="F16" s="628">
        <v>175.03100000000001</v>
      </c>
      <c r="G16" s="628">
        <v>182.25</v>
      </c>
      <c r="H16" s="628">
        <v>155.447</v>
      </c>
      <c r="I16" s="628">
        <v>166.15799999999999</v>
      </c>
      <c r="J16" s="628">
        <v>150.255</v>
      </c>
      <c r="K16" s="628">
        <v>179.595</v>
      </c>
      <c r="L16" s="628">
        <v>209.18899999999999</v>
      </c>
      <c r="M16" s="628">
        <v>214.696</v>
      </c>
      <c r="N16" s="628">
        <v>217.48400000000001</v>
      </c>
      <c r="O16" s="628">
        <v>208.04</v>
      </c>
      <c r="P16" s="628">
        <v>199.96799999999999</v>
      </c>
      <c r="Q16" s="628">
        <v>196.71700000000001</v>
      </c>
      <c r="R16" s="628">
        <v>203.678</v>
      </c>
      <c r="S16" s="628">
        <v>196.39599999999999</v>
      </c>
      <c r="T16" s="628">
        <v>186.93600000000001</v>
      </c>
      <c r="U16" s="628">
        <v>199.79599999999999</v>
      </c>
      <c r="V16" s="628">
        <v>183.714</v>
      </c>
      <c r="W16" s="628">
        <v>188.33</v>
      </c>
      <c r="X16" s="628">
        <v>218.04400000000001</v>
      </c>
      <c r="Y16" s="628">
        <v>222.88300000000001</v>
      </c>
      <c r="Z16" s="628">
        <v>221.75200000000001</v>
      </c>
      <c r="AA16" s="628">
        <v>216.083</v>
      </c>
      <c r="AB16" s="628">
        <v>249.458</v>
      </c>
      <c r="AC16" s="628">
        <v>219.86</v>
      </c>
      <c r="AD16" s="628">
        <v>231.095</v>
      </c>
      <c r="AE16" s="628">
        <v>217.214</v>
      </c>
      <c r="AF16" s="628">
        <v>215.20599999999999</v>
      </c>
      <c r="AG16" s="628">
        <v>194.55199999999999</v>
      </c>
      <c r="AH16" s="628">
        <v>202.126</v>
      </c>
      <c r="AI16" s="628">
        <v>202.42400000000001</v>
      </c>
      <c r="AJ16" s="628">
        <v>240.30699999999999</v>
      </c>
      <c r="AK16" s="628">
        <v>213.02500000000001</v>
      </c>
      <c r="AL16" s="628">
        <v>227.3</v>
      </c>
      <c r="AM16" s="628">
        <v>222.44900000000001</v>
      </c>
      <c r="AN16" s="628">
        <v>249.19399999999999</v>
      </c>
      <c r="AO16" s="628">
        <v>225.083</v>
      </c>
      <c r="AP16" s="628">
        <v>269.85000000000002</v>
      </c>
      <c r="AQ16" s="628">
        <v>280.298</v>
      </c>
      <c r="AR16" s="628">
        <v>239.297</v>
      </c>
      <c r="AS16" s="628">
        <v>215.703</v>
      </c>
      <c r="AT16" s="628">
        <v>190.61199999999999</v>
      </c>
      <c r="AU16" s="628">
        <v>225.78700000000001</v>
      </c>
      <c r="AV16" s="628">
        <v>215.935</v>
      </c>
      <c r="AW16" s="628">
        <v>200.136</v>
      </c>
      <c r="AX16" s="628">
        <v>219.71299999999999</v>
      </c>
      <c r="AY16" s="628">
        <v>218.78</v>
      </c>
      <c r="AZ16" s="628">
        <v>203.815</v>
      </c>
      <c r="BA16" s="628">
        <v>193.14699999999999</v>
      </c>
      <c r="BB16" s="628">
        <v>194.06899999999999</v>
      </c>
      <c r="BC16" s="628">
        <v>200.43199999999999</v>
      </c>
      <c r="BD16" s="628">
        <v>186.90600000000001</v>
      </c>
      <c r="BE16" s="628">
        <v>173.03200000000001</v>
      </c>
      <c r="BF16" s="628">
        <v>187.80600000000001</v>
      </c>
      <c r="BG16" s="628">
        <v>167.828</v>
      </c>
      <c r="BH16" s="628">
        <v>182.488</v>
      </c>
      <c r="BI16" s="628">
        <v>179.351</v>
      </c>
      <c r="BJ16" s="628">
        <v>172.869</v>
      </c>
      <c r="BK16" s="628">
        <v>196.83</v>
      </c>
      <c r="BL16" s="628">
        <v>190.702</v>
      </c>
      <c r="BM16" s="628">
        <v>162.29499999999999</v>
      </c>
      <c r="BN16" s="628">
        <v>181.63300000000001</v>
      </c>
      <c r="BO16" s="628">
        <v>179.01400000000001</v>
      </c>
      <c r="BP16" s="628">
        <v>194.43299999999999</v>
      </c>
      <c r="BQ16" s="628">
        <v>184.83199999999999</v>
      </c>
      <c r="BR16" s="628">
        <v>185.64599999999999</v>
      </c>
      <c r="BS16" s="628">
        <v>181.19200000000001</v>
      </c>
      <c r="BT16" s="628">
        <v>195.99799999999999</v>
      </c>
      <c r="BU16" s="628">
        <v>198.03200000000001</v>
      </c>
      <c r="BV16" s="628">
        <v>200.81200000000001</v>
      </c>
      <c r="BW16" s="628">
        <v>246.20400000000001</v>
      </c>
      <c r="BX16" s="628">
        <v>239.26</v>
      </c>
      <c r="BY16" s="628">
        <v>185.93</v>
      </c>
      <c r="BZ16" s="628">
        <v>181.24199999999999</v>
      </c>
      <c r="CA16" s="628">
        <v>194.233</v>
      </c>
      <c r="CB16" s="628">
        <v>217.196</v>
      </c>
      <c r="CC16" s="628">
        <v>210.49</v>
      </c>
      <c r="CD16" s="628">
        <v>171.97499999999999</v>
      </c>
      <c r="CE16" s="628">
        <v>169.43600000000001</v>
      </c>
      <c r="CF16" s="628">
        <v>196.376</v>
      </c>
      <c r="CG16" s="628">
        <v>194.29599999999999</v>
      </c>
      <c r="CH16" s="628">
        <v>217.82400000000001</v>
      </c>
      <c r="CI16" s="628">
        <v>236.44900000000001</v>
      </c>
      <c r="CJ16" s="628">
        <v>221.66800000000001</v>
      </c>
      <c r="CK16" s="628">
        <v>186.32</v>
      </c>
      <c r="CL16" s="628">
        <v>199.29900000000001</v>
      </c>
      <c r="CM16" s="628">
        <v>186.03899999999999</v>
      </c>
      <c r="CN16" s="628">
        <v>197.547</v>
      </c>
      <c r="CO16" s="628">
        <v>167.09</v>
      </c>
      <c r="CP16" s="628">
        <f>[2]Dataset!CN17/1000</f>
        <v>169.20099999999999</v>
      </c>
      <c r="CQ16" s="628">
        <f>[2]Dataset!CO17/1000</f>
        <v>171.56299999999999</v>
      </c>
      <c r="CR16" s="628">
        <f>[2]Dataset!CP17/1000</f>
        <v>204.745</v>
      </c>
    </row>
    <row r="17" spans="1:96" ht="16.5" customHeight="1">
      <c r="A17" s="1058"/>
      <c r="B17" s="625"/>
      <c r="C17" s="635" t="s">
        <v>679</v>
      </c>
      <c r="D17" s="629">
        <v>799.28700000000003</v>
      </c>
      <c r="E17" s="629">
        <v>726.43499999999995</v>
      </c>
      <c r="F17" s="629">
        <v>694.69500000000005</v>
      </c>
      <c r="G17" s="629">
        <v>734.04700000000003</v>
      </c>
      <c r="H17" s="629">
        <v>662.673</v>
      </c>
      <c r="I17" s="629">
        <v>637.47199999999998</v>
      </c>
      <c r="J17" s="629">
        <v>595.62099999999998</v>
      </c>
      <c r="K17" s="629">
        <v>670.91300000000001</v>
      </c>
      <c r="L17" s="629">
        <v>775.721</v>
      </c>
      <c r="M17" s="629">
        <v>762.76300000000003</v>
      </c>
      <c r="N17" s="629">
        <v>769.68899999999996</v>
      </c>
      <c r="O17" s="629">
        <v>795.00699999999995</v>
      </c>
      <c r="P17" s="629">
        <v>748.02800000000002</v>
      </c>
      <c r="Q17" s="629">
        <v>747.33500000000004</v>
      </c>
      <c r="R17" s="629">
        <v>744.53800000000001</v>
      </c>
      <c r="S17" s="629">
        <v>741.51700000000005</v>
      </c>
      <c r="T17" s="629">
        <v>655.31799999999998</v>
      </c>
      <c r="U17" s="629">
        <v>583.33500000000004</v>
      </c>
      <c r="V17" s="629">
        <v>605.28300000000002</v>
      </c>
      <c r="W17" s="629">
        <v>648.87</v>
      </c>
      <c r="X17" s="629">
        <v>726.68499999999995</v>
      </c>
      <c r="Y17" s="629">
        <v>756.14499999999998</v>
      </c>
      <c r="Z17" s="629">
        <v>752.96799999999996</v>
      </c>
      <c r="AA17" s="629">
        <v>786.37</v>
      </c>
      <c r="AB17" s="629">
        <v>761.072</v>
      </c>
      <c r="AC17" s="629">
        <v>738.64700000000005</v>
      </c>
      <c r="AD17" s="629">
        <v>754.73699999999997</v>
      </c>
      <c r="AE17" s="629">
        <v>772.40800000000002</v>
      </c>
      <c r="AF17" s="629">
        <v>731.95299999999997</v>
      </c>
      <c r="AG17" s="629">
        <v>627.69100000000003</v>
      </c>
      <c r="AH17" s="629">
        <v>619.226</v>
      </c>
      <c r="AI17" s="629">
        <v>655.77300000000002</v>
      </c>
      <c r="AJ17" s="629">
        <v>764.66</v>
      </c>
      <c r="AK17" s="629">
        <v>421.02699999999999</v>
      </c>
      <c r="AL17" s="629">
        <v>742.64</v>
      </c>
      <c r="AM17" s="629">
        <v>724.94600000000003</v>
      </c>
      <c r="AN17" s="629">
        <v>759.65</v>
      </c>
      <c r="AO17" s="629">
        <v>742.59400000000005</v>
      </c>
      <c r="AP17" s="629">
        <v>889.07500000000005</v>
      </c>
      <c r="AQ17" s="629">
        <v>867.47699999999998</v>
      </c>
      <c r="AR17" s="629">
        <v>667.67499999999995</v>
      </c>
      <c r="AS17" s="629">
        <v>612.91700000000003</v>
      </c>
      <c r="AT17" s="629">
        <v>643.97400000000005</v>
      </c>
      <c r="AU17" s="629">
        <v>628.10799999999995</v>
      </c>
      <c r="AV17" s="629">
        <v>650.19000000000005</v>
      </c>
      <c r="AW17" s="629">
        <v>688.02099999999996</v>
      </c>
      <c r="AX17" s="629">
        <v>750.85</v>
      </c>
      <c r="AY17" s="629">
        <v>770.21699999999998</v>
      </c>
      <c r="AZ17" s="629">
        <v>749.41099999999994</v>
      </c>
      <c r="BA17" s="629">
        <v>683.35500000000002</v>
      </c>
      <c r="BB17" s="629">
        <v>666.08399999999995</v>
      </c>
      <c r="BC17" s="629">
        <v>672.69299999999998</v>
      </c>
      <c r="BD17" s="629">
        <v>629.23500000000001</v>
      </c>
      <c r="BE17" s="629">
        <v>612.02</v>
      </c>
      <c r="BF17" s="629">
        <v>553.56399999999996</v>
      </c>
      <c r="BG17" s="629">
        <v>496.82900000000001</v>
      </c>
      <c r="BH17" s="629">
        <v>580.71699999999998</v>
      </c>
      <c r="BI17" s="629">
        <v>601.07500000000005</v>
      </c>
      <c r="BJ17" s="629">
        <v>617.97900000000004</v>
      </c>
      <c r="BK17" s="629">
        <v>659.52</v>
      </c>
      <c r="BL17" s="629">
        <v>660.55499999999995</v>
      </c>
      <c r="BM17" s="629">
        <v>586.57600000000002</v>
      </c>
      <c r="BN17" s="629">
        <v>652.43499999999995</v>
      </c>
      <c r="BO17" s="629">
        <v>628.48299999999995</v>
      </c>
      <c r="BP17" s="629">
        <v>613.86400000000003</v>
      </c>
      <c r="BQ17" s="629">
        <v>583.42600000000004</v>
      </c>
      <c r="BR17" s="629">
        <v>600.49699999999996</v>
      </c>
      <c r="BS17" s="629">
        <v>567.01</v>
      </c>
      <c r="BT17" s="629">
        <v>635.50800000000004</v>
      </c>
      <c r="BU17" s="629">
        <v>642.09699999999998</v>
      </c>
      <c r="BV17" s="629">
        <v>612.06799999999998</v>
      </c>
      <c r="BW17" s="629">
        <v>664.96699999999998</v>
      </c>
      <c r="BX17" s="629">
        <v>688.61599999999999</v>
      </c>
      <c r="BY17" s="629">
        <v>604.17499999999995</v>
      </c>
      <c r="BZ17" s="629">
        <v>607.66600000000005</v>
      </c>
      <c r="CA17" s="629">
        <v>613.25300000000004</v>
      </c>
      <c r="CB17" s="629">
        <v>631.06500000000005</v>
      </c>
      <c r="CC17" s="629">
        <v>591.57500000000005</v>
      </c>
      <c r="CD17" s="629">
        <v>563.15200000000004</v>
      </c>
      <c r="CE17" s="629">
        <v>562.79300000000001</v>
      </c>
      <c r="CF17" s="629">
        <v>618.92100000000005</v>
      </c>
      <c r="CG17" s="629">
        <v>632.08100000000002</v>
      </c>
      <c r="CH17" s="629">
        <v>684.86800000000005</v>
      </c>
      <c r="CI17" s="629">
        <v>683.35500000000002</v>
      </c>
      <c r="CJ17" s="629">
        <v>643.13300000000004</v>
      </c>
      <c r="CK17" s="629">
        <v>622.15899999999999</v>
      </c>
      <c r="CL17" s="629">
        <v>655.51900000000001</v>
      </c>
      <c r="CM17" s="629">
        <v>646.50699999999995</v>
      </c>
      <c r="CN17" s="629">
        <v>613.12199999999996</v>
      </c>
      <c r="CO17" s="629">
        <v>605.34</v>
      </c>
      <c r="CP17" s="629">
        <f>[2]Dataset!CN18/1000</f>
        <v>558.98299999999995</v>
      </c>
      <c r="CQ17" s="629">
        <f>[2]Dataset!CO18/1000</f>
        <v>536.04999999999995</v>
      </c>
      <c r="CR17" s="629">
        <f>[2]Dataset!CP18/1000</f>
        <v>652.87300000000005</v>
      </c>
    </row>
    <row r="18" spans="1:96" ht="16.5" customHeight="1">
      <c r="A18" s="1058"/>
      <c r="B18" s="625"/>
      <c r="C18" s="634" t="s">
        <v>388</v>
      </c>
      <c r="D18" s="628">
        <v>136.10900000000001</v>
      </c>
      <c r="E18" s="628">
        <v>127.524</v>
      </c>
      <c r="F18" s="628">
        <v>140.72200000000001</v>
      </c>
      <c r="G18" s="628">
        <v>133.84800000000001</v>
      </c>
      <c r="H18" s="628">
        <v>135.44399999999999</v>
      </c>
      <c r="I18" s="628">
        <v>128.624</v>
      </c>
      <c r="J18" s="628">
        <v>114.614</v>
      </c>
      <c r="K18" s="628">
        <v>139.76300000000001</v>
      </c>
      <c r="L18" s="628">
        <v>146.375</v>
      </c>
      <c r="M18" s="628">
        <v>147.59</v>
      </c>
      <c r="N18" s="628">
        <v>156.73400000000001</v>
      </c>
      <c r="O18" s="628">
        <v>162.48400000000001</v>
      </c>
      <c r="P18" s="628">
        <v>160.99799999999999</v>
      </c>
      <c r="Q18" s="628">
        <v>157.22999999999999</v>
      </c>
      <c r="R18" s="628">
        <v>158.28700000000001</v>
      </c>
      <c r="S18" s="628">
        <v>140.64599999999999</v>
      </c>
      <c r="T18" s="628">
        <v>128.887</v>
      </c>
      <c r="U18" s="628">
        <v>132.678</v>
      </c>
      <c r="V18" s="628">
        <v>139.464</v>
      </c>
      <c r="W18" s="628">
        <v>139.48099999999999</v>
      </c>
      <c r="X18" s="628">
        <v>134.95099999999999</v>
      </c>
      <c r="Y18" s="628">
        <v>148.136</v>
      </c>
      <c r="Z18" s="628">
        <v>155.26</v>
      </c>
      <c r="AA18" s="628">
        <v>152.446</v>
      </c>
      <c r="AB18" s="628">
        <v>160.798</v>
      </c>
      <c r="AC18" s="628">
        <v>149.17699999999999</v>
      </c>
      <c r="AD18" s="628">
        <v>152.999</v>
      </c>
      <c r="AE18" s="628">
        <v>158.86799999999999</v>
      </c>
      <c r="AF18" s="628">
        <v>162.05500000000001</v>
      </c>
      <c r="AG18" s="628">
        <v>145.08099999999999</v>
      </c>
      <c r="AH18" s="628">
        <v>143.733</v>
      </c>
      <c r="AI18" s="628">
        <v>159.66200000000001</v>
      </c>
      <c r="AJ18" s="628">
        <v>155.30099999999999</v>
      </c>
      <c r="AK18" s="628">
        <v>170.82300000000001</v>
      </c>
      <c r="AL18" s="628">
        <v>192.40799999999999</v>
      </c>
      <c r="AM18" s="628">
        <v>173.797</v>
      </c>
      <c r="AN18" s="628">
        <v>178.15</v>
      </c>
      <c r="AO18" s="628">
        <v>157.548</v>
      </c>
      <c r="AP18" s="628">
        <v>205.28200000000001</v>
      </c>
      <c r="AQ18" s="628">
        <v>223.749</v>
      </c>
      <c r="AR18" s="628">
        <v>190.34800000000001</v>
      </c>
      <c r="AS18" s="628">
        <v>176.52500000000001</v>
      </c>
      <c r="AT18" s="628">
        <v>163.66</v>
      </c>
      <c r="AU18" s="628">
        <v>163.34100000000001</v>
      </c>
      <c r="AV18" s="628">
        <v>175.21899999999999</v>
      </c>
      <c r="AW18" s="628">
        <v>191.55099999999999</v>
      </c>
      <c r="AX18" s="628">
        <v>212.53100000000001</v>
      </c>
      <c r="AY18" s="628">
        <v>209.14699999999999</v>
      </c>
      <c r="AZ18" s="628">
        <v>206.71799999999999</v>
      </c>
      <c r="BA18" s="628">
        <v>194.44800000000001</v>
      </c>
      <c r="BB18" s="628">
        <v>188.434</v>
      </c>
      <c r="BC18" s="628">
        <v>195.14699999999999</v>
      </c>
      <c r="BD18" s="628">
        <v>171.77799999999999</v>
      </c>
      <c r="BE18" s="628">
        <v>159.07499999999999</v>
      </c>
      <c r="BF18" s="628">
        <v>149.39099999999999</v>
      </c>
      <c r="BG18" s="628">
        <v>153.791</v>
      </c>
      <c r="BH18" s="628">
        <v>161.28200000000001</v>
      </c>
      <c r="BI18" s="628">
        <v>161.00399999999999</v>
      </c>
      <c r="BJ18" s="628">
        <v>165.91399999999999</v>
      </c>
      <c r="BK18" s="628">
        <v>168.16300000000001</v>
      </c>
      <c r="BL18" s="628">
        <v>166.60599999999999</v>
      </c>
      <c r="BM18" s="628">
        <v>162.37100000000001</v>
      </c>
      <c r="BN18" s="628">
        <v>167.501</v>
      </c>
      <c r="BO18" s="628">
        <v>161.66399999999999</v>
      </c>
      <c r="BP18" s="628">
        <v>151.51900000000001</v>
      </c>
      <c r="BQ18" s="628">
        <v>143.90199999999999</v>
      </c>
      <c r="BR18" s="628">
        <v>146.672</v>
      </c>
      <c r="BS18" s="628">
        <v>143.30699999999999</v>
      </c>
      <c r="BT18" s="628">
        <v>158.09</v>
      </c>
      <c r="BU18" s="628">
        <v>160.982</v>
      </c>
      <c r="BV18" s="628">
        <v>166.505</v>
      </c>
      <c r="BW18" s="628">
        <v>156.00299999999999</v>
      </c>
      <c r="BX18" s="628">
        <v>162.96899999999999</v>
      </c>
      <c r="BY18" s="628">
        <v>151.52699999999999</v>
      </c>
      <c r="BZ18" s="628">
        <v>158.13</v>
      </c>
      <c r="CA18" s="628">
        <v>153.05199999999999</v>
      </c>
      <c r="CB18" s="628">
        <v>146.02600000000001</v>
      </c>
      <c r="CC18" s="628">
        <v>131.197</v>
      </c>
      <c r="CD18" s="628">
        <v>128.67400000000001</v>
      </c>
      <c r="CE18" s="628">
        <v>140.31299999999999</v>
      </c>
      <c r="CF18" s="628">
        <v>150.92099999999999</v>
      </c>
      <c r="CG18" s="628">
        <v>188.28100000000001</v>
      </c>
      <c r="CH18" s="628">
        <v>218.85900000000001</v>
      </c>
      <c r="CI18" s="628">
        <v>188.88200000000001</v>
      </c>
      <c r="CJ18" s="628">
        <v>200.20699999999999</v>
      </c>
      <c r="CK18" s="628">
        <v>207.51900000000001</v>
      </c>
      <c r="CL18" s="628">
        <v>218.69499999999999</v>
      </c>
      <c r="CM18" s="628">
        <v>190.91</v>
      </c>
      <c r="CN18" s="628">
        <v>184.37700000000001</v>
      </c>
      <c r="CO18" s="628">
        <v>152.232</v>
      </c>
      <c r="CP18" s="628">
        <f>[2]Dataset!CN19/1000</f>
        <v>154.25200000000001</v>
      </c>
      <c r="CQ18" s="628">
        <f>[2]Dataset!CO19/1000</f>
        <v>159.184</v>
      </c>
      <c r="CR18" s="628">
        <f>[2]Dataset!CP19/1000</f>
        <v>184.11799999999999</v>
      </c>
    </row>
    <row r="19" spans="1:96" ht="16.5" customHeight="1">
      <c r="A19" s="1058"/>
      <c r="B19" s="625"/>
      <c r="C19" s="635" t="s">
        <v>677</v>
      </c>
      <c r="D19" s="629">
        <v>770.85900000000004</v>
      </c>
      <c r="E19" s="629">
        <v>705.50199999999995</v>
      </c>
      <c r="F19" s="629">
        <v>671.03</v>
      </c>
      <c r="G19" s="629">
        <v>643.20799999999997</v>
      </c>
      <c r="H19" s="629">
        <v>630.23900000000003</v>
      </c>
      <c r="I19" s="629">
        <v>657.77</v>
      </c>
      <c r="J19" s="629">
        <v>630.91499999999996</v>
      </c>
      <c r="K19" s="629">
        <v>693.28800000000001</v>
      </c>
      <c r="L19" s="629">
        <v>703.11099999999999</v>
      </c>
      <c r="M19" s="629">
        <v>676.30200000000002</v>
      </c>
      <c r="N19" s="629">
        <v>700.89599999999996</v>
      </c>
      <c r="O19" s="629">
        <v>732.726</v>
      </c>
      <c r="P19" s="629">
        <v>737.40300000000002</v>
      </c>
      <c r="Q19" s="629">
        <v>729.34199999999998</v>
      </c>
      <c r="R19" s="629">
        <v>698.32299999999998</v>
      </c>
      <c r="S19" s="629">
        <v>623.21699999999998</v>
      </c>
      <c r="T19" s="629">
        <v>597.06399999999996</v>
      </c>
      <c r="U19" s="629">
        <v>612.80899999999997</v>
      </c>
      <c r="V19" s="629">
        <v>678.57299999999998</v>
      </c>
      <c r="W19" s="629">
        <v>658.56299999999999</v>
      </c>
      <c r="X19" s="629">
        <v>667.54100000000005</v>
      </c>
      <c r="Y19" s="629">
        <v>665.49099999999999</v>
      </c>
      <c r="Z19" s="629">
        <v>698.58299999999997</v>
      </c>
      <c r="AA19" s="629">
        <v>717.81899999999996</v>
      </c>
      <c r="AB19" s="629">
        <v>764.13099999999997</v>
      </c>
      <c r="AC19" s="629">
        <v>697.25</v>
      </c>
      <c r="AD19" s="629">
        <v>675.39400000000001</v>
      </c>
      <c r="AE19" s="629">
        <v>705.04700000000003</v>
      </c>
      <c r="AF19" s="629">
        <v>719.34199999999998</v>
      </c>
      <c r="AG19" s="629">
        <v>685.86800000000005</v>
      </c>
      <c r="AH19" s="629">
        <v>685.55399999999997</v>
      </c>
      <c r="AI19" s="629">
        <v>726.42</v>
      </c>
      <c r="AJ19" s="629">
        <v>777.84400000000005</v>
      </c>
      <c r="AK19" s="629">
        <v>770.50699999999995</v>
      </c>
      <c r="AL19" s="629">
        <v>827.822</v>
      </c>
      <c r="AM19" s="629">
        <v>797.64200000000005</v>
      </c>
      <c r="AN19" s="629">
        <v>826.245</v>
      </c>
      <c r="AO19" s="629">
        <v>796.11500000000001</v>
      </c>
      <c r="AP19" s="629">
        <v>989.27800000000002</v>
      </c>
      <c r="AQ19" s="629">
        <v>1042.183</v>
      </c>
      <c r="AR19" s="629">
        <v>909.577</v>
      </c>
      <c r="AS19" s="629">
        <v>851.44399999999996</v>
      </c>
      <c r="AT19" s="629">
        <v>764.94200000000001</v>
      </c>
      <c r="AU19" s="629">
        <v>733.66700000000003</v>
      </c>
      <c r="AV19" s="629">
        <v>812.31399999999996</v>
      </c>
      <c r="AW19" s="629">
        <v>820.48900000000003</v>
      </c>
      <c r="AX19" s="629">
        <v>857.67600000000004</v>
      </c>
      <c r="AY19" s="629">
        <v>837.69500000000005</v>
      </c>
      <c r="AZ19" s="629">
        <v>844.51199999999994</v>
      </c>
      <c r="BA19" s="629">
        <v>814.05700000000002</v>
      </c>
      <c r="BB19" s="629">
        <v>808.89700000000005</v>
      </c>
      <c r="BC19" s="629">
        <v>837.09199999999998</v>
      </c>
      <c r="BD19" s="629">
        <v>730.82100000000003</v>
      </c>
      <c r="BE19" s="629">
        <v>739.17</v>
      </c>
      <c r="BF19" s="629">
        <v>659.447</v>
      </c>
      <c r="BG19" s="629">
        <v>648.83000000000004</v>
      </c>
      <c r="BH19" s="629">
        <v>702.03800000000001</v>
      </c>
      <c r="BI19" s="629">
        <v>713.71199999999999</v>
      </c>
      <c r="BJ19" s="629">
        <v>733.78599999999994</v>
      </c>
      <c r="BK19" s="629">
        <v>739.02599999999995</v>
      </c>
      <c r="BL19" s="629">
        <v>778.82299999999998</v>
      </c>
      <c r="BM19" s="629">
        <v>725.26199999999994</v>
      </c>
      <c r="BN19" s="629">
        <v>691.50800000000004</v>
      </c>
      <c r="BO19" s="629">
        <v>664.23</v>
      </c>
      <c r="BP19" s="629">
        <v>646.83799999999997</v>
      </c>
      <c r="BQ19" s="629">
        <v>631.54600000000005</v>
      </c>
      <c r="BR19" s="629">
        <v>619.82000000000005</v>
      </c>
      <c r="BS19" s="629">
        <v>636.92999999999995</v>
      </c>
      <c r="BT19" s="629">
        <v>658.98699999999997</v>
      </c>
      <c r="BU19" s="629">
        <v>628.98800000000006</v>
      </c>
      <c r="BV19" s="629">
        <v>670.47299999999996</v>
      </c>
      <c r="BW19" s="629">
        <v>672.54200000000003</v>
      </c>
      <c r="BX19" s="629">
        <v>728.18600000000004</v>
      </c>
      <c r="BY19" s="629">
        <v>661.71900000000005</v>
      </c>
      <c r="BZ19" s="629">
        <v>679.38199999999995</v>
      </c>
      <c r="CA19" s="629">
        <v>677.995</v>
      </c>
      <c r="CB19" s="629">
        <v>686.03599999999994</v>
      </c>
      <c r="CC19" s="629">
        <v>660.697</v>
      </c>
      <c r="CD19" s="629">
        <v>645.87800000000004</v>
      </c>
      <c r="CE19" s="629">
        <v>691.09</v>
      </c>
      <c r="CF19" s="629">
        <v>704.91700000000003</v>
      </c>
      <c r="CG19" s="629">
        <v>713.62900000000002</v>
      </c>
      <c r="CH19" s="629">
        <v>775.29100000000005</v>
      </c>
      <c r="CI19" s="629">
        <v>781.83100000000002</v>
      </c>
      <c r="CJ19" s="629">
        <v>825.72299999999996</v>
      </c>
      <c r="CK19" s="629">
        <v>763.35299999999995</v>
      </c>
      <c r="CL19" s="629">
        <v>796.02</v>
      </c>
      <c r="CM19" s="629">
        <v>756.38</v>
      </c>
      <c r="CN19" s="629">
        <v>752.85299999999995</v>
      </c>
      <c r="CO19" s="629">
        <v>732.57600000000002</v>
      </c>
      <c r="CP19" s="629">
        <f>[2]Dataset!CN20/1000</f>
        <v>719.05200000000002</v>
      </c>
      <c r="CQ19" s="629">
        <f>[2]Dataset!CO20/1000</f>
        <v>767.63400000000001</v>
      </c>
      <c r="CR19" s="629">
        <f>[2]Dataset!CP20/1000</f>
        <v>762.96199999999999</v>
      </c>
    </row>
    <row r="20" spans="1:96" s="156" customFormat="1" ht="16.5" customHeight="1">
      <c r="A20" s="1058"/>
      <c r="B20" s="870"/>
      <c r="C20" s="156" t="s">
        <v>678</v>
      </c>
      <c r="D20" s="639"/>
      <c r="E20" s="639"/>
      <c r="F20" s="639"/>
      <c r="G20" s="641"/>
      <c r="H20" s="641" t="s">
        <v>694</v>
      </c>
      <c r="I20" s="641"/>
      <c r="J20" s="641"/>
      <c r="K20" s="641"/>
      <c r="L20" s="641"/>
      <c r="M20" s="641"/>
      <c r="N20" s="641"/>
      <c r="O20" s="641"/>
      <c r="P20" s="641"/>
      <c r="Q20" s="641"/>
      <c r="R20" s="641"/>
      <c r="S20" s="641"/>
      <c r="T20" s="641"/>
      <c r="U20" s="630">
        <v>8724.7364394361812</v>
      </c>
      <c r="V20" s="630">
        <v>7980.1640233589687</v>
      </c>
      <c r="W20" s="630">
        <v>7420.6626877958433</v>
      </c>
      <c r="X20" s="630">
        <v>8551.4917465832623</v>
      </c>
      <c r="Y20" s="630">
        <v>9460.7227602493203</v>
      </c>
      <c r="Z20" s="630">
        <v>9822.9104028863494</v>
      </c>
      <c r="AA20" s="630">
        <v>9600.8126978425353</v>
      </c>
      <c r="AB20" s="630">
        <v>10246.295510527971</v>
      </c>
      <c r="AC20" s="630">
        <v>10215.859072898267</v>
      </c>
      <c r="AD20" s="630">
        <v>9707.8989778323739</v>
      </c>
      <c r="AE20" s="630">
        <v>9457.0320175610959</v>
      </c>
      <c r="AF20" s="630">
        <v>9567.8628754872734</v>
      </c>
      <c r="AG20" s="630">
        <v>8211.9338596680973</v>
      </c>
      <c r="AH20" s="630">
        <v>7571.8291700241734</v>
      </c>
      <c r="AI20" s="630">
        <v>7431.4660231303824</v>
      </c>
      <c r="AJ20" s="630">
        <v>8721.0056483081808</v>
      </c>
      <c r="AK20" s="630">
        <v>9463.8112901356199</v>
      </c>
      <c r="AL20" s="630">
        <v>10119.395131771596</v>
      </c>
      <c r="AM20" s="630">
        <v>9750.6219335222177</v>
      </c>
      <c r="AN20" s="630">
        <v>10182.028101513997</v>
      </c>
      <c r="AO20" s="630">
        <v>10543.7167818609</v>
      </c>
      <c r="AP20" s="630">
        <v>12792.528290356726</v>
      </c>
      <c r="AQ20" s="630">
        <v>12584.971279191759</v>
      </c>
      <c r="AR20" s="630">
        <v>10489.016192202022</v>
      </c>
      <c r="AS20" s="630">
        <v>9150.628628086215</v>
      </c>
      <c r="AT20" s="630">
        <v>7837.6454517541924</v>
      </c>
      <c r="AU20" s="630">
        <v>7403.0069809319421</v>
      </c>
      <c r="AV20" s="630">
        <v>8657.4581701673196</v>
      </c>
      <c r="AW20" s="630">
        <v>9976.5991685664485</v>
      </c>
      <c r="AX20" s="630">
        <v>10928.446943540168</v>
      </c>
      <c r="AY20" s="630">
        <v>10780.27224479826</v>
      </c>
      <c r="AZ20" s="630">
        <v>10851.060409529828</v>
      </c>
      <c r="BA20" s="630">
        <v>10420.920455802632</v>
      </c>
      <c r="BB20" s="630">
        <v>10417.467437453524</v>
      </c>
      <c r="BC20" s="630">
        <v>10074.403604925563</v>
      </c>
      <c r="BD20" s="630">
        <v>9251.849763934888</v>
      </c>
      <c r="BE20" s="630">
        <v>8200.6725478207718</v>
      </c>
      <c r="BF20" s="630">
        <v>7654.112319418311</v>
      </c>
      <c r="BG20" s="630">
        <v>6968.9966808796289</v>
      </c>
      <c r="BH20" s="630">
        <v>7969.3640397211066</v>
      </c>
      <c r="BI20" s="630">
        <v>8830.5170521740056</v>
      </c>
      <c r="BJ20" s="630">
        <v>9348.0770032084674</v>
      </c>
      <c r="BK20" s="630">
        <v>9271.1302288540519</v>
      </c>
      <c r="BL20" s="630">
        <v>9808.1027451838181</v>
      </c>
      <c r="BM20" s="630">
        <v>9711.2493900516893</v>
      </c>
      <c r="BN20" s="630">
        <v>9313.865787959623</v>
      </c>
      <c r="BO20" s="630">
        <v>8587.1387836745125</v>
      </c>
      <c r="BP20" s="630">
        <v>8390.1180000000004</v>
      </c>
      <c r="BQ20" s="630">
        <v>7394.875</v>
      </c>
      <c r="BR20" s="630">
        <v>6943.5360000000001</v>
      </c>
      <c r="BS20" s="630">
        <v>6711.509</v>
      </c>
      <c r="BT20" s="630">
        <v>7914.88</v>
      </c>
      <c r="BU20" s="630">
        <v>8383.5550000000003</v>
      </c>
      <c r="BV20" s="630">
        <v>8893.8389999999999</v>
      </c>
      <c r="BW20" s="630">
        <v>8891.5380000000005</v>
      </c>
      <c r="BX20" s="630">
        <v>9209.0229999999992</v>
      </c>
      <c r="BY20" s="630">
        <v>9248.3449999999993</v>
      </c>
      <c r="BZ20" s="630">
        <v>8714.4179999999997</v>
      </c>
      <c r="CA20" s="716">
        <v>8351.3819999999996</v>
      </c>
      <c r="CB20" s="716">
        <v>8384.3619999999992</v>
      </c>
      <c r="CC20" s="630">
        <v>7480.0290000000005</v>
      </c>
      <c r="CD20" s="630">
        <v>6861.13</v>
      </c>
      <c r="CE20" s="630">
        <v>6742.7929999999997</v>
      </c>
      <c r="CF20" s="630">
        <v>7678.0630000000001</v>
      </c>
      <c r="CG20" s="629">
        <v>8274.1350000000002</v>
      </c>
      <c r="CH20" s="629">
        <v>8936.9500000000007</v>
      </c>
      <c r="CI20" s="630">
        <v>8781.0709999999999</v>
      </c>
      <c r="CJ20" s="630">
        <v>9120.6360000000004</v>
      </c>
      <c r="CK20" s="630">
        <v>9260.8770000000004</v>
      </c>
      <c r="CL20" s="630">
        <v>8793.4629999999997</v>
      </c>
      <c r="CM20" s="630">
        <v>8377.5</v>
      </c>
      <c r="CN20" s="630">
        <v>8243.491</v>
      </c>
      <c r="CO20" s="630">
        <v>7607.6930000000002</v>
      </c>
      <c r="CP20" s="629">
        <f>[2]Dataset!CN21/1000</f>
        <v>7074.192</v>
      </c>
      <c r="CQ20" s="629">
        <f>[2]Dataset!CO21/1000</f>
        <v>6827.0990000000002</v>
      </c>
      <c r="CR20" s="629">
        <f>[2]Dataset!CP21/1000</f>
        <v>7735.1310000000003</v>
      </c>
    </row>
    <row r="21" spans="1:96" ht="16.5" customHeight="1">
      <c r="A21" s="1058"/>
      <c r="B21" s="637"/>
      <c r="C21" s="626" t="s">
        <v>380</v>
      </c>
      <c r="D21" s="627">
        <v>4946.0940000000001</v>
      </c>
      <c r="E21" s="627">
        <v>6016.0550000000003</v>
      </c>
      <c r="F21" s="627">
        <v>5128.9920000000002</v>
      </c>
      <c r="G21" s="627">
        <v>4718.4709999999995</v>
      </c>
      <c r="H21" s="627">
        <v>4423.3829999999998</v>
      </c>
      <c r="I21" s="627">
        <v>4043.3649999999998</v>
      </c>
      <c r="J21" s="627">
        <v>3025.6480000000001</v>
      </c>
      <c r="K21" s="627">
        <v>2977.8040000000001</v>
      </c>
      <c r="L21" s="627">
        <v>4364.7629999999999</v>
      </c>
      <c r="M21" s="627">
        <v>4679.7439999999997</v>
      </c>
      <c r="N21" s="627">
        <v>5218.1270000000004</v>
      </c>
      <c r="O21" s="627">
        <v>4673.098</v>
      </c>
      <c r="P21" s="627">
        <v>5244.2730000000001</v>
      </c>
      <c r="Q21" s="627">
        <v>6804.2269999999999</v>
      </c>
      <c r="R21" s="627">
        <v>4915.1989999999996</v>
      </c>
      <c r="S21" s="627">
        <v>4801.5540000000001</v>
      </c>
      <c r="T21" s="627">
        <v>4569.6409999999996</v>
      </c>
      <c r="U21" s="627">
        <v>3283.2190000000001</v>
      </c>
      <c r="V21" s="627">
        <v>3062.3870000000002</v>
      </c>
      <c r="W21" s="627">
        <v>3190.346</v>
      </c>
      <c r="X21" s="627">
        <v>4551.8919999999998</v>
      </c>
      <c r="Y21" s="627">
        <v>4733.567</v>
      </c>
      <c r="Z21" s="627">
        <v>4788.4279999999999</v>
      </c>
      <c r="AA21" s="627">
        <v>4478.8040000000001</v>
      </c>
      <c r="AB21" s="627">
        <v>4838.1360000000004</v>
      </c>
      <c r="AC21" s="627">
        <v>6237.7690000000002</v>
      </c>
      <c r="AD21" s="627">
        <v>4695.72</v>
      </c>
      <c r="AE21" s="627">
        <v>4572.6490000000003</v>
      </c>
      <c r="AF21" s="627">
        <v>4407.8</v>
      </c>
      <c r="AG21" s="627">
        <v>3598.3589999999999</v>
      </c>
      <c r="AH21" s="627">
        <v>2787.2710000000002</v>
      </c>
      <c r="AI21" s="627">
        <v>2529.1779999999999</v>
      </c>
      <c r="AJ21" s="627">
        <v>3957.26</v>
      </c>
      <c r="AK21" s="627">
        <v>4662.0810000000001</v>
      </c>
      <c r="AL21" s="627">
        <v>4815.665</v>
      </c>
      <c r="AM21" s="627">
        <v>4445.2889999999998</v>
      </c>
      <c r="AN21" s="627">
        <v>4979.7209999999995</v>
      </c>
      <c r="AO21" s="627">
        <v>6658.8389999999999</v>
      </c>
      <c r="AP21" s="627">
        <v>5803.6009999999997</v>
      </c>
      <c r="AQ21" s="627">
        <v>5481.6769999999997</v>
      </c>
      <c r="AR21" s="627">
        <v>4789.5469999999996</v>
      </c>
      <c r="AS21" s="627">
        <v>4544.2560000000003</v>
      </c>
      <c r="AT21" s="627">
        <v>3100.0880000000002</v>
      </c>
      <c r="AU21" s="627">
        <v>2840.57</v>
      </c>
      <c r="AV21" s="627">
        <v>3940.1970000000001</v>
      </c>
      <c r="AW21" s="627">
        <v>4902.2820000000002</v>
      </c>
      <c r="AX21" s="627">
        <v>5219.3500000000004</v>
      </c>
      <c r="AY21" s="627">
        <v>4754.0730000000003</v>
      </c>
      <c r="AZ21" s="627">
        <v>5164.9049999999997</v>
      </c>
      <c r="BA21" s="627">
        <v>5104.4930000000004</v>
      </c>
      <c r="BB21" s="627">
        <v>6214.6490000000003</v>
      </c>
      <c r="BC21" s="627">
        <v>4735.8090000000002</v>
      </c>
      <c r="BD21" s="627">
        <v>4485.8</v>
      </c>
      <c r="BE21" s="627">
        <v>4943.75</v>
      </c>
      <c r="BF21" s="627">
        <v>3939.739</v>
      </c>
      <c r="BG21" s="627">
        <v>2651.8380000000002</v>
      </c>
      <c r="BH21" s="627">
        <v>4062.252</v>
      </c>
      <c r="BI21" s="627">
        <v>4611.0370000000003</v>
      </c>
      <c r="BJ21" s="627">
        <v>4990.8310000000001</v>
      </c>
      <c r="BK21" s="627">
        <v>4448.3280000000004</v>
      </c>
      <c r="BL21" s="627">
        <v>4828.4350000000004</v>
      </c>
      <c r="BM21" s="627">
        <v>6422.4070000000002</v>
      </c>
      <c r="BN21" s="627">
        <v>4608.9059999999999</v>
      </c>
      <c r="BO21" s="627">
        <v>4341.0460000000003</v>
      </c>
      <c r="BP21" s="627">
        <v>4301.018</v>
      </c>
      <c r="BQ21" s="627">
        <v>3394.97</v>
      </c>
      <c r="BR21" s="627">
        <v>2499.9110000000001</v>
      </c>
      <c r="BS21" s="627">
        <v>2513.7440000000001</v>
      </c>
      <c r="BT21" s="627">
        <v>3693.1579999999999</v>
      </c>
      <c r="BU21" s="627">
        <v>4205.7780000000002</v>
      </c>
      <c r="BV21" s="627">
        <v>4506.058</v>
      </c>
      <c r="BW21" s="627">
        <v>4479.1350000000002</v>
      </c>
      <c r="BX21" s="627">
        <v>4464.3530000000001</v>
      </c>
      <c r="BY21" s="627">
        <v>6215.9809999999998</v>
      </c>
      <c r="BZ21" s="627">
        <v>4307.6360000000004</v>
      </c>
      <c r="CA21" s="638">
        <v>3734.1840000000002</v>
      </c>
      <c r="CB21" s="638">
        <v>3938.252</v>
      </c>
      <c r="CC21" s="627">
        <v>2955.5720000000001</v>
      </c>
      <c r="CD21" s="627">
        <v>2510.1109999999999</v>
      </c>
      <c r="CE21" s="627">
        <v>2415.9760000000001</v>
      </c>
      <c r="CF21" s="627">
        <v>3519.5360000000001</v>
      </c>
      <c r="CG21" s="627">
        <v>4282.0150000000003</v>
      </c>
      <c r="CH21" s="627">
        <v>4294.3190000000004</v>
      </c>
      <c r="CI21" s="638">
        <v>3952.752</v>
      </c>
      <c r="CJ21" s="638">
        <v>4525.7280000000001</v>
      </c>
      <c r="CK21" s="638">
        <v>6358.3649999999998</v>
      </c>
      <c r="CL21" s="638">
        <v>4762.2430000000004</v>
      </c>
      <c r="CM21" s="638">
        <v>4348.3739999999998</v>
      </c>
      <c r="CN21" s="638">
        <v>4094.7350000000001</v>
      </c>
      <c r="CO21" s="638">
        <v>4198.0110000000004</v>
      </c>
      <c r="CP21" s="638">
        <f>[2]Dataset!CN43/1000</f>
        <v>2818.4070000000002</v>
      </c>
      <c r="CQ21" s="638">
        <f>[2]Dataset!CO43/1000</f>
        <v>1997.115</v>
      </c>
      <c r="CR21" s="638">
        <f>[2]Dataset!CP43/1000</f>
        <v>3866.931</v>
      </c>
    </row>
    <row r="22" spans="1:96" ht="16.5" customHeight="1">
      <c r="A22" s="1058"/>
      <c r="B22" s="625"/>
      <c r="C22" s="634" t="s">
        <v>381</v>
      </c>
      <c r="D22" s="628">
        <v>1962.3040000000001</v>
      </c>
      <c r="E22" s="628">
        <v>1713.452</v>
      </c>
      <c r="F22" s="628">
        <v>1737.2670000000001</v>
      </c>
      <c r="G22" s="628">
        <v>1492.8150000000001</v>
      </c>
      <c r="H22" s="628">
        <v>1555.0519999999999</v>
      </c>
      <c r="I22" s="628">
        <v>1438.5809999999999</v>
      </c>
      <c r="J22" s="628">
        <v>1376.5989999999999</v>
      </c>
      <c r="K22" s="628">
        <v>1383.568</v>
      </c>
      <c r="L22" s="628">
        <v>1577.5840000000001</v>
      </c>
      <c r="M22" s="628">
        <v>1546.482</v>
      </c>
      <c r="N22" s="628">
        <v>1509.549</v>
      </c>
      <c r="O22" s="628">
        <v>1760.998</v>
      </c>
      <c r="P22" s="628">
        <v>1601.09</v>
      </c>
      <c r="Q22" s="628">
        <v>1290.0250000000001</v>
      </c>
      <c r="R22" s="628">
        <v>1693.9680000000001</v>
      </c>
      <c r="S22" s="628">
        <v>1497.713</v>
      </c>
      <c r="T22" s="628">
        <v>1486.6179999999999</v>
      </c>
      <c r="U22" s="628">
        <v>1358.0250000000001</v>
      </c>
      <c r="V22" s="628">
        <v>1238.4190000000001</v>
      </c>
      <c r="W22" s="628">
        <v>1254.3579999999999</v>
      </c>
      <c r="X22" s="628">
        <v>1683.181</v>
      </c>
      <c r="Y22" s="628">
        <v>1572.249</v>
      </c>
      <c r="Z22" s="628">
        <v>1517.633</v>
      </c>
      <c r="AA22" s="628">
        <v>1521.7809999999999</v>
      </c>
      <c r="AB22" s="628">
        <v>1635.6379999999999</v>
      </c>
      <c r="AC22" s="628">
        <v>1463.9860000000001</v>
      </c>
      <c r="AD22" s="628">
        <v>1611.1890000000001</v>
      </c>
      <c r="AE22" s="628">
        <v>1426.58</v>
      </c>
      <c r="AF22" s="628">
        <v>1489.595</v>
      </c>
      <c r="AG22" s="628">
        <v>1305.2349999999999</v>
      </c>
      <c r="AH22" s="628">
        <v>1167.8630000000001</v>
      </c>
      <c r="AI22" s="628">
        <v>1175.077</v>
      </c>
      <c r="AJ22" s="628">
        <v>1315.2149999999999</v>
      </c>
      <c r="AK22" s="628">
        <v>1475.442</v>
      </c>
      <c r="AL22" s="628">
        <v>1520.721</v>
      </c>
      <c r="AM22" s="628">
        <v>1354.962</v>
      </c>
      <c r="AN22" s="628">
        <v>1453.721</v>
      </c>
      <c r="AO22" s="628">
        <v>1484.664</v>
      </c>
      <c r="AP22" s="628">
        <v>2010.9639999999999</v>
      </c>
      <c r="AQ22" s="628">
        <v>1890.671</v>
      </c>
      <c r="AR22" s="628">
        <v>1574.5160000000001</v>
      </c>
      <c r="AS22" s="628">
        <v>1283.0709999999999</v>
      </c>
      <c r="AT22" s="628">
        <v>1102.654</v>
      </c>
      <c r="AU22" s="628">
        <v>1095.098</v>
      </c>
      <c r="AV22" s="628">
        <v>1353.202</v>
      </c>
      <c r="AW22" s="628">
        <v>1461.796</v>
      </c>
      <c r="AX22" s="628">
        <v>1520.336</v>
      </c>
      <c r="AY22" s="628">
        <v>1495.952</v>
      </c>
      <c r="AZ22" s="628">
        <v>1564.865</v>
      </c>
      <c r="BA22" s="628">
        <v>1413.037</v>
      </c>
      <c r="BB22" s="628">
        <v>1348.9839999999999</v>
      </c>
      <c r="BC22" s="628">
        <v>1279.154</v>
      </c>
      <c r="BD22" s="628">
        <v>1248.883</v>
      </c>
      <c r="BE22" s="628">
        <v>1189.085</v>
      </c>
      <c r="BF22" s="628">
        <v>1194.616</v>
      </c>
      <c r="BG22" s="628">
        <v>1269.692</v>
      </c>
      <c r="BH22" s="628">
        <v>1157.904</v>
      </c>
      <c r="BI22" s="628">
        <v>1094.4590000000001</v>
      </c>
      <c r="BJ22" s="628">
        <v>1085.0129999999999</v>
      </c>
      <c r="BK22" s="628">
        <v>1097.1659999999999</v>
      </c>
      <c r="BL22" s="628">
        <v>1174.3800000000001</v>
      </c>
      <c r="BM22" s="628">
        <v>1068.328</v>
      </c>
      <c r="BN22" s="628">
        <v>1250.1659999999999</v>
      </c>
      <c r="BO22" s="628">
        <v>1092.6780000000001</v>
      </c>
      <c r="BP22" s="628">
        <v>996.50599999999997</v>
      </c>
      <c r="BQ22" s="628">
        <v>959.85699999999997</v>
      </c>
      <c r="BR22" s="628">
        <v>1006.752</v>
      </c>
      <c r="BS22" s="628">
        <v>992.13800000000003</v>
      </c>
      <c r="BT22" s="628">
        <v>959.59400000000005</v>
      </c>
      <c r="BU22" s="628">
        <v>976.178</v>
      </c>
      <c r="BV22" s="628">
        <v>944.86099999999999</v>
      </c>
      <c r="BW22" s="628">
        <v>975.94399999999996</v>
      </c>
      <c r="BX22" s="628">
        <v>1038.856</v>
      </c>
      <c r="BY22" s="628">
        <v>923.84699999999998</v>
      </c>
      <c r="BZ22" s="628">
        <v>1018.732</v>
      </c>
      <c r="CA22" s="628">
        <v>1061.1969999999999</v>
      </c>
      <c r="CB22" s="628">
        <v>965.553</v>
      </c>
      <c r="CC22" s="628">
        <v>968.15700000000004</v>
      </c>
      <c r="CD22" s="628">
        <v>884.49199999999996</v>
      </c>
      <c r="CE22" s="628">
        <v>1078.615</v>
      </c>
      <c r="CF22" s="628">
        <v>981.61</v>
      </c>
      <c r="CG22" s="628">
        <v>818.01199999999994</v>
      </c>
      <c r="CH22" s="628">
        <v>921.57100000000003</v>
      </c>
      <c r="CI22" s="628">
        <v>881.25099999999998</v>
      </c>
      <c r="CJ22" s="628">
        <v>847.30799999999999</v>
      </c>
      <c r="CK22" s="628">
        <v>767.40200000000004</v>
      </c>
      <c r="CL22" s="628">
        <v>818.65499999999997</v>
      </c>
      <c r="CM22" s="628">
        <v>1081.163</v>
      </c>
      <c r="CN22" s="628">
        <v>1003.095</v>
      </c>
      <c r="CO22" s="628">
        <v>1094.0329999999999</v>
      </c>
      <c r="CP22" s="628">
        <f>[2]Dataset!CN44/1000</f>
        <v>1372.971</v>
      </c>
      <c r="CQ22" s="628">
        <f>[2]Dataset!CO44/1000</f>
        <v>1534.472</v>
      </c>
      <c r="CR22" s="628">
        <f>[2]Dataset!CP44/1000</f>
        <v>784.51599999999996</v>
      </c>
    </row>
    <row r="23" spans="1:96" ht="16.5" customHeight="1">
      <c r="A23" s="1058"/>
      <c r="B23" s="625"/>
      <c r="C23" s="634" t="s">
        <v>382</v>
      </c>
      <c r="D23" s="628">
        <v>1879.962</v>
      </c>
      <c r="E23" s="628">
        <v>1788.662</v>
      </c>
      <c r="F23" s="628">
        <v>1814.75</v>
      </c>
      <c r="G23" s="628">
        <v>1681.8810000000001</v>
      </c>
      <c r="H23" s="628">
        <v>1558.0160000000001</v>
      </c>
      <c r="I23" s="628">
        <v>1401.4880000000001</v>
      </c>
      <c r="J23" s="628">
        <v>1113.9280000000001</v>
      </c>
      <c r="K23" s="628">
        <v>875.32500000000005</v>
      </c>
      <c r="L23" s="628">
        <v>1244.5350000000001</v>
      </c>
      <c r="M23" s="628">
        <v>1386.0640000000001</v>
      </c>
      <c r="N23" s="628">
        <v>1493.7329999999999</v>
      </c>
      <c r="O23" s="628">
        <v>1478.731</v>
      </c>
      <c r="P23" s="628">
        <v>1539.752</v>
      </c>
      <c r="Q23" s="628">
        <v>1405.586</v>
      </c>
      <c r="R23" s="628">
        <v>1564.085</v>
      </c>
      <c r="S23" s="628">
        <v>1383.0619999999999</v>
      </c>
      <c r="T23" s="628">
        <v>1440.3040000000001</v>
      </c>
      <c r="U23" s="628">
        <v>1243.8440000000001</v>
      </c>
      <c r="V23" s="628">
        <v>1009.268</v>
      </c>
      <c r="W23" s="628">
        <v>871.76800000000003</v>
      </c>
      <c r="X23" s="628">
        <v>1251.2080000000001</v>
      </c>
      <c r="Y23" s="628">
        <v>1461.6790000000001</v>
      </c>
      <c r="Z23" s="628">
        <v>1582.421</v>
      </c>
      <c r="AA23" s="628">
        <v>1498.431</v>
      </c>
      <c r="AB23" s="628">
        <v>1571.261</v>
      </c>
      <c r="AC23" s="628">
        <v>1428.3150000000001</v>
      </c>
      <c r="AD23" s="628">
        <v>1470.615</v>
      </c>
      <c r="AE23" s="628">
        <v>1474.4659999999999</v>
      </c>
      <c r="AF23" s="628">
        <v>1321.29</v>
      </c>
      <c r="AG23" s="628">
        <v>1220.5709999999999</v>
      </c>
      <c r="AH23" s="628">
        <v>1070.02</v>
      </c>
      <c r="AI23" s="628">
        <v>861.53599999999994</v>
      </c>
      <c r="AJ23" s="628">
        <v>1169.2380000000001</v>
      </c>
      <c r="AK23" s="628">
        <v>1392.0219999999999</v>
      </c>
      <c r="AL23" s="628">
        <v>1460.0160000000001</v>
      </c>
      <c r="AM23" s="628">
        <v>1407.1679999999999</v>
      </c>
      <c r="AN23" s="628">
        <v>1414.8679999999999</v>
      </c>
      <c r="AO23" s="628">
        <v>1307.489</v>
      </c>
      <c r="AP23" s="628">
        <v>1399.75</v>
      </c>
      <c r="AQ23" s="628">
        <v>1511.9380000000001</v>
      </c>
      <c r="AR23" s="628">
        <v>1269.9690000000001</v>
      </c>
      <c r="AS23" s="628">
        <v>1036.489</v>
      </c>
      <c r="AT23" s="628">
        <v>968.42600000000004</v>
      </c>
      <c r="AU23" s="628">
        <v>917.60299999999995</v>
      </c>
      <c r="AV23" s="628">
        <v>1236.4949999999999</v>
      </c>
      <c r="AW23" s="628">
        <v>1645.9159999999999</v>
      </c>
      <c r="AX23" s="628">
        <v>1826.81</v>
      </c>
      <c r="AY23" s="628">
        <v>1720.566</v>
      </c>
      <c r="AZ23" s="628">
        <v>1753.425</v>
      </c>
      <c r="BA23" s="628">
        <v>1743.184</v>
      </c>
      <c r="BB23" s="628">
        <v>1709.6790000000001</v>
      </c>
      <c r="BC23" s="628">
        <v>1854.809</v>
      </c>
      <c r="BD23" s="628">
        <v>1879.4960000000001</v>
      </c>
      <c r="BE23" s="628">
        <v>1269.6510000000001</v>
      </c>
      <c r="BF23" s="628">
        <v>1104.8779999999999</v>
      </c>
      <c r="BG23" s="628">
        <v>811.03300000000002</v>
      </c>
      <c r="BH23" s="628">
        <v>1249.2570000000001</v>
      </c>
      <c r="BI23" s="628">
        <v>1513.778</v>
      </c>
      <c r="BJ23" s="628">
        <v>1619.28</v>
      </c>
      <c r="BK23" s="628">
        <v>1555.932</v>
      </c>
      <c r="BL23" s="628">
        <v>1514.3409999999999</v>
      </c>
      <c r="BM23" s="628">
        <v>1661.5440000000001</v>
      </c>
      <c r="BN23" s="628">
        <v>1554.35</v>
      </c>
      <c r="BO23" s="628">
        <v>1399.289</v>
      </c>
      <c r="BP23" s="628">
        <v>1311.04</v>
      </c>
      <c r="BQ23" s="628">
        <v>1072.7170000000001</v>
      </c>
      <c r="BR23" s="628">
        <v>885.51700000000005</v>
      </c>
      <c r="BS23" s="628">
        <v>750.23900000000003</v>
      </c>
      <c r="BT23" s="628">
        <v>980.44600000000003</v>
      </c>
      <c r="BU23" s="628">
        <v>1380.9949999999999</v>
      </c>
      <c r="BV23" s="628">
        <v>1526.24</v>
      </c>
      <c r="BW23" s="628">
        <v>1440.585</v>
      </c>
      <c r="BX23" s="628">
        <v>1417.904</v>
      </c>
      <c r="BY23" s="628">
        <v>1424.7729999999999</v>
      </c>
      <c r="BZ23" s="628">
        <v>1491.49</v>
      </c>
      <c r="CA23" s="628">
        <v>1407.5719999999999</v>
      </c>
      <c r="CB23" s="628">
        <v>1477.963</v>
      </c>
      <c r="CC23" s="628">
        <v>1146.7829999999999</v>
      </c>
      <c r="CD23" s="628">
        <v>917.62400000000002</v>
      </c>
      <c r="CE23" s="628">
        <v>716.447</v>
      </c>
      <c r="CF23" s="628">
        <v>1003.506</v>
      </c>
      <c r="CG23" s="628">
        <v>1163.981</v>
      </c>
      <c r="CH23" s="628">
        <v>1167.9659999999999</v>
      </c>
      <c r="CI23" s="628">
        <v>1147.8050000000001</v>
      </c>
      <c r="CJ23" s="628">
        <v>1194.1320000000001</v>
      </c>
      <c r="CK23" s="628">
        <v>1146.877</v>
      </c>
      <c r="CL23" s="628">
        <v>1091.9780000000001</v>
      </c>
      <c r="CM23" s="628">
        <v>1132.4760000000001</v>
      </c>
      <c r="CN23" s="628">
        <v>1136.1479999999999</v>
      </c>
      <c r="CO23" s="628">
        <v>1117.9949999999999</v>
      </c>
      <c r="CP23" s="628">
        <f>[2]Dataset!CN45/1000</f>
        <v>848.98800000000006</v>
      </c>
      <c r="CQ23" s="628">
        <f>[2]Dataset!CO45/1000</f>
        <v>654.59699999999998</v>
      </c>
      <c r="CR23" s="628">
        <f>[2]Dataset!CP45/1000</f>
        <v>931.33299999999997</v>
      </c>
    </row>
    <row r="24" spans="1:96" ht="16.5" customHeight="1">
      <c r="A24" s="1058"/>
      <c r="B24" s="625"/>
      <c r="C24" s="635" t="s">
        <v>674</v>
      </c>
      <c r="D24" s="629">
        <v>10516.393</v>
      </c>
      <c r="E24" s="629">
        <v>11234.475</v>
      </c>
      <c r="F24" s="629">
        <v>10379.902</v>
      </c>
      <c r="G24" s="629">
        <v>9602.018</v>
      </c>
      <c r="H24" s="629">
        <v>9113.5280000000002</v>
      </c>
      <c r="I24" s="629">
        <v>8525.0840000000007</v>
      </c>
      <c r="J24" s="629">
        <v>6922.9769999999999</v>
      </c>
      <c r="K24" s="629">
        <v>6572.1059999999998</v>
      </c>
      <c r="L24" s="629">
        <v>8716.2160000000003</v>
      </c>
      <c r="M24" s="629">
        <v>9333.6020000000008</v>
      </c>
      <c r="N24" s="629">
        <v>9886.6849999999995</v>
      </c>
      <c r="O24" s="629">
        <v>9623.1859999999997</v>
      </c>
      <c r="P24" s="629">
        <v>10129.771000000001</v>
      </c>
      <c r="Q24" s="629">
        <v>11026.829</v>
      </c>
      <c r="R24" s="629">
        <v>9685.6180000000004</v>
      </c>
      <c r="S24" s="629">
        <v>9216.5300000000007</v>
      </c>
      <c r="T24" s="629">
        <v>9049.9529999999995</v>
      </c>
      <c r="U24" s="629">
        <v>7327.9459999999999</v>
      </c>
      <c r="V24" s="629">
        <v>6545.6189999999997</v>
      </c>
      <c r="W24" s="629">
        <v>6605.6750000000002</v>
      </c>
      <c r="X24" s="629">
        <v>8890.6419999999998</v>
      </c>
      <c r="Y24" s="629">
        <v>9254.0519999999997</v>
      </c>
      <c r="Z24" s="629">
        <v>9473.5349999999999</v>
      </c>
      <c r="AA24" s="629">
        <v>9119.24</v>
      </c>
      <c r="AB24" s="629">
        <v>9651.5830000000005</v>
      </c>
      <c r="AC24" s="629">
        <v>10645.523999999999</v>
      </c>
      <c r="AD24" s="629">
        <v>9258.9380000000001</v>
      </c>
      <c r="AE24" s="629">
        <v>8935.0570000000007</v>
      </c>
      <c r="AF24" s="629">
        <v>8611.384</v>
      </c>
      <c r="AG24" s="629">
        <v>7524.3090000000002</v>
      </c>
      <c r="AH24" s="629">
        <v>6291.5060000000003</v>
      </c>
      <c r="AI24" s="629">
        <v>5828.4949999999999</v>
      </c>
      <c r="AJ24" s="629">
        <v>7922.03</v>
      </c>
      <c r="AK24" s="629">
        <v>9026.4779999999992</v>
      </c>
      <c r="AL24" s="629">
        <v>9273.42</v>
      </c>
      <c r="AM24" s="629">
        <v>8702.2150000000001</v>
      </c>
      <c r="AN24" s="629">
        <v>9406.8330000000005</v>
      </c>
      <c r="AO24" s="629">
        <v>10951.514999999999</v>
      </c>
      <c r="AP24" s="629">
        <v>10980.173000000001</v>
      </c>
      <c r="AQ24" s="629">
        <v>10792.825000000001</v>
      </c>
      <c r="AR24" s="629">
        <v>9262.0159999999996</v>
      </c>
      <c r="AS24" s="629">
        <v>8331.4680000000008</v>
      </c>
      <c r="AT24" s="629">
        <v>6546.7659999999996</v>
      </c>
      <c r="AU24" s="629">
        <v>6006.3879999999999</v>
      </c>
      <c r="AV24" s="629">
        <v>7964.6540000000005</v>
      </c>
      <c r="AW24" s="629">
        <v>9485.9330000000009</v>
      </c>
      <c r="AX24" s="629">
        <v>10118.847</v>
      </c>
      <c r="AY24" s="629">
        <v>9563.8439999999991</v>
      </c>
      <c r="AZ24" s="629">
        <v>10137.916999999999</v>
      </c>
      <c r="BA24" s="629">
        <v>9832.5450000000001</v>
      </c>
      <c r="BB24" s="629">
        <v>10832.876</v>
      </c>
      <c r="BC24" s="629">
        <v>9499.3410000000003</v>
      </c>
      <c r="BD24" s="629">
        <v>9128.9719999999998</v>
      </c>
      <c r="BE24" s="629">
        <v>8847.2099999999991</v>
      </c>
      <c r="BF24" s="629">
        <v>7553.83</v>
      </c>
      <c r="BG24" s="629">
        <v>5962.08</v>
      </c>
      <c r="BH24" s="629">
        <v>7830.116</v>
      </c>
      <c r="BI24" s="629">
        <v>8470.4740000000002</v>
      </c>
      <c r="BJ24" s="629">
        <v>8808.2780000000002</v>
      </c>
      <c r="BK24" s="629">
        <v>8272.9539999999997</v>
      </c>
      <c r="BL24" s="629">
        <v>8812.52</v>
      </c>
      <c r="BM24" s="629">
        <v>10318.727999999999</v>
      </c>
      <c r="BN24" s="629">
        <v>8552.9480000000003</v>
      </c>
      <c r="BO24" s="629">
        <v>7976.9009999999998</v>
      </c>
      <c r="BP24" s="629">
        <v>7780.5140000000001</v>
      </c>
      <c r="BQ24" s="629">
        <v>6563.799</v>
      </c>
      <c r="BR24" s="629">
        <v>5562.2550000000001</v>
      </c>
      <c r="BS24" s="629">
        <v>5387.598</v>
      </c>
      <c r="BT24" s="629">
        <v>6797.1869999999999</v>
      </c>
      <c r="BU24" s="629">
        <v>7757.7539999999999</v>
      </c>
      <c r="BV24" s="629">
        <v>8278.77</v>
      </c>
      <c r="BW24" s="629">
        <v>8107.5129999999999</v>
      </c>
      <c r="BX24" s="629">
        <v>8156.9870000000001</v>
      </c>
      <c r="BY24" s="629">
        <v>9637.1610000000001</v>
      </c>
      <c r="BZ24" s="629">
        <v>7883.2330000000002</v>
      </c>
      <c r="CA24" s="629">
        <v>7311.5569999999998</v>
      </c>
      <c r="CB24" s="629">
        <v>7618.2460000000001</v>
      </c>
      <c r="CC24" s="629">
        <v>6250.4440000000004</v>
      </c>
      <c r="CD24" s="629">
        <v>5338.7110000000002</v>
      </c>
      <c r="CE24" s="629">
        <v>5301.5910000000003</v>
      </c>
      <c r="CF24" s="629">
        <v>6627.5240000000003</v>
      </c>
      <c r="CG24" s="629">
        <v>7393.0789999999997</v>
      </c>
      <c r="CH24" s="629">
        <v>7514.3360000000002</v>
      </c>
      <c r="CI24" s="629">
        <v>7152.27</v>
      </c>
      <c r="CJ24" s="629">
        <v>7722.6239999999998</v>
      </c>
      <c r="CK24" s="629">
        <v>9316.3539999999994</v>
      </c>
      <c r="CL24" s="629">
        <v>7796.6019999999999</v>
      </c>
      <c r="CM24" s="629">
        <v>7623.9470000000001</v>
      </c>
      <c r="CN24" s="629">
        <v>7308.4589999999998</v>
      </c>
      <c r="CO24" s="629">
        <v>7534.4290000000001</v>
      </c>
      <c r="CP24" s="629">
        <f>[2]Dataset!CN46/1000</f>
        <v>6238.473</v>
      </c>
      <c r="CQ24" s="629">
        <f>[2]Dataset!CO46/1000</f>
        <v>5347.7039999999997</v>
      </c>
      <c r="CR24" s="629">
        <f>[2]Dataset!CP46/1000</f>
        <v>6486.77</v>
      </c>
    </row>
    <row r="25" spans="1:96" ht="16.5" customHeight="1">
      <c r="A25" s="1058"/>
      <c r="B25" s="625"/>
      <c r="C25" s="634" t="s">
        <v>383</v>
      </c>
      <c r="D25" s="628">
        <v>4278.6009999999997</v>
      </c>
      <c r="E25" s="628">
        <v>3896.8040000000001</v>
      </c>
      <c r="F25" s="628">
        <v>4018.5880000000002</v>
      </c>
      <c r="G25" s="628">
        <v>4166.1869999999999</v>
      </c>
      <c r="H25" s="628">
        <v>4123.3559999999998</v>
      </c>
      <c r="I25" s="628">
        <v>2769.52</v>
      </c>
      <c r="J25" s="628">
        <v>2370.5349999999999</v>
      </c>
      <c r="K25" s="628">
        <v>2111.81</v>
      </c>
      <c r="L25" s="628">
        <v>3356.4209999999998</v>
      </c>
      <c r="M25" s="628">
        <v>4235.433</v>
      </c>
      <c r="N25" s="628">
        <v>4389.1239999999998</v>
      </c>
      <c r="O25" s="628">
        <v>3971.152</v>
      </c>
      <c r="P25" s="628">
        <v>4364.8909999999996</v>
      </c>
      <c r="Q25" s="628">
        <v>4211.4639999999999</v>
      </c>
      <c r="R25" s="628">
        <v>4400.2150000000001</v>
      </c>
      <c r="S25" s="628">
        <v>4372.8519999999999</v>
      </c>
      <c r="T25" s="628">
        <v>3888.1219999999998</v>
      </c>
      <c r="U25" s="628">
        <v>3265.5819999999999</v>
      </c>
      <c r="V25" s="628">
        <v>3790.5120000000002</v>
      </c>
      <c r="W25" s="628">
        <v>1885.0150000000001</v>
      </c>
      <c r="X25" s="628">
        <v>2746.07</v>
      </c>
      <c r="Y25" s="628">
        <v>3721.2620000000002</v>
      </c>
      <c r="Z25" s="628">
        <v>4049.7530000000002</v>
      </c>
      <c r="AA25" s="628">
        <v>3563.2829999999999</v>
      </c>
      <c r="AB25" s="628">
        <v>3952.1280000000002</v>
      </c>
      <c r="AC25" s="628">
        <v>3849.1439999999998</v>
      </c>
      <c r="AD25" s="628">
        <v>4087.8670000000002</v>
      </c>
      <c r="AE25" s="628">
        <v>3778.1680000000001</v>
      </c>
      <c r="AF25" s="628">
        <v>3839.2330000000002</v>
      </c>
      <c r="AG25" s="628">
        <v>2936.9349999999999</v>
      </c>
      <c r="AH25" s="628">
        <v>2509.1979999999999</v>
      </c>
      <c r="AI25" s="628">
        <v>1980.096</v>
      </c>
      <c r="AJ25" s="628">
        <v>3154.4090000000001</v>
      </c>
      <c r="AK25" s="628">
        <v>3687.8130000000001</v>
      </c>
      <c r="AL25" s="628">
        <v>3874.6880000000001</v>
      </c>
      <c r="AM25" s="628">
        <v>3515.52</v>
      </c>
      <c r="AN25" s="628">
        <v>3932.3980000000001</v>
      </c>
      <c r="AO25" s="628">
        <v>3870.6849999999999</v>
      </c>
      <c r="AP25" s="628">
        <v>4756.835</v>
      </c>
      <c r="AQ25" s="628">
        <v>4631.0619999999999</v>
      </c>
      <c r="AR25" s="628">
        <v>4060.857</v>
      </c>
      <c r="AS25" s="628">
        <v>3317.8560000000002</v>
      </c>
      <c r="AT25" s="628">
        <v>2494.4839999999999</v>
      </c>
      <c r="AU25" s="628">
        <v>2446.0120000000002</v>
      </c>
      <c r="AV25" s="628">
        <v>3145.991</v>
      </c>
      <c r="AW25" s="628">
        <v>4026.944</v>
      </c>
      <c r="AX25" s="628">
        <v>4255.95</v>
      </c>
      <c r="AY25" s="628">
        <v>3871.9540000000002</v>
      </c>
      <c r="AZ25" s="628">
        <v>4041.2959999999998</v>
      </c>
      <c r="BA25" s="628">
        <v>3877.491</v>
      </c>
      <c r="BB25" s="628">
        <v>4000.8009999999999</v>
      </c>
      <c r="BC25" s="628">
        <v>4193.3519999999999</v>
      </c>
      <c r="BD25" s="628">
        <v>3587.45</v>
      </c>
      <c r="BE25" s="628">
        <v>2488.3879999999999</v>
      </c>
      <c r="BF25" s="628">
        <v>2192.7350000000001</v>
      </c>
      <c r="BG25" s="628">
        <v>1836.0640000000001</v>
      </c>
      <c r="BH25" s="628">
        <v>2987.8560000000002</v>
      </c>
      <c r="BI25" s="628">
        <v>3564.7080000000001</v>
      </c>
      <c r="BJ25" s="628">
        <v>3778.8020000000001</v>
      </c>
      <c r="BK25" s="628">
        <v>3444.721</v>
      </c>
      <c r="BL25" s="628">
        <v>3952.7919999999999</v>
      </c>
      <c r="BM25" s="628">
        <v>3718.8359999999998</v>
      </c>
      <c r="BN25" s="628">
        <v>3838.027</v>
      </c>
      <c r="BO25" s="628">
        <v>3477.777</v>
      </c>
      <c r="BP25" s="628">
        <v>3300.5650000000001</v>
      </c>
      <c r="BQ25" s="628">
        <v>2390.3960000000002</v>
      </c>
      <c r="BR25" s="628">
        <v>2001.89</v>
      </c>
      <c r="BS25" s="628">
        <v>1836.248</v>
      </c>
      <c r="BT25" s="628">
        <v>2963.9050000000002</v>
      </c>
      <c r="BU25" s="628">
        <v>3415.9430000000002</v>
      </c>
      <c r="BV25" s="628">
        <v>3282.3589999999999</v>
      </c>
      <c r="BW25" s="628">
        <v>3194.5120000000002</v>
      </c>
      <c r="BX25" s="628">
        <v>3548.58</v>
      </c>
      <c r="BY25" s="628">
        <v>3408.1309999999999</v>
      </c>
      <c r="BZ25" s="628">
        <v>3580.3620000000001</v>
      </c>
      <c r="CA25" s="628">
        <v>3773.3270000000002</v>
      </c>
      <c r="CB25" s="628">
        <v>3309.8110000000001</v>
      </c>
      <c r="CC25" s="628">
        <v>2561.8130000000001</v>
      </c>
      <c r="CD25" s="628">
        <v>2138.4299999999998</v>
      </c>
      <c r="CE25" s="628">
        <v>1937.57</v>
      </c>
      <c r="CF25" s="628">
        <v>2681.4810000000002</v>
      </c>
      <c r="CG25" s="628">
        <v>2959.9389999999999</v>
      </c>
      <c r="CH25" s="628">
        <v>3255.4369999999999</v>
      </c>
      <c r="CI25" s="628">
        <v>3172.6109999999999</v>
      </c>
      <c r="CJ25" s="628">
        <v>3533.3939999999998</v>
      </c>
      <c r="CK25" s="628">
        <v>3129.047</v>
      </c>
      <c r="CL25" s="628">
        <v>3237.8519999999999</v>
      </c>
      <c r="CM25" s="628">
        <v>3338.846</v>
      </c>
      <c r="CN25" s="628">
        <v>3159.9580000000001</v>
      </c>
      <c r="CO25" s="628">
        <v>2359.6819999999998</v>
      </c>
      <c r="CP25" s="628">
        <f>[2]Dataset!CN47/1000</f>
        <v>2234.498</v>
      </c>
      <c r="CQ25" s="628">
        <f>[2]Dataset!CO47/1000</f>
        <v>1878.9670000000001</v>
      </c>
      <c r="CR25" s="628">
        <f>[2]Dataset!CP47/1000</f>
        <v>2668.03</v>
      </c>
    </row>
    <row r="26" spans="1:96" ht="16.5" customHeight="1">
      <c r="A26" s="1058"/>
      <c r="B26" s="623" t="s">
        <v>683</v>
      </c>
      <c r="C26" s="634" t="s">
        <v>384</v>
      </c>
      <c r="D26" s="628">
        <v>1353.693</v>
      </c>
      <c r="E26" s="628">
        <v>1423.6949999999999</v>
      </c>
      <c r="F26" s="628">
        <v>1441.5530000000001</v>
      </c>
      <c r="G26" s="628">
        <v>1319.268</v>
      </c>
      <c r="H26" s="628">
        <v>1240.8309999999999</v>
      </c>
      <c r="I26" s="628">
        <v>1038.0139999999999</v>
      </c>
      <c r="J26" s="628">
        <v>1035.771</v>
      </c>
      <c r="K26" s="628">
        <v>933.83600000000001</v>
      </c>
      <c r="L26" s="628">
        <v>1201.277</v>
      </c>
      <c r="M26" s="628">
        <v>1404.2550000000001</v>
      </c>
      <c r="N26" s="628">
        <v>1403.1179999999999</v>
      </c>
      <c r="O26" s="628">
        <v>1434.7080000000001</v>
      </c>
      <c r="P26" s="628">
        <v>1340.675</v>
      </c>
      <c r="Q26" s="628">
        <v>1411.396</v>
      </c>
      <c r="R26" s="628">
        <v>1561.6590000000001</v>
      </c>
      <c r="S26" s="628">
        <v>1307.7639999999999</v>
      </c>
      <c r="T26" s="628">
        <v>1258.604</v>
      </c>
      <c r="U26" s="628">
        <v>2504.027</v>
      </c>
      <c r="V26" s="628">
        <v>911.51700000000005</v>
      </c>
      <c r="W26" s="628">
        <v>898.85400000000004</v>
      </c>
      <c r="X26" s="628">
        <v>1093.8589999999999</v>
      </c>
      <c r="Y26" s="628">
        <v>1259.203</v>
      </c>
      <c r="Z26" s="628">
        <v>1308.6949999999999</v>
      </c>
      <c r="AA26" s="628">
        <v>1221.191</v>
      </c>
      <c r="AB26" s="628">
        <v>1283.8109999999999</v>
      </c>
      <c r="AC26" s="628">
        <v>1259.827</v>
      </c>
      <c r="AD26" s="628">
        <v>1329.3040000000001</v>
      </c>
      <c r="AE26" s="628">
        <v>1269.23</v>
      </c>
      <c r="AF26" s="628">
        <v>1194.7090000000001</v>
      </c>
      <c r="AG26" s="628">
        <v>994.96299999999997</v>
      </c>
      <c r="AH26" s="628">
        <v>946.322</v>
      </c>
      <c r="AI26" s="628">
        <v>989.57</v>
      </c>
      <c r="AJ26" s="628">
        <v>1228.548</v>
      </c>
      <c r="AK26" s="628">
        <v>1438.702</v>
      </c>
      <c r="AL26" s="628">
        <v>1557.992</v>
      </c>
      <c r="AM26" s="628">
        <v>1477.2329999999999</v>
      </c>
      <c r="AN26" s="628">
        <v>1385.145</v>
      </c>
      <c r="AO26" s="628">
        <v>1217.3330000000001</v>
      </c>
      <c r="AP26" s="628">
        <v>1826.24</v>
      </c>
      <c r="AQ26" s="628">
        <v>1845.991</v>
      </c>
      <c r="AR26" s="628">
        <v>1340.74</v>
      </c>
      <c r="AS26" s="628">
        <v>1097.431</v>
      </c>
      <c r="AT26" s="628">
        <v>1020.944</v>
      </c>
      <c r="AU26" s="628">
        <v>969.79700000000003</v>
      </c>
      <c r="AV26" s="628">
        <v>1145.6610000000001</v>
      </c>
      <c r="AW26" s="628">
        <v>1315.8510000000001</v>
      </c>
      <c r="AX26" s="628">
        <v>1442.299</v>
      </c>
      <c r="AY26" s="628">
        <v>1408.0609999999999</v>
      </c>
      <c r="AZ26" s="628">
        <v>1379.83</v>
      </c>
      <c r="BA26" s="628">
        <v>1396.3989999999999</v>
      </c>
      <c r="BB26" s="628">
        <v>1384.87</v>
      </c>
      <c r="BC26" s="628">
        <v>1340.954</v>
      </c>
      <c r="BD26" s="628">
        <v>1199.6479999999999</v>
      </c>
      <c r="BE26" s="628">
        <v>949.31899999999996</v>
      </c>
      <c r="BF26" s="628">
        <v>984.11199999999997</v>
      </c>
      <c r="BG26" s="628">
        <v>915.56299999999999</v>
      </c>
      <c r="BH26" s="628">
        <v>1007.883</v>
      </c>
      <c r="BI26" s="628">
        <v>1114.6020000000001</v>
      </c>
      <c r="BJ26" s="628">
        <v>1163.268</v>
      </c>
      <c r="BK26" s="628">
        <v>1189.32</v>
      </c>
      <c r="BL26" s="628">
        <v>1299.4849999999999</v>
      </c>
      <c r="BM26" s="628">
        <v>1203.8240000000001</v>
      </c>
      <c r="BN26" s="628">
        <v>1288.1590000000001</v>
      </c>
      <c r="BO26" s="628">
        <v>1233.9269999999999</v>
      </c>
      <c r="BP26" s="628">
        <v>1211.44</v>
      </c>
      <c r="BQ26" s="628">
        <v>1075.633</v>
      </c>
      <c r="BR26" s="628">
        <v>1064.8499999999999</v>
      </c>
      <c r="BS26" s="628">
        <v>872.19200000000001</v>
      </c>
      <c r="BT26" s="628">
        <v>1047.579</v>
      </c>
      <c r="BU26" s="628">
        <v>1098.1500000000001</v>
      </c>
      <c r="BV26" s="628">
        <v>1136.78</v>
      </c>
      <c r="BW26" s="628">
        <v>1152.3969999999999</v>
      </c>
      <c r="BX26" s="628">
        <v>1279.299</v>
      </c>
      <c r="BY26" s="628">
        <v>1169.5150000000001</v>
      </c>
      <c r="BZ26" s="628">
        <v>1183.6559999999999</v>
      </c>
      <c r="CA26" s="628">
        <v>1174.479</v>
      </c>
      <c r="CB26" s="628">
        <v>1114.2750000000001</v>
      </c>
      <c r="CC26" s="628">
        <v>1017.349</v>
      </c>
      <c r="CD26" s="628">
        <v>1053.9110000000001</v>
      </c>
      <c r="CE26" s="628">
        <v>873.51700000000005</v>
      </c>
      <c r="CF26" s="628">
        <v>1161.954</v>
      </c>
      <c r="CG26" s="628">
        <v>1203.903</v>
      </c>
      <c r="CH26" s="628">
        <v>1222.7360000000001</v>
      </c>
      <c r="CI26" s="628">
        <v>1243.067</v>
      </c>
      <c r="CJ26" s="628">
        <v>1299.8689999999999</v>
      </c>
      <c r="CK26" s="628">
        <v>1202.5550000000001</v>
      </c>
      <c r="CL26" s="628">
        <v>1249.5250000000001</v>
      </c>
      <c r="CM26" s="628">
        <v>1189.626</v>
      </c>
      <c r="CN26" s="628">
        <v>1185.826</v>
      </c>
      <c r="CO26" s="628">
        <v>1054.1769999999999</v>
      </c>
      <c r="CP26" s="628">
        <f>[2]Dataset!CN48/1000</f>
        <v>921.63699999999994</v>
      </c>
      <c r="CQ26" s="628">
        <f>[2]Dataset!CO48/1000</f>
        <v>890.40200000000004</v>
      </c>
      <c r="CR26" s="628">
        <f>[2]Dataset!CP48/1000</f>
        <v>1089.8779999999999</v>
      </c>
    </row>
    <row r="27" spans="1:96" ht="16.5" customHeight="1">
      <c r="A27" s="1058"/>
      <c r="B27" s="623" t="s">
        <v>685</v>
      </c>
      <c r="C27" s="634" t="s">
        <v>385</v>
      </c>
      <c r="D27" s="628">
        <v>1145.5809999999999</v>
      </c>
      <c r="E27" s="628">
        <v>1044.9359999999999</v>
      </c>
      <c r="F27" s="628">
        <v>1162.1030000000001</v>
      </c>
      <c r="G27" s="628">
        <v>1054.1600000000001</v>
      </c>
      <c r="H27" s="628">
        <v>984.173</v>
      </c>
      <c r="I27" s="628">
        <v>958.71400000000006</v>
      </c>
      <c r="J27" s="628">
        <v>888.625</v>
      </c>
      <c r="K27" s="628">
        <v>751.625</v>
      </c>
      <c r="L27" s="628">
        <v>997.01400000000001</v>
      </c>
      <c r="M27" s="628">
        <v>967.79300000000001</v>
      </c>
      <c r="N27" s="628">
        <v>1009.497</v>
      </c>
      <c r="O27" s="628">
        <v>910.43799999999999</v>
      </c>
      <c r="P27" s="628">
        <v>968.20299999999997</v>
      </c>
      <c r="Q27" s="628">
        <v>988.20899999999995</v>
      </c>
      <c r="R27" s="628">
        <v>1055.6010000000001</v>
      </c>
      <c r="S27" s="628">
        <v>898.68799999999999</v>
      </c>
      <c r="T27" s="628">
        <v>948.70100000000002</v>
      </c>
      <c r="U27" s="628">
        <v>916.48599999999999</v>
      </c>
      <c r="V27" s="628">
        <v>891.74099999999999</v>
      </c>
      <c r="W27" s="628">
        <v>729.06</v>
      </c>
      <c r="X27" s="628">
        <v>1032.7570000000001</v>
      </c>
      <c r="Y27" s="628">
        <v>1071.473</v>
      </c>
      <c r="Z27" s="628">
        <v>1043.1690000000001</v>
      </c>
      <c r="AA27" s="628">
        <v>992.202</v>
      </c>
      <c r="AB27" s="628">
        <v>1126.635</v>
      </c>
      <c r="AC27" s="628">
        <v>1058.643</v>
      </c>
      <c r="AD27" s="628">
        <v>1101.136</v>
      </c>
      <c r="AE27" s="628">
        <v>996.98699999999997</v>
      </c>
      <c r="AF27" s="628">
        <v>1063.6279999999999</v>
      </c>
      <c r="AG27" s="628">
        <v>981.41800000000001</v>
      </c>
      <c r="AH27" s="628">
        <v>918.29</v>
      </c>
      <c r="AI27" s="628">
        <v>850.94399999999996</v>
      </c>
      <c r="AJ27" s="628">
        <v>1189.7950000000001</v>
      </c>
      <c r="AK27" s="628">
        <v>1207.115</v>
      </c>
      <c r="AL27" s="628">
        <v>1197.3810000000001</v>
      </c>
      <c r="AM27" s="628">
        <v>1143.29</v>
      </c>
      <c r="AN27" s="628">
        <v>1146.55</v>
      </c>
      <c r="AO27" s="628">
        <v>1086.146</v>
      </c>
      <c r="AP27" s="628">
        <v>1503.046</v>
      </c>
      <c r="AQ27" s="628">
        <v>1458.386</v>
      </c>
      <c r="AR27" s="628">
        <v>1380.607</v>
      </c>
      <c r="AS27" s="628">
        <v>1147.539</v>
      </c>
      <c r="AT27" s="628">
        <v>964.46100000000001</v>
      </c>
      <c r="AU27" s="628">
        <v>868.69399999999996</v>
      </c>
      <c r="AV27" s="628">
        <v>1126.6500000000001</v>
      </c>
      <c r="AW27" s="628">
        <v>1211.932</v>
      </c>
      <c r="AX27" s="628">
        <v>1258.883</v>
      </c>
      <c r="AY27" s="628">
        <v>1164.1420000000001</v>
      </c>
      <c r="AZ27" s="628">
        <v>1310.4179999999999</v>
      </c>
      <c r="BA27" s="628">
        <v>1250.6210000000001</v>
      </c>
      <c r="BB27" s="628">
        <v>1133.0719999999999</v>
      </c>
      <c r="BC27" s="628">
        <v>1207.847</v>
      </c>
      <c r="BD27" s="628">
        <v>1136.7070000000001</v>
      </c>
      <c r="BE27" s="628">
        <v>1042.8409999999999</v>
      </c>
      <c r="BF27" s="628">
        <v>941.72500000000002</v>
      </c>
      <c r="BG27" s="628">
        <v>816.10900000000004</v>
      </c>
      <c r="BH27" s="628">
        <v>973.95</v>
      </c>
      <c r="BI27" s="628">
        <v>990.81799999999998</v>
      </c>
      <c r="BJ27" s="628">
        <v>930.42</v>
      </c>
      <c r="BK27" s="628">
        <v>901.26800000000003</v>
      </c>
      <c r="BL27" s="628">
        <v>1037.7660000000001</v>
      </c>
      <c r="BM27" s="628">
        <v>982.447</v>
      </c>
      <c r="BN27" s="628">
        <v>1118.0999999999999</v>
      </c>
      <c r="BO27" s="628">
        <v>1006.457</v>
      </c>
      <c r="BP27" s="628">
        <v>949.57100000000003</v>
      </c>
      <c r="BQ27" s="628">
        <v>862.73500000000001</v>
      </c>
      <c r="BR27" s="628">
        <v>845.39200000000005</v>
      </c>
      <c r="BS27" s="628">
        <v>801.67700000000002</v>
      </c>
      <c r="BT27" s="628">
        <v>973.42200000000003</v>
      </c>
      <c r="BU27" s="628">
        <v>989.375</v>
      </c>
      <c r="BV27" s="628">
        <v>1008.448</v>
      </c>
      <c r="BW27" s="628">
        <v>850.74900000000002</v>
      </c>
      <c r="BX27" s="628">
        <v>872.62</v>
      </c>
      <c r="BY27" s="628">
        <v>822.51300000000003</v>
      </c>
      <c r="BZ27" s="628">
        <v>839.52599999999995</v>
      </c>
      <c r="CA27" s="628">
        <v>786.39300000000003</v>
      </c>
      <c r="CB27" s="628">
        <v>828.46900000000005</v>
      </c>
      <c r="CC27" s="628">
        <v>912.98500000000001</v>
      </c>
      <c r="CD27" s="628">
        <v>726.28099999999995</v>
      </c>
      <c r="CE27" s="628">
        <v>672.14</v>
      </c>
      <c r="CF27" s="628">
        <v>958.88400000000001</v>
      </c>
      <c r="CG27" s="628">
        <v>947.20500000000004</v>
      </c>
      <c r="CH27" s="628">
        <v>948.33799999999997</v>
      </c>
      <c r="CI27" s="628">
        <v>852.73699999999997</v>
      </c>
      <c r="CJ27" s="628">
        <v>852.46900000000005</v>
      </c>
      <c r="CK27" s="628">
        <v>742.16099999999994</v>
      </c>
      <c r="CL27" s="628">
        <v>842.00599999999997</v>
      </c>
      <c r="CM27" s="628">
        <v>866.57600000000002</v>
      </c>
      <c r="CN27" s="628">
        <v>832.84100000000001</v>
      </c>
      <c r="CO27" s="628">
        <v>830.79700000000003</v>
      </c>
      <c r="CP27" s="628">
        <f>[2]Dataset!CN49/1000</f>
        <v>689.74300000000005</v>
      </c>
      <c r="CQ27" s="628">
        <f>[2]Dataset!CO49/1000</f>
        <v>597.43799999999999</v>
      </c>
      <c r="CR27" s="628">
        <f>[2]Dataset!CP49/1000</f>
        <v>908.04899999999998</v>
      </c>
    </row>
    <row r="28" spans="1:96" ht="16.5" customHeight="1">
      <c r="A28" s="1058"/>
      <c r="B28" s="624" t="s">
        <v>680</v>
      </c>
      <c r="C28" s="635" t="s">
        <v>675</v>
      </c>
      <c r="D28" s="629">
        <v>8442.0660000000007</v>
      </c>
      <c r="E28" s="629">
        <v>8290.491</v>
      </c>
      <c r="F28" s="629">
        <v>8424.9920000000002</v>
      </c>
      <c r="G28" s="629">
        <v>8319.51</v>
      </c>
      <c r="H28" s="629">
        <v>8009.8440000000001</v>
      </c>
      <c r="I28" s="629">
        <v>6083.6</v>
      </c>
      <c r="J28" s="629">
        <v>5561.01</v>
      </c>
      <c r="K28" s="629">
        <v>5148.665</v>
      </c>
      <c r="L28" s="629">
        <v>7383.7160000000003</v>
      </c>
      <c r="M28" s="629">
        <v>8417.9480000000003</v>
      </c>
      <c r="N28" s="629">
        <v>8670.4860000000008</v>
      </c>
      <c r="O28" s="629">
        <v>7906.2650000000003</v>
      </c>
      <c r="P28" s="629">
        <v>8247.2080000000005</v>
      </c>
      <c r="Q28" s="629">
        <v>8399.0519999999997</v>
      </c>
      <c r="R28" s="629">
        <v>8696.5889999999999</v>
      </c>
      <c r="S28" s="629">
        <v>8704.0689999999995</v>
      </c>
      <c r="T28" s="629">
        <v>7884.4170000000004</v>
      </c>
      <c r="U28" s="629">
        <v>8173.2370000000001</v>
      </c>
      <c r="V28" s="629">
        <v>6958.7569999999996</v>
      </c>
      <c r="W28" s="629">
        <v>4860.1000000000004</v>
      </c>
      <c r="X28" s="629">
        <v>6378.2929999999997</v>
      </c>
      <c r="Y28" s="629">
        <v>7657.5150000000003</v>
      </c>
      <c r="Z28" s="629">
        <v>8013.4040000000005</v>
      </c>
      <c r="AA28" s="629">
        <v>7265.9160000000002</v>
      </c>
      <c r="AB28" s="629">
        <v>8043.5029999999997</v>
      </c>
      <c r="AC28" s="629">
        <v>7838.1530000000002</v>
      </c>
      <c r="AD28" s="629">
        <v>8313.8389999999999</v>
      </c>
      <c r="AE28" s="629">
        <v>7805.33</v>
      </c>
      <c r="AF28" s="629">
        <v>7918.2039999999997</v>
      </c>
      <c r="AG28" s="629">
        <v>6459.5050000000001</v>
      </c>
      <c r="AH28" s="629">
        <v>5844.973</v>
      </c>
      <c r="AI28" s="629">
        <v>5336.2640000000001</v>
      </c>
      <c r="AJ28" s="629">
        <v>7279.9629999999997</v>
      </c>
      <c r="AK28" s="629">
        <v>8198.0589999999993</v>
      </c>
      <c r="AL28" s="629">
        <v>8540.8410000000003</v>
      </c>
      <c r="AM28" s="629">
        <v>8140.3059999999996</v>
      </c>
      <c r="AN28" s="629">
        <v>8430.4259999999995</v>
      </c>
      <c r="AO28" s="629">
        <v>8083.5659999999998</v>
      </c>
      <c r="AP28" s="629">
        <v>10445.819</v>
      </c>
      <c r="AQ28" s="629">
        <v>10525.849</v>
      </c>
      <c r="AR28" s="629">
        <v>9325.2379999999994</v>
      </c>
      <c r="AS28" s="629">
        <v>7700.6509999999998</v>
      </c>
      <c r="AT28" s="629">
        <v>6259.3680000000004</v>
      </c>
      <c r="AU28" s="629">
        <v>5928.817</v>
      </c>
      <c r="AV28" s="629">
        <v>7417.2430000000004</v>
      </c>
      <c r="AW28" s="629">
        <v>8714.58</v>
      </c>
      <c r="AX28" s="629">
        <v>9363.0460000000003</v>
      </c>
      <c r="AY28" s="629">
        <v>8877.482</v>
      </c>
      <c r="AZ28" s="629">
        <v>9037.5519999999997</v>
      </c>
      <c r="BA28" s="629">
        <v>8849.4770000000008</v>
      </c>
      <c r="BB28" s="629">
        <v>8567.8430000000008</v>
      </c>
      <c r="BC28" s="629">
        <v>8841.0570000000007</v>
      </c>
      <c r="BD28" s="629">
        <v>7976.59</v>
      </c>
      <c r="BE28" s="629">
        <v>6111.1670000000004</v>
      </c>
      <c r="BF28" s="629">
        <v>5731.5280000000002</v>
      </c>
      <c r="BG28" s="629">
        <v>5173.3680000000004</v>
      </c>
      <c r="BH28" s="629">
        <v>6824.6360000000004</v>
      </c>
      <c r="BI28" s="629">
        <v>7793.9620000000004</v>
      </c>
      <c r="BJ28" s="629">
        <v>8023.7030000000004</v>
      </c>
      <c r="BK28" s="629">
        <v>7746.2359999999999</v>
      </c>
      <c r="BL28" s="629">
        <v>8627.2819999999992</v>
      </c>
      <c r="BM28" s="629">
        <v>8119.0320000000002</v>
      </c>
      <c r="BN28" s="629">
        <v>8462.0990000000002</v>
      </c>
      <c r="BO28" s="629">
        <v>7897.6750000000002</v>
      </c>
      <c r="BP28" s="629">
        <v>7549.5659999999998</v>
      </c>
      <c r="BQ28" s="629">
        <v>6210.3149999999996</v>
      </c>
      <c r="BR28" s="629">
        <v>5583.759</v>
      </c>
      <c r="BS28" s="629">
        <v>5177.74</v>
      </c>
      <c r="BT28" s="629">
        <v>7043.0839999999998</v>
      </c>
      <c r="BU28" s="629">
        <v>7652.2529999999997</v>
      </c>
      <c r="BV28" s="629">
        <v>7641.491</v>
      </c>
      <c r="BW28" s="629">
        <v>7506.3689999999997</v>
      </c>
      <c r="BX28" s="629">
        <v>8031.39</v>
      </c>
      <c r="BY28" s="629">
        <v>7594.0550000000003</v>
      </c>
      <c r="BZ28" s="629">
        <v>7875.7479999999996</v>
      </c>
      <c r="CA28" s="629">
        <v>7871.9030000000002</v>
      </c>
      <c r="CB28" s="629">
        <v>7296.3649999999998</v>
      </c>
      <c r="CC28" s="629">
        <v>6513.8090000000002</v>
      </c>
      <c r="CD28" s="629">
        <v>5634.009</v>
      </c>
      <c r="CE28" s="629">
        <v>5287.4250000000002</v>
      </c>
      <c r="CF28" s="629">
        <v>6937.5879999999997</v>
      </c>
      <c r="CG28" s="629">
        <v>7354.4629999999997</v>
      </c>
      <c r="CH28" s="629">
        <v>7673.0110000000004</v>
      </c>
      <c r="CI28" s="629">
        <v>7484.1059999999998</v>
      </c>
      <c r="CJ28" s="629">
        <v>7873.61</v>
      </c>
      <c r="CK28" s="629">
        <v>7100.12</v>
      </c>
      <c r="CL28" s="629">
        <v>7401.7139999999999</v>
      </c>
      <c r="CM28" s="629">
        <v>7362.48</v>
      </c>
      <c r="CN28" s="629">
        <v>7185.2370000000001</v>
      </c>
      <c r="CO28" s="629">
        <v>5886.8239999999996</v>
      </c>
      <c r="CP28" s="629">
        <f>[2]Dataset!CN50/1000</f>
        <v>5304.598</v>
      </c>
      <c r="CQ28" s="629">
        <f>[2]Dataset!CO50/1000</f>
        <v>4947.085</v>
      </c>
      <c r="CR28" s="629">
        <f>[2]Dataset!CP50/1000</f>
        <v>6586.5959999999995</v>
      </c>
    </row>
    <row r="29" spans="1:96" ht="16.5" customHeight="1">
      <c r="A29" s="1058"/>
      <c r="B29" s="625"/>
      <c r="C29" s="634" t="s">
        <v>386</v>
      </c>
      <c r="D29" s="628">
        <v>997.24</v>
      </c>
      <c r="E29" s="628">
        <v>929.322</v>
      </c>
      <c r="F29" s="628">
        <v>881.06500000000005</v>
      </c>
      <c r="G29" s="628">
        <v>826.39800000000002</v>
      </c>
      <c r="H29" s="628">
        <v>842.44</v>
      </c>
      <c r="I29" s="628">
        <v>777.06299999999999</v>
      </c>
      <c r="J29" s="628">
        <v>616.17600000000004</v>
      </c>
      <c r="K29" s="628">
        <v>569.88300000000004</v>
      </c>
      <c r="L29" s="628">
        <v>784.15899999999999</v>
      </c>
      <c r="M29" s="628">
        <v>884.06</v>
      </c>
      <c r="N29" s="628">
        <v>1103.1379999999999</v>
      </c>
      <c r="O29" s="628">
        <v>1002.279</v>
      </c>
      <c r="P29" s="628">
        <v>1125.4449999999999</v>
      </c>
      <c r="Q29" s="628">
        <v>1190.171</v>
      </c>
      <c r="R29" s="628">
        <v>1391.08</v>
      </c>
      <c r="S29" s="628">
        <v>1234.837</v>
      </c>
      <c r="T29" s="628">
        <v>1477.722</v>
      </c>
      <c r="U29" s="628">
        <v>1209.979</v>
      </c>
      <c r="V29" s="628">
        <v>761.81700000000001</v>
      </c>
      <c r="W29" s="628">
        <v>743.08399999999995</v>
      </c>
      <c r="X29" s="628">
        <v>992.38599999999997</v>
      </c>
      <c r="Y29" s="628">
        <v>1278.739</v>
      </c>
      <c r="Z29" s="628">
        <v>1277.846</v>
      </c>
      <c r="AA29" s="628">
        <v>1045.816</v>
      </c>
      <c r="AB29" s="628">
        <v>1244.42</v>
      </c>
      <c r="AC29" s="628">
        <v>1285.269</v>
      </c>
      <c r="AD29" s="628">
        <v>1236.0309999999999</v>
      </c>
      <c r="AE29" s="628">
        <v>1168.2650000000001</v>
      </c>
      <c r="AF29" s="628">
        <v>1281.9570000000001</v>
      </c>
      <c r="AG29" s="628">
        <v>1043.175</v>
      </c>
      <c r="AH29" s="628">
        <v>786.51800000000003</v>
      </c>
      <c r="AI29" s="628">
        <v>913.89200000000005</v>
      </c>
      <c r="AJ29" s="628">
        <v>1130.856</v>
      </c>
      <c r="AK29" s="628">
        <v>1119.1410000000001</v>
      </c>
      <c r="AL29" s="628">
        <v>1157.049</v>
      </c>
      <c r="AM29" s="628">
        <v>992.44399999999996</v>
      </c>
      <c r="AN29" s="628">
        <v>1086.492</v>
      </c>
      <c r="AO29" s="628">
        <v>1135.306</v>
      </c>
      <c r="AP29" s="628">
        <v>1670.8030000000001</v>
      </c>
      <c r="AQ29" s="628">
        <v>1650.1780000000001</v>
      </c>
      <c r="AR29" s="628">
        <v>1560.2049999999999</v>
      </c>
      <c r="AS29" s="628">
        <v>1194.653</v>
      </c>
      <c r="AT29" s="628">
        <v>710.28099999999995</v>
      </c>
      <c r="AU29" s="628">
        <v>668.59900000000005</v>
      </c>
      <c r="AV29" s="628">
        <v>1017.269</v>
      </c>
      <c r="AW29" s="628">
        <v>1265.0450000000001</v>
      </c>
      <c r="AX29" s="628">
        <v>1399.682</v>
      </c>
      <c r="AY29" s="628">
        <v>1181.2860000000001</v>
      </c>
      <c r="AZ29" s="628">
        <v>1365.8309999999999</v>
      </c>
      <c r="BA29" s="628">
        <v>1529.6859999999999</v>
      </c>
      <c r="BB29" s="628">
        <v>1296.337</v>
      </c>
      <c r="BC29" s="628">
        <v>1279.8340000000001</v>
      </c>
      <c r="BD29" s="628">
        <v>1189.511</v>
      </c>
      <c r="BE29" s="628">
        <v>818.74599999999998</v>
      </c>
      <c r="BF29" s="628">
        <v>671.03399999999999</v>
      </c>
      <c r="BG29" s="628">
        <v>553.72900000000004</v>
      </c>
      <c r="BH29" s="628">
        <v>806.00599999999997</v>
      </c>
      <c r="BI29" s="628">
        <v>1086.4280000000001</v>
      </c>
      <c r="BJ29" s="628">
        <v>1005.404</v>
      </c>
      <c r="BK29" s="628">
        <v>926.27599999999995</v>
      </c>
      <c r="BL29" s="628">
        <v>1134.172</v>
      </c>
      <c r="BM29" s="628">
        <v>1052.134</v>
      </c>
      <c r="BN29" s="628">
        <v>1247.4369999999999</v>
      </c>
      <c r="BO29" s="628">
        <v>1074.5160000000001</v>
      </c>
      <c r="BP29" s="628">
        <v>958.15899999999999</v>
      </c>
      <c r="BQ29" s="628">
        <v>834.12900000000002</v>
      </c>
      <c r="BR29" s="628">
        <v>717.47299999999996</v>
      </c>
      <c r="BS29" s="628">
        <v>656.923</v>
      </c>
      <c r="BT29" s="628">
        <v>1032.0070000000001</v>
      </c>
      <c r="BU29" s="628">
        <v>1093.441</v>
      </c>
      <c r="BV29" s="628">
        <v>1012.088</v>
      </c>
      <c r="BW29" s="628">
        <v>826.07799999999997</v>
      </c>
      <c r="BX29" s="628">
        <v>868.61099999999999</v>
      </c>
      <c r="BY29" s="628">
        <v>916.56500000000005</v>
      </c>
      <c r="BZ29" s="628">
        <v>1000.171</v>
      </c>
      <c r="CA29" s="628">
        <v>907.09900000000005</v>
      </c>
      <c r="CB29" s="628">
        <v>893.02099999999996</v>
      </c>
      <c r="CC29" s="628">
        <v>880.05</v>
      </c>
      <c r="CD29" s="628">
        <v>725.28200000000004</v>
      </c>
      <c r="CE29" s="628">
        <v>634.98800000000006</v>
      </c>
      <c r="CF29" s="628">
        <v>885.09400000000005</v>
      </c>
      <c r="CG29" s="628">
        <v>1134.3710000000001</v>
      </c>
      <c r="CH29" s="628">
        <v>1123.1880000000001</v>
      </c>
      <c r="CI29" s="628">
        <v>1053.461</v>
      </c>
      <c r="CJ29" s="628">
        <v>1081.172</v>
      </c>
      <c r="CK29" s="628">
        <v>1073.8219999999999</v>
      </c>
      <c r="CL29" s="628">
        <v>1111.999</v>
      </c>
      <c r="CM29" s="628">
        <v>1127.355</v>
      </c>
      <c r="CN29" s="628">
        <v>1124.519</v>
      </c>
      <c r="CO29" s="628">
        <v>966.55100000000004</v>
      </c>
      <c r="CP29" s="628">
        <f>[2]Dataset!CN51/1000</f>
        <v>770.61099999999999</v>
      </c>
      <c r="CQ29" s="628">
        <f>[2]Dataset!CO51/1000</f>
        <v>579.06700000000001</v>
      </c>
      <c r="CR29" s="628">
        <f>[2]Dataset!CP51/1000</f>
        <v>1087.154</v>
      </c>
    </row>
    <row r="30" spans="1:96" s="156" customFormat="1" ht="16.5" customHeight="1">
      <c r="A30" s="1058"/>
      <c r="B30" s="808"/>
      <c r="C30" s="635" t="s">
        <v>676</v>
      </c>
      <c r="D30" s="629">
        <v>1116.9590000000001</v>
      </c>
      <c r="E30" s="629">
        <v>1050.8420000000001</v>
      </c>
      <c r="F30" s="629">
        <v>992.51700000000005</v>
      </c>
      <c r="G30" s="629">
        <v>917.97</v>
      </c>
      <c r="H30" s="629">
        <v>934.678</v>
      </c>
      <c r="I30" s="629">
        <v>873.95500000000004</v>
      </c>
      <c r="J30" s="629">
        <v>717.68</v>
      </c>
      <c r="K30" s="629">
        <v>662.38599999999997</v>
      </c>
      <c r="L30" s="629">
        <v>887.77700000000004</v>
      </c>
      <c r="M30" s="629">
        <v>973.04399999999998</v>
      </c>
      <c r="N30" s="629">
        <v>1199.5809999999999</v>
      </c>
      <c r="O30" s="629">
        <v>1092.471</v>
      </c>
      <c r="P30" s="629">
        <v>1227.643</v>
      </c>
      <c r="Q30" s="629">
        <v>1290.2090000000001</v>
      </c>
      <c r="R30" s="629">
        <v>1487.1579999999999</v>
      </c>
      <c r="S30" s="629">
        <v>1322.8430000000001</v>
      </c>
      <c r="T30" s="629">
        <v>1572.124</v>
      </c>
      <c r="U30" s="629">
        <v>1303.367</v>
      </c>
      <c r="V30" s="629">
        <v>853.13499999999999</v>
      </c>
      <c r="W30" s="629">
        <v>834.80200000000002</v>
      </c>
      <c r="X30" s="629">
        <v>1093.653</v>
      </c>
      <c r="Y30" s="629">
        <v>1383.8009999999999</v>
      </c>
      <c r="Z30" s="629">
        <v>1378.797</v>
      </c>
      <c r="AA30" s="629">
        <v>1139.9390000000001</v>
      </c>
      <c r="AB30" s="629">
        <v>1357.59</v>
      </c>
      <c r="AC30" s="629">
        <v>1385.5239999999999</v>
      </c>
      <c r="AD30" s="629">
        <v>1329.31</v>
      </c>
      <c r="AE30" s="629">
        <v>1255.2829999999999</v>
      </c>
      <c r="AF30" s="629">
        <v>1364.7840000000001</v>
      </c>
      <c r="AG30" s="629">
        <v>1123.6759999999999</v>
      </c>
      <c r="AH30" s="629">
        <v>860.65800000000002</v>
      </c>
      <c r="AI30" s="629">
        <v>994.67600000000004</v>
      </c>
      <c r="AJ30" s="629">
        <v>1211.347</v>
      </c>
      <c r="AK30" s="629">
        <v>1119.1410000000001</v>
      </c>
      <c r="AL30" s="629">
        <v>1251.877</v>
      </c>
      <c r="AM30" s="629">
        <v>1073.184</v>
      </c>
      <c r="AN30" s="629">
        <v>1170.056</v>
      </c>
      <c r="AO30" s="629">
        <v>1222.278</v>
      </c>
      <c r="AP30" s="629">
        <v>1759.9590000000001</v>
      </c>
      <c r="AQ30" s="629">
        <v>1768.221</v>
      </c>
      <c r="AR30" s="629">
        <v>1664.4690000000001</v>
      </c>
      <c r="AS30" s="629">
        <v>1290.1990000000001</v>
      </c>
      <c r="AT30" s="629">
        <v>792.24300000000005</v>
      </c>
      <c r="AU30" s="629">
        <v>742.26800000000003</v>
      </c>
      <c r="AV30" s="629">
        <v>1097.4870000000001</v>
      </c>
      <c r="AW30" s="629">
        <v>1350.6289999999999</v>
      </c>
      <c r="AX30" s="629">
        <v>1488.239</v>
      </c>
      <c r="AY30" s="629">
        <v>1181.2860000000001</v>
      </c>
      <c r="AZ30" s="629">
        <v>1440.316</v>
      </c>
      <c r="BA30" s="629">
        <v>1608.9110000000001</v>
      </c>
      <c r="BB30" s="629">
        <v>1374.7070000000001</v>
      </c>
      <c r="BC30" s="629">
        <v>1368.7950000000001</v>
      </c>
      <c r="BD30" s="629">
        <v>1273.211</v>
      </c>
      <c r="BE30" s="629">
        <v>900.65800000000002</v>
      </c>
      <c r="BF30" s="629">
        <v>748.1</v>
      </c>
      <c r="BG30" s="629">
        <v>638.15800000000002</v>
      </c>
      <c r="BH30" s="629">
        <v>890.66200000000003</v>
      </c>
      <c r="BI30" s="629">
        <v>1175.8679999999999</v>
      </c>
      <c r="BJ30" s="629">
        <v>1101.9079999999999</v>
      </c>
      <c r="BK30" s="629">
        <v>1006.2910000000001</v>
      </c>
      <c r="BL30" s="629">
        <v>1224.4069999999999</v>
      </c>
      <c r="BM30" s="629">
        <v>1125.2729999999999</v>
      </c>
      <c r="BN30" s="629">
        <v>1327.9880000000001</v>
      </c>
      <c r="BO30" s="629">
        <v>1146.798</v>
      </c>
      <c r="BP30" s="629">
        <v>1026.4829999999999</v>
      </c>
      <c r="BQ30" s="629">
        <v>904.05899999999997</v>
      </c>
      <c r="BR30" s="629">
        <v>781.97400000000005</v>
      </c>
      <c r="BS30" s="629">
        <v>722.399</v>
      </c>
      <c r="BT30" s="629">
        <v>1108.8620000000001</v>
      </c>
      <c r="BU30" s="629">
        <v>1164.248</v>
      </c>
      <c r="BV30" s="629">
        <v>1096.6679999999999</v>
      </c>
      <c r="BW30" s="629">
        <v>899.69399999999996</v>
      </c>
      <c r="BX30" s="629">
        <v>953.26499999999999</v>
      </c>
      <c r="BY30" s="629">
        <v>997.59199999999998</v>
      </c>
      <c r="BZ30" s="629">
        <v>1099.2909999999999</v>
      </c>
      <c r="CA30" s="629">
        <v>999.35</v>
      </c>
      <c r="CB30" s="629">
        <v>992.17100000000005</v>
      </c>
      <c r="CC30" s="629">
        <v>990.28800000000001</v>
      </c>
      <c r="CD30" s="629">
        <v>828.23800000000006</v>
      </c>
      <c r="CE30" s="629">
        <v>727.702</v>
      </c>
      <c r="CF30" s="629">
        <v>984.029</v>
      </c>
      <c r="CG30" s="629">
        <v>1239.3520000000001</v>
      </c>
      <c r="CH30" s="629">
        <v>1222.703</v>
      </c>
      <c r="CI30" s="629">
        <v>1144.328</v>
      </c>
      <c r="CJ30" s="629">
        <v>1174.067</v>
      </c>
      <c r="CK30" s="629">
        <v>1174.105</v>
      </c>
      <c r="CL30" s="629">
        <v>1220.577</v>
      </c>
      <c r="CM30" s="629">
        <v>1230.029</v>
      </c>
      <c r="CN30" s="629">
        <v>1219.7629999999999</v>
      </c>
      <c r="CO30" s="629">
        <v>1056.0129999999999</v>
      </c>
      <c r="CP30" s="628">
        <f>[2]Dataset!CN52/1000</f>
        <v>856.80399999999997</v>
      </c>
      <c r="CQ30" s="628">
        <f>[2]Dataset!CO52/1000</f>
        <v>680.12599999999998</v>
      </c>
      <c r="CR30" s="628">
        <f>[2]Dataset!CP52/1000</f>
        <v>1184.049</v>
      </c>
    </row>
    <row r="31" spans="1:96" ht="16.5" customHeight="1">
      <c r="A31" s="1058"/>
      <c r="B31" s="625"/>
      <c r="C31" s="634" t="s">
        <v>387</v>
      </c>
      <c r="D31" s="628">
        <v>404.68599999999998</v>
      </c>
      <c r="E31" s="628">
        <v>386.053</v>
      </c>
      <c r="F31" s="628">
        <v>530.38300000000004</v>
      </c>
      <c r="G31" s="628">
        <v>492.74900000000002</v>
      </c>
      <c r="H31" s="628">
        <v>399.548</v>
      </c>
      <c r="I31" s="628">
        <v>295.89400000000001</v>
      </c>
      <c r="J31" s="628">
        <v>399.89699999999999</v>
      </c>
      <c r="K31" s="628">
        <v>426.44299999999998</v>
      </c>
      <c r="L31" s="628">
        <v>620.13499999999999</v>
      </c>
      <c r="M31" s="628">
        <v>626.85599999999999</v>
      </c>
      <c r="N31" s="628">
        <v>600.03700000000003</v>
      </c>
      <c r="O31" s="628">
        <v>546.84299999999996</v>
      </c>
      <c r="P31" s="628">
        <v>507.089</v>
      </c>
      <c r="Q31" s="628">
        <v>504.67200000000003</v>
      </c>
      <c r="R31" s="628">
        <v>574.16700000000003</v>
      </c>
      <c r="S31" s="628">
        <v>631.11800000000005</v>
      </c>
      <c r="T31" s="628">
        <v>550.69299999999998</v>
      </c>
      <c r="U31" s="628">
        <v>489.26299999999998</v>
      </c>
      <c r="V31" s="628">
        <v>519.99900000000002</v>
      </c>
      <c r="W31" s="628">
        <v>501.68</v>
      </c>
      <c r="X31" s="628">
        <v>576.76900000000001</v>
      </c>
      <c r="Y31" s="628">
        <v>631.63699999999994</v>
      </c>
      <c r="Z31" s="628">
        <v>537.61099999999999</v>
      </c>
      <c r="AA31" s="628">
        <v>535.10699999999997</v>
      </c>
      <c r="AB31" s="628">
        <v>630.00199999999995</v>
      </c>
      <c r="AC31" s="628">
        <v>600.12199999999996</v>
      </c>
      <c r="AD31" s="628">
        <v>700.95600000000002</v>
      </c>
      <c r="AE31" s="628">
        <v>639.42499999999995</v>
      </c>
      <c r="AF31" s="628">
        <v>556.16099999999994</v>
      </c>
      <c r="AG31" s="628">
        <v>475.12599999999998</v>
      </c>
      <c r="AH31" s="628">
        <v>446.92099999999999</v>
      </c>
      <c r="AI31" s="628">
        <v>480.70499999999998</v>
      </c>
      <c r="AJ31" s="628">
        <v>519.25199999999995</v>
      </c>
      <c r="AK31" s="628">
        <v>559.63499999999999</v>
      </c>
      <c r="AL31" s="628">
        <v>612.64400000000001</v>
      </c>
      <c r="AM31" s="628">
        <v>515.23199999999997</v>
      </c>
      <c r="AN31" s="628">
        <v>592.39800000000002</v>
      </c>
      <c r="AO31" s="628">
        <v>634.73400000000004</v>
      </c>
      <c r="AP31" s="628">
        <v>609.05799999999999</v>
      </c>
      <c r="AQ31" s="628">
        <v>646.86599999999999</v>
      </c>
      <c r="AR31" s="628">
        <v>587.36800000000005</v>
      </c>
      <c r="AS31" s="628">
        <v>485.42599999999999</v>
      </c>
      <c r="AT31" s="628">
        <v>421.85500000000002</v>
      </c>
      <c r="AU31" s="628">
        <v>662.47299999999996</v>
      </c>
      <c r="AV31" s="628">
        <v>42.14</v>
      </c>
      <c r="AW31" s="628">
        <v>554.10199999999998</v>
      </c>
      <c r="AX31" s="628">
        <v>599.52300000000002</v>
      </c>
      <c r="AY31" s="628">
        <v>517.62900000000002</v>
      </c>
      <c r="AZ31" s="628">
        <v>509.81599999999997</v>
      </c>
      <c r="BA31" s="628">
        <v>598.90800000000002</v>
      </c>
      <c r="BB31" s="628">
        <v>570.91200000000003</v>
      </c>
      <c r="BC31" s="628">
        <v>537.32500000000005</v>
      </c>
      <c r="BD31" s="628">
        <v>453.88600000000002</v>
      </c>
      <c r="BE31" s="628">
        <v>393.64499999999998</v>
      </c>
      <c r="BF31" s="628">
        <v>410.39600000000002</v>
      </c>
      <c r="BG31" s="628">
        <v>415.18200000000002</v>
      </c>
      <c r="BH31" s="628">
        <v>389.471</v>
      </c>
      <c r="BI31" s="628">
        <v>413.90499999999997</v>
      </c>
      <c r="BJ31" s="628">
        <v>396.24700000000001</v>
      </c>
      <c r="BK31" s="628">
        <v>382.73099999999999</v>
      </c>
      <c r="BL31" s="628">
        <v>387.738</v>
      </c>
      <c r="BM31" s="628">
        <v>383.005</v>
      </c>
      <c r="BN31" s="628">
        <v>521.30600000000004</v>
      </c>
      <c r="BO31" s="628">
        <v>407.26600000000002</v>
      </c>
      <c r="BP31" s="628">
        <v>522.50900000000001</v>
      </c>
      <c r="BQ31" s="628">
        <v>414.45800000000003</v>
      </c>
      <c r="BR31" s="628">
        <v>383.14699999999999</v>
      </c>
      <c r="BS31" s="628">
        <v>409.279</v>
      </c>
      <c r="BT31" s="628">
        <v>458.16399999999999</v>
      </c>
      <c r="BU31" s="628">
        <v>481.13499999999999</v>
      </c>
      <c r="BV31" s="628">
        <v>465.55099999999999</v>
      </c>
      <c r="BW31" s="628">
        <v>488.27300000000002</v>
      </c>
      <c r="BX31" s="628">
        <v>507.029</v>
      </c>
      <c r="BY31" s="628">
        <v>496.33800000000002</v>
      </c>
      <c r="BZ31" s="628">
        <v>469.84500000000003</v>
      </c>
      <c r="CA31" s="628">
        <v>515.98800000000006</v>
      </c>
      <c r="CB31" s="628">
        <v>644.16399999999999</v>
      </c>
      <c r="CC31" s="628">
        <v>571.80100000000004</v>
      </c>
      <c r="CD31" s="628">
        <v>372.721</v>
      </c>
      <c r="CE31" s="628">
        <v>375.17599999999999</v>
      </c>
      <c r="CF31" s="628">
        <v>442.81900000000002</v>
      </c>
      <c r="CG31" s="628">
        <v>534.78899999999999</v>
      </c>
      <c r="CH31" s="628">
        <v>528.32100000000003</v>
      </c>
      <c r="CI31" s="628">
        <v>462.71199999999999</v>
      </c>
      <c r="CJ31" s="628">
        <v>473.20699999999999</v>
      </c>
      <c r="CK31" s="628">
        <v>486.60599999999999</v>
      </c>
      <c r="CL31" s="628">
        <v>554.86</v>
      </c>
      <c r="CM31" s="628">
        <v>486.08199999999999</v>
      </c>
      <c r="CN31" s="628">
        <v>478.21300000000002</v>
      </c>
      <c r="CO31" s="628">
        <v>370.64299999999997</v>
      </c>
      <c r="CP31" s="628">
        <f>[2]Dataset!CN53/1000</f>
        <v>369.67899999999997</v>
      </c>
      <c r="CQ31" s="628">
        <f>[2]Dataset!CO53/1000</f>
        <v>411.81099999999998</v>
      </c>
      <c r="CR31" s="628">
        <f>[2]Dataset!CP53/1000</f>
        <v>428.31400000000002</v>
      </c>
    </row>
    <row r="32" spans="1:96" ht="16.5" customHeight="1">
      <c r="A32" s="1058"/>
      <c r="B32" s="625"/>
      <c r="C32" s="635" t="s">
        <v>679</v>
      </c>
      <c r="D32" s="629">
        <v>2029.08</v>
      </c>
      <c r="E32" s="629">
        <v>1987.7860000000001</v>
      </c>
      <c r="F32" s="629">
        <v>1998.672</v>
      </c>
      <c r="G32" s="629">
        <v>1936.4449999999999</v>
      </c>
      <c r="H32" s="629">
        <v>1675.9639999999999</v>
      </c>
      <c r="I32" s="629">
        <v>1371.6010000000001</v>
      </c>
      <c r="J32" s="629">
        <v>1427.2829999999999</v>
      </c>
      <c r="K32" s="629">
        <v>1450.2090000000001</v>
      </c>
      <c r="L32" s="629">
        <v>2048.2750000000001</v>
      </c>
      <c r="M32" s="629">
        <v>2138.0149999999999</v>
      </c>
      <c r="N32" s="629">
        <v>2069.8670000000002</v>
      </c>
      <c r="O32" s="629">
        <v>2006.2729999999999</v>
      </c>
      <c r="P32" s="629">
        <v>1835.076</v>
      </c>
      <c r="Q32" s="629">
        <v>1932.3979999999999</v>
      </c>
      <c r="R32" s="629">
        <v>1879.6690000000001</v>
      </c>
      <c r="S32" s="629">
        <v>2008.7950000000001</v>
      </c>
      <c r="T32" s="629">
        <v>1576.0650000000001</v>
      </c>
      <c r="U32" s="629">
        <v>1245.223</v>
      </c>
      <c r="V32" s="629">
        <v>1295.047</v>
      </c>
      <c r="W32" s="629">
        <v>1461.0319999999999</v>
      </c>
      <c r="X32" s="629">
        <v>1845.058</v>
      </c>
      <c r="Y32" s="629">
        <v>2042.422</v>
      </c>
      <c r="Z32" s="629">
        <v>1928.62</v>
      </c>
      <c r="AA32" s="629">
        <v>2028.2539999999999</v>
      </c>
      <c r="AB32" s="629">
        <v>1820.3989999999999</v>
      </c>
      <c r="AC32" s="629">
        <v>2060.3809999999999</v>
      </c>
      <c r="AD32" s="629">
        <v>2143.3710000000001</v>
      </c>
      <c r="AE32" s="629">
        <v>2187.2379999999998</v>
      </c>
      <c r="AF32" s="629">
        <v>1935.492</v>
      </c>
      <c r="AG32" s="629">
        <v>1401.1690000000001</v>
      </c>
      <c r="AH32" s="629">
        <v>1271.183</v>
      </c>
      <c r="AI32" s="629">
        <v>1456.145</v>
      </c>
      <c r="AJ32" s="629">
        <v>1756.672</v>
      </c>
      <c r="AK32" s="629">
        <v>1200.7260000000001</v>
      </c>
      <c r="AL32" s="629">
        <v>1889.327</v>
      </c>
      <c r="AM32" s="629">
        <v>1800</v>
      </c>
      <c r="AN32" s="629">
        <v>1781.193</v>
      </c>
      <c r="AO32" s="629">
        <v>2018.2719999999999</v>
      </c>
      <c r="AP32" s="629">
        <v>1821.982</v>
      </c>
      <c r="AQ32" s="629">
        <v>1783.6220000000001</v>
      </c>
      <c r="AR32" s="629">
        <v>1539.394</v>
      </c>
      <c r="AS32" s="629">
        <v>1409.3030000000001</v>
      </c>
      <c r="AT32" s="629">
        <v>1569.548</v>
      </c>
      <c r="AU32" s="629">
        <v>1691.3889999999999</v>
      </c>
      <c r="AV32" s="629">
        <v>1518.0650000000001</v>
      </c>
      <c r="AW32" s="629">
        <v>1800.153</v>
      </c>
      <c r="AX32" s="629">
        <v>1875.635</v>
      </c>
      <c r="AY32" s="629">
        <v>1926.3219999999999</v>
      </c>
      <c r="AZ32" s="629">
        <v>1784.3720000000001</v>
      </c>
      <c r="BA32" s="629">
        <v>1888.075</v>
      </c>
      <c r="BB32" s="629">
        <v>1766.223</v>
      </c>
      <c r="BC32" s="629">
        <v>1736.5920000000001</v>
      </c>
      <c r="BD32" s="629">
        <v>1642.018</v>
      </c>
      <c r="BE32" s="629">
        <v>1466.633</v>
      </c>
      <c r="BF32" s="629">
        <v>1246.2619999999999</v>
      </c>
      <c r="BG32" s="629">
        <v>1170.819</v>
      </c>
      <c r="BH32" s="629">
        <v>1354.4349999999999</v>
      </c>
      <c r="BI32" s="629">
        <v>1473.6559999999999</v>
      </c>
      <c r="BJ32" s="629">
        <v>1489.152</v>
      </c>
      <c r="BK32" s="629">
        <v>1470.2739999999999</v>
      </c>
      <c r="BL32" s="629">
        <v>1371.971</v>
      </c>
      <c r="BM32" s="629">
        <v>1336.873</v>
      </c>
      <c r="BN32" s="629">
        <v>1507.7470000000001</v>
      </c>
      <c r="BO32" s="629">
        <v>1410.35</v>
      </c>
      <c r="BP32" s="629">
        <v>1546.2570000000001</v>
      </c>
      <c r="BQ32" s="629">
        <v>1210.019</v>
      </c>
      <c r="BR32" s="629">
        <v>1178.817</v>
      </c>
      <c r="BS32" s="629">
        <v>1192.3989999999999</v>
      </c>
      <c r="BT32" s="629">
        <v>1499.7470000000001</v>
      </c>
      <c r="BU32" s="629">
        <v>1589.6559999999999</v>
      </c>
      <c r="BV32" s="629">
        <v>1383.047</v>
      </c>
      <c r="BW32" s="629">
        <v>1369.7270000000001</v>
      </c>
      <c r="BX32" s="629">
        <v>1493.2750000000001</v>
      </c>
      <c r="BY32" s="629">
        <v>1464.625</v>
      </c>
      <c r="BZ32" s="629">
        <v>1440.7819999999999</v>
      </c>
      <c r="CA32" s="629">
        <v>1511.337</v>
      </c>
      <c r="CB32" s="629">
        <v>1635.662</v>
      </c>
      <c r="CC32" s="629">
        <v>1447.5419999999999</v>
      </c>
      <c r="CD32" s="629">
        <v>1110.9480000000001</v>
      </c>
      <c r="CE32" s="629">
        <v>1209.855</v>
      </c>
      <c r="CF32" s="629">
        <v>1432.9960000000001</v>
      </c>
      <c r="CG32" s="629">
        <v>1584.3810000000001</v>
      </c>
      <c r="CH32" s="629">
        <v>1577.104</v>
      </c>
      <c r="CI32" s="629">
        <v>1426.98</v>
      </c>
      <c r="CJ32" s="629">
        <v>1395.117</v>
      </c>
      <c r="CK32" s="629">
        <v>1451.2080000000001</v>
      </c>
      <c r="CL32" s="629">
        <v>1599.8</v>
      </c>
      <c r="CM32" s="629">
        <v>1521.0139999999999</v>
      </c>
      <c r="CN32" s="629">
        <v>1445.2750000000001</v>
      </c>
      <c r="CO32" s="629">
        <v>1381.3340000000001</v>
      </c>
      <c r="CP32" s="629">
        <f>[2]Dataset!CN54/1000</f>
        <v>1167.6510000000001</v>
      </c>
      <c r="CQ32" s="629">
        <f>[2]Dataset!CO54/1000</f>
        <v>1153.8430000000001</v>
      </c>
      <c r="CR32" s="629">
        <f>[2]Dataset!CP54/1000</f>
        <v>1467.806</v>
      </c>
    </row>
    <row r="33" spans="1:96" ht="16.5" customHeight="1">
      <c r="A33" s="1058"/>
      <c r="B33" s="625"/>
      <c r="C33" s="634" t="s">
        <v>388</v>
      </c>
      <c r="D33" s="628">
        <v>376.59300000000002</v>
      </c>
      <c r="E33" s="628">
        <v>360.91500000000002</v>
      </c>
      <c r="F33" s="628">
        <v>468.39800000000002</v>
      </c>
      <c r="G33" s="628">
        <v>432.11099999999999</v>
      </c>
      <c r="H33" s="628">
        <v>425.38799999999998</v>
      </c>
      <c r="I33" s="628">
        <v>328.303</v>
      </c>
      <c r="J33" s="628">
        <v>254.423</v>
      </c>
      <c r="K33" s="628">
        <v>265.58100000000002</v>
      </c>
      <c r="L33" s="628">
        <v>365.36700000000002</v>
      </c>
      <c r="M33" s="628">
        <v>386.23099999999999</v>
      </c>
      <c r="N33" s="628">
        <v>409.863</v>
      </c>
      <c r="O33" s="628">
        <v>357.447</v>
      </c>
      <c r="P33" s="628">
        <v>366.12200000000001</v>
      </c>
      <c r="Q33" s="628">
        <v>386.75799999999998</v>
      </c>
      <c r="R33" s="628">
        <v>407.42200000000003</v>
      </c>
      <c r="S33" s="628">
        <v>389.74799999999999</v>
      </c>
      <c r="T33" s="628">
        <v>322.67700000000002</v>
      </c>
      <c r="U33" s="628">
        <v>266.14600000000002</v>
      </c>
      <c r="V33" s="628">
        <v>260.25299999999999</v>
      </c>
      <c r="W33" s="628">
        <v>273.74099999999999</v>
      </c>
      <c r="X33" s="628">
        <v>298.38299999999998</v>
      </c>
      <c r="Y33" s="628">
        <v>372.536</v>
      </c>
      <c r="Z33" s="628">
        <v>395.95299999999997</v>
      </c>
      <c r="AA33" s="628">
        <v>334.52499999999998</v>
      </c>
      <c r="AB33" s="628">
        <v>361.14400000000001</v>
      </c>
      <c r="AC33" s="628">
        <v>372.48700000000002</v>
      </c>
      <c r="AD33" s="628">
        <v>423.99700000000001</v>
      </c>
      <c r="AE33" s="628">
        <v>414.51400000000001</v>
      </c>
      <c r="AF33" s="628">
        <v>429.04300000000001</v>
      </c>
      <c r="AG33" s="628">
        <v>294.89100000000002</v>
      </c>
      <c r="AH33" s="628">
        <v>274.95400000000001</v>
      </c>
      <c r="AI33" s="628">
        <v>294.59500000000003</v>
      </c>
      <c r="AJ33" s="628">
        <v>376.63600000000002</v>
      </c>
      <c r="AK33" s="628">
        <v>435.68</v>
      </c>
      <c r="AL33" s="628">
        <v>521.89400000000001</v>
      </c>
      <c r="AM33" s="628">
        <v>418.50099999999998</v>
      </c>
      <c r="AN33" s="628">
        <v>389.06400000000002</v>
      </c>
      <c r="AO33" s="628">
        <v>336.05799999999999</v>
      </c>
      <c r="AP33" s="628">
        <v>427.601</v>
      </c>
      <c r="AQ33" s="628">
        <v>411.86900000000003</v>
      </c>
      <c r="AR33" s="628">
        <v>430.61599999999999</v>
      </c>
      <c r="AS33" s="628">
        <v>405.916</v>
      </c>
      <c r="AT33" s="628">
        <v>305.27300000000002</v>
      </c>
      <c r="AU33" s="628">
        <v>290.65100000000001</v>
      </c>
      <c r="AV33" s="628">
        <v>455.04199999999997</v>
      </c>
      <c r="AW33" s="628">
        <v>537.61099999999999</v>
      </c>
      <c r="AX33" s="628">
        <v>611.03599999999994</v>
      </c>
      <c r="AY33" s="628">
        <v>496.399</v>
      </c>
      <c r="AZ33" s="628">
        <v>427.31200000000001</v>
      </c>
      <c r="BA33" s="628">
        <v>495.755</v>
      </c>
      <c r="BB33" s="628">
        <v>487.31700000000001</v>
      </c>
      <c r="BC33" s="628">
        <v>519.42399999999998</v>
      </c>
      <c r="BD33" s="628">
        <v>466.96</v>
      </c>
      <c r="BE33" s="628">
        <v>346.5</v>
      </c>
      <c r="BF33" s="628">
        <v>273.28100000000001</v>
      </c>
      <c r="BG33" s="628">
        <v>300.69099999999997</v>
      </c>
      <c r="BH33" s="628">
        <v>392.44600000000003</v>
      </c>
      <c r="BI33" s="628">
        <v>430.72899999999998</v>
      </c>
      <c r="BJ33" s="628">
        <v>449.20800000000003</v>
      </c>
      <c r="BK33" s="628">
        <v>407.53899999999999</v>
      </c>
      <c r="BL33" s="628">
        <v>357.76100000000002</v>
      </c>
      <c r="BM33" s="628">
        <v>374.80500000000001</v>
      </c>
      <c r="BN33" s="628">
        <v>424.04899999999998</v>
      </c>
      <c r="BO33" s="628">
        <v>384.26299999999998</v>
      </c>
      <c r="BP33" s="628">
        <v>355.71699999999998</v>
      </c>
      <c r="BQ33" s="628">
        <v>279.69799999999998</v>
      </c>
      <c r="BR33" s="628">
        <v>289.649</v>
      </c>
      <c r="BS33" s="628">
        <v>295.87200000000001</v>
      </c>
      <c r="BT33" s="628">
        <v>408.95299999999997</v>
      </c>
      <c r="BU33" s="628">
        <v>519.89099999999996</v>
      </c>
      <c r="BV33" s="628">
        <v>530.14</v>
      </c>
      <c r="BW33" s="628">
        <v>380.38200000000001</v>
      </c>
      <c r="BX33" s="628">
        <v>404.01900000000001</v>
      </c>
      <c r="BY33" s="628">
        <v>370.91399999999999</v>
      </c>
      <c r="BZ33" s="628">
        <v>496.03399999999999</v>
      </c>
      <c r="CA33" s="628">
        <v>460.11399999999998</v>
      </c>
      <c r="CB33" s="628">
        <v>412.88799999999998</v>
      </c>
      <c r="CC33" s="628">
        <v>311.267</v>
      </c>
      <c r="CD33" s="628">
        <v>288.80900000000003</v>
      </c>
      <c r="CE33" s="628">
        <v>332.90600000000001</v>
      </c>
      <c r="CF33" s="628">
        <v>423.904</v>
      </c>
      <c r="CG33" s="628">
        <v>657.54</v>
      </c>
      <c r="CH33" s="628">
        <v>822.50099999999998</v>
      </c>
      <c r="CI33" s="628">
        <v>613.87599999999998</v>
      </c>
      <c r="CJ33" s="628">
        <v>640.51800000000003</v>
      </c>
      <c r="CK33" s="628">
        <v>743.12400000000002</v>
      </c>
      <c r="CL33" s="628">
        <v>786.38900000000001</v>
      </c>
      <c r="CM33" s="628">
        <v>649.26300000000003</v>
      </c>
      <c r="CN33" s="628">
        <v>620.90099999999995</v>
      </c>
      <c r="CO33" s="628">
        <v>369.37400000000002</v>
      </c>
      <c r="CP33" s="628">
        <f>[2]Dataset!CN55/1000</f>
        <v>412.803</v>
      </c>
      <c r="CQ33" s="628">
        <f>[2]Dataset!CO55/1000</f>
        <v>380.17200000000003</v>
      </c>
      <c r="CR33" s="628">
        <f>[2]Dataset!CP55/1000</f>
        <v>566.96299999999997</v>
      </c>
    </row>
    <row r="34" spans="1:96" ht="16.5" customHeight="1">
      <c r="A34" s="1058"/>
      <c r="B34" s="625"/>
      <c r="C34" s="635" t="s">
        <v>677</v>
      </c>
      <c r="D34" s="629">
        <v>1500.3979999999999</v>
      </c>
      <c r="E34" s="629">
        <v>1408.182</v>
      </c>
      <c r="F34" s="629">
        <v>1439.337</v>
      </c>
      <c r="G34" s="629">
        <v>1361.7539999999999</v>
      </c>
      <c r="H34" s="629">
        <v>1351.307</v>
      </c>
      <c r="I34" s="629">
        <v>1250.779</v>
      </c>
      <c r="J34" s="629">
        <v>1149.877</v>
      </c>
      <c r="K34" s="629">
        <v>1181.924</v>
      </c>
      <c r="L34" s="629">
        <v>1448.3710000000001</v>
      </c>
      <c r="M34" s="629">
        <v>1417.1389999999999</v>
      </c>
      <c r="N34" s="629">
        <v>1423.6310000000001</v>
      </c>
      <c r="O34" s="629">
        <v>1323.885</v>
      </c>
      <c r="P34" s="629">
        <v>1361.817</v>
      </c>
      <c r="Q34" s="629">
        <v>1414.0730000000001</v>
      </c>
      <c r="R34" s="629">
        <v>1372.1020000000001</v>
      </c>
      <c r="S34" s="629">
        <v>1251.3489999999999</v>
      </c>
      <c r="T34" s="629">
        <v>1149.066</v>
      </c>
      <c r="U34" s="629">
        <v>1091.5450000000001</v>
      </c>
      <c r="V34" s="629">
        <v>1164.8399999999999</v>
      </c>
      <c r="W34" s="629">
        <v>1135.771</v>
      </c>
      <c r="X34" s="629">
        <v>1298.8779999999999</v>
      </c>
      <c r="Y34" s="629">
        <v>1377.6890000000001</v>
      </c>
      <c r="Z34" s="629">
        <v>1480.211</v>
      </c>
      <c r="AA34" s="629">
        <v>1398.4829999999999</v>
      </c>
      <c r="AB34" s="629">
        <v>1410.35</v>
      </c>
      <c r="AC34" s="629">
        <v>1344.4290000000001</v>
      </c>
      <c r="AD34" s="629">
        <v>1412.7159999999999</v>
      </c>
      <c r="AE34" s="629">
        <v>1471.8869999999999</v>
      </c>
      <c r="AF34" s="629">
        <v>1525.0550000000001</v>
      </c>
      <c r="AG34" s="629">
        <v>1298.193</v>
      </c>
      <c r="AH34" s="629">
        <v>1187.6990000000001</v>
      </c>
      <c r="AI34" s="629">
        <v>1215.3579999999999</v>
      </c>
      <c r="AJ34" s="629">
        <v>1582.06</v>
      </c>
      <c r="AK34" s="629">
        <v>1583.2249999999999</v>
      </c>
      <c r="AL34" s="629">
        <v>1747.171</v>
      </c>
      <c r="AM34" s="629">
        <v>1522.0360000000001</v>
      </c>
      <c r="AN34" s="629">
        <v>1516.394</v>
      </c>
      <c r="AO34" s="629">
        <v>1458.0609999999999</v>
      </c>
      <c r="AP34" s="629">
        <v>1668.277</v>
      </c>
      <c r="AQ34" s="629">
        <v>1652.298</v>
      </c>
      <c r="AR34" s="629">
        <v>1658.17</v>
      </c>
      <c r="AS34" s="629">
        <v>1590.7170000000001</v>
      </c>
      <c r="AT34" s="629">
        <v>1338.856</v>
      </c>
      <c r="AU34" s="629">
        <v>1211.5650000000001</v>
      </c>
      <c r="AV34" s="629">
        <v>1683.354</v>
      </c>
      <c r="AW34" s="629">
        <v>1739.155</v>
      </c>
      <c r="AX34" s="629">
        <v>1839.9880000000001</v>
      </c>
      <c r="AY34" s="629">
        <v>1570.213</v>
      </c>
      <c r="AZ34" s="629">
        <v>1492.5730000000001</v>
      </c>
      <c r="BA34" s="629">
        <v>1573.394</v>
      </c>
      <c r="BB34" s="629">
        <v>1589.4939999999999</v>
      </c>
      <c r="BC34" s="629">
        <v>1749.8710000000001</v>
      </c>
      <c r="BD34" s="629">
        <v>1538.95</v>
      </c>
      <c r="BE34" s="629">
        <v>1327.838</v>
      </c>
      <c r="BF34" s="629">
        <v>1121.2719999999999</v>
      </c>
      <c r="BG34" s="629">
        <v>1091.1679999999999</v>
      </c>
      <c r="BH34" s="629">
        <v>1388.547</v>
      </c>
      <c r="BI34" s="629">
        <v>1536.319</v>
      </c>
      <c r="BJ34" s="629">
        <v>1510.86</v>
      </c>
      <c r="BK34" s="629">
        <v>1387.299</v>
      </c>
      <c r="BL34" s="629">
        <v>1403.002</v>
      </c>
      <c r="BM34" s="629">
        <v>1367.0809999999999</v>
      </c>
      <c r="BN34" s="629">
        <v>1413.5709999999999</v>
      </c>
      <c r="BO34" s="629">
        <v>1354.5820000000001</v>
      </c>
      <c r="BP34" s="629">
        <v>1277.624</v>
      </c>
      <c r="BQ34" s="629">
        <v>1140.0350000000001</v>
      </c>
      <c r="BR34" s="629">
        <v>1068.67</v>
      </c>
      <c r="BS34" s="629">
        <v>1153.221</v>
      </c>
      <c r="BT34" s="629">
        <v>1417.6949999999999</v>
      </c>
      <c r="BU34" s="629">
        <v>1483.799</v>
      </c>
      <c r="BV34" s="629">
        <v>1549.2840000000001</v>
      </c>
      <c r="BW34" s="629">
        <v>1299.097</v>
      </c>
      <c r="BX34" s="629">
        <v>1398.73</v>
      </c>
      <c r="BY34" s="629">
        <v>1284.0989999999999</v>
      </c>
      <c r="BZ34" s="629">
        <v>1494.3219999999999</v>
      </c>
      <c r="CA34" s="630">
        <v>1434.9839999999999</v>
      </c>
      <c r="CB34" s="630">
        <v>1415.1579999999999</v>
      </c>
      <c r="CC34" s="629">
        <v>1356.318</v>
      </c>
      <c r="CD34" s="629">
        <v>1164.578</v>
      </c>
      <c r="CE34" s="629">
        <v>1248.7</v>
      </c>
      <c r="CF34" s="629">
        <v>1457.873</v>
      </c>
      <c r="CG34" s="629">
        <v>1638.6210000000001</v>
      </c>
      <c r="CH34" s="629">
        <v>1917.297</v>
      </c>
      <c r="CI34" s="629">
        <v>1712.069</v>
      </c>
      <c r="CJ34" s="629">
        <v>1779.335</v>
      </c>
      <c r="CK34" s="629">
        <v>1771.961</v>
      </c>
      <c r="CL34" s="629">
        <v>1889.9949999999999</v>
      </c>
      <c r="CM34" s="629">
        <v>1766.8789999999999</v>
      </c>
      <c r="CN34" s="629">
        <v>1740.768</v>
      </c>
      <c r="CO34" s="629">
        <v>1517.201</v>
      </c>
      <c r="CP34" s="629">
        <f>[2]Dataset!CN56/1000</f>
        <v>1457.202</v>
      </c>
      <c r="CQ34" s="629">
        <f>[2]Dataset!CO56/1000</f>
        <v>1452.366</v>
      </c>
      <c r="CR34" s="629">
        <f>[2]Dataset!CP56/1000</f>
        <v>1759.509</v>
      </c>
    </row>
    <row r="35" spans="1:96" ht="16.5" customHeight="1">
      <c r="A35" s="1059"/>
      <c r="B35" s="631"/>
      <c r="C35" s="632" t="s">
        <v>678</v>
      </c>
      <c r="D35" s="639"/>
      <c r="E35" s="640"/>
      <c r="F35" s="640"/>
      <c r="G35" s="641"/>
      <c r="H35" s="641" t="s">
        <v>694</v>
      </c>
      <c r="I35" s="641"/>
      <c r="J35" s="641"/>
      <c r="K35" s="641"/>
      <c r="L35" s="641"/>
      <c r="M35" s="641"/>
      <c r="N35" s="641"/>
      <c r="O35" s="641"/>
      <c r="P35" s="641"/>
      <c r="Q35" s="641"/>
      <c r="R35" s="641"/>
      <c r="S35" s="641"/>
      <c r="T35" s="641"/>
      <c r="U35" s="633">
        <v>20518.494316932338</v>
      </c>
      <c r="V35" s="633">
        <v>18085.168536646437</v>
      </c>
      <c r="W35" s="633">
        <v>16144.079834852635</v>
      </c>
      <c r="X35" s="633">
        <v>20792.868556439171</v>
      </c>
      <c r="Y35" s="633">
        <v>22846.342941481198</v>
      </c>
      <c r="Z35" s="633">
        <v>23381.091006143517</v>
      </c>
      <c r="AA35" s="633">
        <v>22137.29647557707</v>
      </c>
      <c r="AB35" s="633">
        <v>23422.942870131839</v>
      </c>
      <c r="AC35" s="633">
        <v>24304.204198285206</v>
      </c>
      <c r="AD35" s="633">
        <v>23506.618909868328</v>
      </c>
      <c r="AE35" s="633">
        <v>22671.569486079763</v>
      </c>
      <c r="AF35" s="633">
        <v>22421.294277579706</v>
      </c>
      <c r="AG35" s="633">
        <v>18898.313494681835</v>
      </c>
      <c r="AH35" s="633">
        <v>16515.140492319435</v>
      </c>
      <c r="AI35" s="633">
        <v>15902.76548952198</v>
      </c>
      <c r="AJ35" s="633">
        <v>20858.747925267056</v>
      </c>
      <c r="AK35" s="633">
        <v>22929.618972709806</v>
      </c>
      <c r="AL35" s="633">
        <v>23703.672291164479</v>
      </c>
      <c r="AM35" s="633">
        <v>22312.151616499443</v>
      </c>
      <c r="AN35" s="633">
        <v>23326.4846980976</v>
      </c>
      <c r="AO35" s="633">
        <v>24721.871410014792</v>
      </c>
      <c r="AP35" s="633">
        <v>27807.369566061927</v>
      </c>
      <c r="AQ35" s="633">
        <v>27787.589034076351</v>
      </c>
      <c r="AR35" s="633">
        <v>24691.593357971997</v>
      </c>
      <c r="AS35" s="633">
        <v>21486.671262509808</v>
      </c>
      <c r="AT35" s="633">
        <v>17637.78922372753</v>
      </c>
      <c r="AU35" s="633">
        <v>16547.403069846037</v>
      </c>
      <c r="AV35" s="633">
        <v>20594.709232133508</v>
      </c>
      <c r="AW35" s="633">
        <v>24026.56571033426</v>
      </c>
      <c r="AX35" s="633">
        <v>25600.002978643126</v>
      </c>
      <c r="AY35" s="633">
        <v>24278.851000360028</v>
      </c>
      <c r="AZ35" s="633">
        <v>24868.023394546792</v>
      </c>
      <c r="BA35" s="633">
        <v>24671.845355113564</v>
      </c>
      <c r="BB35" s="633">
        <v>25056.290849004901</v>
      </c>
      <c r="BC35" s="633">
        <v>24143.637226970561</v>
      </c>
      <c r="BD35" s="633">
        <v>22569.120214364015</v>
      </c>
      <c r="BE35" s="633">
        <v>19493.40191024384</v>
      </c>
      <c r="BF35" s="633">
        <v>17162.128582927937</v>
      </c>
      <c r="BG35" s="633">
        <v>14844.012144383223</v>
      </c>
      <c r="BH35" s="633">
        <v>19216.700332841472</v>
      </c>
      <c r="BI35" s="633">
        <v>21341.648422227117</v>
      </c>
      <c r="BJ35" s="633">
        <v>21726.450667161189</v>
      </c>
      <c r="BK35" s="633">
        <v>20770.355172527907</v>
      </c>
      <c r="BL35" s="633">
        <v>22146.748702315617</v>
      </c>
      <c r="BM35" s="633">
        <v>22788.980779759677</v>
      </c>
      <c r="BN35" s="633">
        <v>21760.361732599522</v>
      </c>
      <c r="BO35" s="633">
        <v>20455.5461757624</v>
      </c>
      <c r="BP35" s="633">
        <v>20119.159</v>
      </c>
      <c r="BQ35" s="633">
        <v>16755.024000000001</v>
      </c>
      <c r="BR35" s="633">
        <v>14942.197</v>
      </c>
      <c r="BS35" s="633">
        <v>14447.429</v>
      </c>
      <c r="BT35" s="633">
        <v>18638.026999999998</v>
      </c>
      <c r="BU35" s="633">
        <v>20389.503000000001</v>
      </c>
      <c r="BV35" s="633">
        <v>20663.766</v>
      </c>
      <c r="BW35" s="633">
        <v>19876.830999999998</v>
      </c>
      <c r="BX35" s="633">
        <v>20820.808000000001</v>
      </c>
      <c r="BY35" s="633">
        <v>21688.977999999999</v>
      </c>
      <c r="BZ35" s="633">
        <v>20542.948</v>
      </c>
      <c r="CA35" s="633">
        <v>19937.393</v>
      </c>
      <c r="CB35" s="633">
        <v>19741.022000000001</v>
      </c>
      <c r="CC35" s="633">
        <v>17341.241999999998</v>
      </c>
      <c r="CD35" s="633">
        <v>14828.308000000001</v>
      </c>
      <c r="CE35" s="633">
        <v>14571.682000000001</v>
      </c>
      <c r="CF35" s="633">
        <v>18270.816999999999</v>
      </c>
      <c r="CG35" s="633">
        <v>20001.923999999999</v>
      </c>
      <c r="CH35" s="633">
        <v>20618.287</v>
      </c>
      <c r="CI35" s="633">
        <v>19654.365000000002</v>
      </c>
      <c r="CJ35" s="936">
        <v>20716.652999999998</v>
      </c>
      <c r="CK35" s="936">
        <v>21532.794000000002</v>
      </c>
      <c r="CL35" s="936">
        <v>20624.080999999998</v>
      </c>
      <c r="CM35" s="936">
        <v>20208.123</v>
      </c>
      <c r="CN35" s="936">
        <v>19611.565999999999</v>
      </c>
      <c r="CO35" s="936">
        <v>18029.786</v>
      </c>
      <c r="CP35" s="629">
        <f>[2]Dataset!CN57/1000</f>
        <v>15637.184999999999</v>
      </c>
      <c r="CQ35" s="629">
        <f>[2]Dataset!CO57/1000</f>
        <v>14307.326999999999</v>
      </c>
      <c r="CR35" s="629">
        <f>[2]Dataset!CP57/1000</f>
        <v>18320.838</v>
      </c>
    </row>
    <row r="36" spans="1:96" ht="16.5" customHeight="1"/>
    <row r="37" spans="1:96" ht="16.5" customHeight="1">
      <c r="A37" s="1055" t="s">
        <v>686</v>
      </c>
      <c r="B37" s="1052" t="s">
        <v>687</v>
      </c>
      <c r="C37" s="626" t="s">
        <v>247</v>
      </c>
      <c r="D37" s="638">
        <v>4146.4709999999995</v>
      </c>
      <c r="E37" s="638">
        <v>3785.7020000000002</v>
      </c>
      <c r="F37" s="638">
        <v>3448.232</v>
      </c>
      <c r="G37" s="638">
        <v>3447.002</v>
      </c>
      <c r="H37" s="638">
        <v>3340.9690000000001</v>
      </c>
      <c r="I37" s="638">
        <v>3109.768</v>
      </c>
      <c r="J37" s="638">
        <v>3020.1979999999999</v>
      </c>
      <c r="K37" s="638">
        <v>3194.587</v>
      </c>
      <c r="L37" s="638">
        <v>3470.0210000000002</v>
      </c>
      <c r="M37" s="638">
        <v>3376.5410000000002</v>
      </c>
      <c r="N37" s="638">
        <v>3589.3290000000002</v>
      </c>
      <c r="O37" s="638">
        <v>3686.489</v>
      </c>
      <c r="P37" s="638">
        <v>3837.6210000000001</v>
      </c>
      <c r="Q37" s="638">
        <v>4007.9090000000001</v>
      </c>
      <c r="R37" s="638">
        <v>4032.1210000000001</v>
      </c>
      <c r="S37" s="638">
        <v>3669.607</v>
      </c>
      <c r="T37" s="638">
        <v>3609.922</v>
      </c>
      <c r="U37" s="638">
        <v>3258.7869999999998</v>
      </c>
      <c r="V37" s="638">
        <v>3118.46</v>
      </c>
      <c r="W37" s="638">
        <v>3256.308</v>
      </c>
      <c r="X37" s="638">
        <v>3326.7310000000002</v>
      </c>
      <c r="Y37" s="638">
        <v>3294.7339999999999</v>
      </c>
      <c r="Z37" s="638">
        <v>3449.6010000000001</v>
      </c>
      <c r="AA37" s="638">
        <v>3495.527</v>
      </c>
      <c r="AB37" s="638">
        <v>3725.5039999999999</v>
      </c>
      <c r="AC37" s="638">
        <v>3673.1019999999999</v>
      </c>
      <c r="AD37" s="638">
        <v>3429.63</v>
      </c>
      <c r="AE37" s="638">
        <v>3221.364</v>
      </c>
      <c r="AF37" s="638">
        <v>3279.0259999999998</v>
      </c>
      <c r="AG37" s="638">
        <v>3081.3270000000002</v>
      </c>
      <c r="AH37" s="638">
        <v>2940.1680000000001</v>
      </c>
      <c r="AI37" s="638">
        <v>2993.7649999999999</v>
      </c>
      <c r="AJ37" s="638">
        <v>3133.471</v>
      </c>
      <c r="AK37" s="638">
        <v>3105.0790000000002</v>
      </c>
      <c r="AL37" s="638">
        <v>3478.6909999999998</v>
      </c>
      <c r="AM37" s="638">
        <v>3361.444</v>
      </c>
      <c r="AN37" s="638">
        <v>3531.3560000000002</v>
      </c>
      <c r="AO37" s="638">
        <v>3890.7139999999999</v>
      </c>
      <c r="AP37" s="638">
        <v>5395.4870000000001</v>
      </c>
      <c r="AQ37" s="638">
        <v>5327.38</v>
      </c>
      <c r="AR37" s="638">
        <v>4551.0079999999998</v>
      </c>
      <c r="AS37" s="638">
        <v>3580.2730000000001</v>
      </c>
      <c r="AT37" s="638">
        <v>3143.6669999999999</v>
      </c>
      <c r="AU37" s="638">
        <v>3304.9409999999998</v>
      </c>
      <c r="AV37" s="638">
        <v>3310.1469999999999</v>
      </c>
      <c r="AW37" s="638">
        <v>3828.8229999999999</v>
      </c>
      <c r="AX37" s="638">
        <v>4373.9409999999998</v>
      </c>
      <c r="AY37" s="638">
        <v>4274.5619999999999</v>
      </c>
      <c r="AZ37" s="638">
        <v>4480.1989999999996</v>
      </c>
      <c r="BA37" s="638">
        <v>4129.723</v>
      </c>
      <c r="BB37" s="638">
        <v>4317.4960000000001</v>
      </c>
      <c r="BC37" s="638">
        <v>4043.1309999999999</v>
      </c>
      <c r="BD37" s="638">
        <v>3708.0740000000001</v>
      </c>
      <c r="BE37" s="638">
        <v>3485.6480000000001</v>
      </c>
      <c r="BF37" s="638">
        <v>3206.587</v>
      </c>
      <c r="BG37" s="638">
        <v>2912.3110000000001</v>
      </c>
      <c r="BH37" s="638">
        <v>3240.1480000000001</v>
      </c>
      <c r="BI37" s="638">
        <v>3502.8240000000001</v>
      </c>
      <c r="BJ37" s="638">
        <v>3543.1030000000001</v>
      </c>
      <c r="BK37" s="638">
        <v>3580.1970000000001</v>
      </c>
      <c r="BL37" s="638">
        <v>3960.8519999999999</v>
      </c>
      <c r="BM37" s="638">
        <v>3944.9070000000002</v>
      </c>
      <c r="BN37" s="638">
        <v>3755.3539999999998</v>
      </c>
      <c r="BO37" s="638">
        <v>3525.529</v>
      </c>
      <c r="BP37" s="638">
        <v>3321.5859999999998</v>
      </c>
      <c r="BQ37" s="638">
        <v>2977.1260000000002</v>
      </c>
      <c r="BR37" s="638">
        <v>2970.0369999999998</v>
      </c>
      <c r="BS37" s="638">
        <v>2849.123</v>
      </c>
      <c r="BT37" s="638">
        <v>3273.326</v>
      </c>
      <c r="BU37" s="638">
        <v>3290.4769999999999</v>
      </c>
      <c r="BV37" s="638">
        <v>3434.3939999999998</v>
      </c>
      <c r="BW37" s="638">
        <v>3462.25</v>
      </c>
      <c r="BX37" s="638">
        <v>3731.4920000000002</v>
      </c>
      <c r="BY37" s="638">
        <v>3728.5549999999998</v>
      </c>
      <c r="BZ37" s="638">
        <v>3296.8760000000002</v>
      </c>
      <c r="CA37" s="638">
        <v>3258.422</v>
      </c>
      <c r="CB37" s="638">
        <v>3250.614</v>
      </c>
      <c r="CC37" s="627">
        <v>3038.2179999999998</v>
      </c>
      <c r="CD37" s="627">
        <v>2902.453</v>
      </c>
      <c r="CE37" s="627">
        <v>2859.0729999999999</v>
      </c>
      <c r="CF37" s="627">
        <v>3021.21</v>
      </c>
      <c r="CG37" s="627">
        <v>3170.2429999999999</v>
      </c>
      <c r="CH37" s="627">
        <v>3299.82</v>
      </c>
      <c r="CI37" s="638">
        <v>3262.2020000000002</v>
      </c>
      <c r="CJ37" s="638">
        <v>3335.2190000000001</v>
      </c>
      <c r="CK37" s="638">
        <v>3373.3629999999998</v>
      </c>
      <c r="CL37" s="638">
        <v>3295.56</v>
      </c>
      <c r="CM37" s="638">
        <v>3182.5520000000001</v>
      </c>
      <c r="CN37" s="638">
        <v>3028.9389999999999</v>
      </c>
      <c r="CO37" s="638">
        <v>2937.0940000000001</v>
      </c>
      <c r="CP37" s="638">
        <v>2750.1289999999999</v>
      </c>
      <c r="CQ37" s="638">
        <v>2603.029</v>
      </c>
      <c r="CR37" s="638">
        <v>3083.6590000000001</v>
      </c>
    </row>
    <row r="38" spans="1:96" ht="16.5" customHeight="1">
      <c r="A38" s="1056"/>
      <c r="B38" s="1060"/>
      <c r="C38" s="634" t="s">
        <v>248</v>
      </c>
      <c r="D38" s="628">
        <v>2678.08</v>
      </c>
      <c r="E38" s="628">
        <v>2355.1179999999999</v>
      </c>
      <c r="F38" s="628">
        <v>2211.4340000000002</v>
      </c>
      <c r="G38" s="628">
        <v>2185.0520000000001</v>
      </c>
      <c r="H38" s="628">
        <v>2129.9769999999999</v>
      </c>
      <c r="I38" s="628">
        <v>2110.0569999999998</v>
      </c>
      <c r="J38" s="628">
        <v>1972.8989999999999</v>
      </c>
      <c r="K38" s="628">
        <v>1873.6389999999999</v>
      </c>
      <c r="L38" s="628">
        <v>2133.4389999999999</v>
      </c>
      <c r="M38" s="628">
        <v>1998.049</v>
      </c>
      <c r="N38" s="628">
        <v>2192.915</v>
      </c>
      <c r="O38" s="628">
        <v>2112.837</v>
      </c>
      <c r="P38" s="628">
        <v>2288.0360000000001</v>
      </c>
      <c r="Q38" s="628">
        <v>2364.2339999999999</v>
      </c>
      <c r="R38" s="628">
        <v>2362.777</v>
      </c>
      <c r="S38" s="628">
        <v>2231.587</v>
      </c>
      <c r="T38" s="628">
        <v>2237.9670000000001</v>
      </c>
      <c r="U38" s="628">
        <v>2010.789</v>
      </c>
      <c r="V38" s="628">
        <v>1874.874</v>
      </c>
      <c r="W38" s="628">
        <v>1861.607</v>
      </c>
      <c r="X38" s="628">
        <v>2022.6569999999999</v>
      </c>
      <c r="Y38" s="628">
        <v>2149.9110000000001</v>
      </c>
      <c r="Z38" s="628">
        <v>2283.788</v>
      </c>
      <c r="AA38" s="628">
        <v>2202.2179999999998</v>
      </c>
      <c r="AB38" s="628">
        <v>2340.5100000000002</v>
      </c>
      <c r="AC38" s="628">
        <v>2191.991</v>
      </c>
      <c r="AD38" s="628">
        <v>2148.85</v>
      </c>
      <c r="AE38" s="628">
        <v>2080.8130000000001</v>
      </c>
      <c r="AF38" s="628">
        <v>2113.9389999999999</v>
      </c>
      <c r="AG38" s="628">
        <v>1774.03</v>
      </c>
      <c r="AH38" s="628">
        <v>1726.8820000000001</v>
      </c>
      <c r="AI38" s="628">
        <v>1804.8989999999999</v>
      </c>
      <c r="AJ38" s="628">
        <v>1871.3420000000001</v>
      </c>
      <c r="AK38" s="628">
        <v>1844.61</v>
      </c>
      <c r="AL38" s="628">
        <v>1998.354</v>
      </c>
      <c r="AM38" s="628">
        <v>1908.8810000000001</v>
      </c>
      <c r="AN38" s="628">
        <v>2074.7170000000001</v>
      </c>
      <c r="AO38" s="628">
        <v>2264.7080000000001</v>
      </c>
      <c r="AP38" s="628">
        <v>3242.623</v>
      </c>
      <c r="AQ38" s="628">
        <v>3041.5720000000001</v>
      </c>
      <c r="AR38" s="628">
        <v>2535.335</v>
      </c>
      <c r="AS38" s="628">
        <v>2107.877</v>
      </c>
      <c r="AT38" s="628">
        <v>1860.0309999999999</v>
      </c>
      <c r="AU38" s="628">
        <v>1823.511</v>
      </c>
      <c r="AV38" s="628">
        <v>1992.8309999999999</v>
      </c>
      <c r="AW38" s="628">
        <v>2140.4659999999999</v>
      </c>
      <c r="AX38" s="628">
        <v>2376.7240000000002</v>
      </c>
      <c r="AY38" s="628">
        <v>2327.5030000000002</v>
      </c>
      <c r="AZ38" s="628">
        <v>2372.7199999999998</v>
      </c>
      <c r="BA38" s="628">
        <v>2124.7350000000001</v>
      </c>
      <c r="BB38" s="628">
        <v>2183.5590000000002</v>
      </c>
      <c r="BC38" s="628">
        <v>1978.2239999999999</v>
      </c>
      <c r="BD38" s="628">
        <v>1793.5060000000001</v>
      </c>
      <c r="BE38" s="628">
        <v>1631.03</v>
      </c>
      <c r="BF38" s="628">
        <v>2126.66</v>
      </c>
      <c r="BG38" s="628">
        <v>2137.11</v>
      </c>
      <c r="BH38" s="628">
        <v>1698.098</v>
      </c>
      <c r="BI38" s="628">
        <v>1725.403</v>
      </c>
      <c r="BJ38" s="628">
        <v>1835.758</v>
      </c>
      <c r="BK38" s="628">
        <v>1713.527</v>
      </c>
      <c r="BL38" s="628">
        <v>1926.473</v>
      </c>
      <c r="BM38" s="628">
        <v>1920.4349999999999</v>
      </c>
      <c r="BN38" s="628">
        <v>1939.8579999999999</v>
      </c>
      <c r="BO38" s="628">
        <v>1715.85</v>
      </c>
      <c r="BP38" s="628">
        <v>1671.4939999999999</v>
      </c>
      <c r="BQ38" s="628">
        <v>1612.5450000000001</v>
      </c>
      <c r="BR38" s="628">
        <v>1599.414</v>
      </c>
      <c r="BS38" s="628">
        <v>1593.0820000000001</v>
      </c>
      <c r="BT38" s="628">
        <v>1659.9090000000001</v>
      </c>
      <c r="BU38" s="628">
        <v>1671.7270000000001</v>
      </c>
      <c r="BV38" s="628">
        <v>1819.8</v>
      </c>
      <c r="BW38" s="628">
        <v>1726.683</v>
      </c>
      <c r="BX38" s="628">
        <v>1798.9929999999999</v>
      </c>
      <c r="BY38" s="628">
        <v>1817.3589999999999</v>
      </c>
      <c r="BZ38" s="628">
        <v>1636.663</v>
      </c>
      <c r="CA38" s="628">
        <v>1513.662</v>
      </c>
      <c r="CB38" s="628">
        <v>1586.6120000000001</v>
      </c>
      <c r="CC38" s="628">
        <v>1549.75</v>
      </c>
      <c r="CD38" s="628">
        <v>1342.5830000000001</v>
      </c>
      <c r="CE38" s="628">
        <v>1382.8679999999999</v>
      </c>
      <c r="CF38" s="628">
        <v>1417.962</v>
      </c>
      <c r="CG38" s="628">
        <v>1549.5</v>
      </c>
      <c r="CH38" s="628">
        <v>1640.001</v>
      </c>
      <c r="CI38" s="628">
        <v>1509.4269999999999</v>
      </c>
      <c r="CJ38" s="628">
        <v>1600.931</v>
      </c>
      <c r="CK38" s="628">
        <v>1635.4580000000001</v>
      </c>
      <c r="CL38" s="628">
        <v>1526.7239999999999</v>
      </c>
      <c r="CM38" s="628">
        <v>1551.09</v>
      </c>
      <c r="CN38" s="628">
        <v>1506.87</v>
      </c>
      <c r="CO38" s="628">
        <v>1394.222</v>
      </c>
      <c r="CP38" s="628">
        <v>1414.4590000000001</v>
      </c>
      <c r="CQ38" s="628">
        <v>1666.509</v>
      </c>
      <c r="CR38" s="628">
        <v>1446.9780000000001</v>
      </c>
    </row>
    <row r="39" spans="1:96" ht="16.5" customHeight="1">
      <c r="A39" s="1056"/>
      <c r="B39" s="1060"/>
      <c r="C39" s="634" t="s">
        <v>249</v>
      </c>
      <c r="D39" s="628">
        <v>1505.146</v>
      </c>
      <c r="E39" s="628">
        <v>1346.2840000000001</v>
      </c>
      <c r="F39" s="628">
        <v>1208.8320000000001</v>
      </c>
      <c r="G39" s="628">
        <v>1202.0899999999999</v>
      </c>
      <c r="H39" s="628">
        <v>1194.0719999999999</v>
      </c>
      <c r="I39" s="628">
        <v>1131.4829999999999</v>
      </c>
      <c r="J39" s="628">
        <v>1029.405</v>
      </c>
      <c r="K39" s="628">
        <v>1088.604</v>
      </c>
      <c r="L39" s="628">
        <v>1168.3879999999999</v>
      </c>
      <c r="M39" s="628">
        <v>1129.472</v>
      </c>
      <c r="N39" s="628">
        <v>1226.0440000000001</v>
      </c>
      <c r="O39" s="628">
        <v>1273.5360000000001</v>
      </c>
      <c r="P39" s="628">
        <v>868.3</v>
      </c>
      <c r="Q39" s="628">
        <v>974.87099999999998</v>
      </c>
      <c r="R39" s="628">
        <v>1018.61</v>
      </c>
      <c r="S39" s="628">
        <v>849.26</v>
      </c>
      <c r="T39" s="628">
        <v>885.89099999999996</v>
      </c>
      <c r="U39" s="628">
        <v>975.48900000000003</v>
      </c>
      <c r="V39" s="628">
        <v>752.48599999999999</v>
      </c>
      <c r="W39" s="628">
        <v>724.43200000000002</v>
      </c>
      <c r="X39" s="628">
        <v>780.03099999999995</v>
      </c>
      <c r="Y39" s="628">
        <v>898.27300000000002</v>
      </c>
      <c r="Z39" s="628">
        <v>934.73699999999997</v>
      </c>
      <c r="AA39" s="628">
        <v>937.15800000000002</v>
      </c>
      <c r="AB39" s="628">
        <v>998.69100000000003</v>
      </c>
      <c r="AC39" s="628">
        <v>944.12</v>
      </c>
      <c r="AD39" s="628">
        <v>913.42700000000002</v>
      </c>
      <c r="AE39" s="628">
        <v>896.26700000000005</v>
      </c>
      <c r="AF39" s="628">
        <v>914.72299999999996</v>
      </c>
      <c r="AG39" s="628">
        <v>930.19200000000001</v>
      </c>
      <c r="AH39" s="628">
        <v>844.75099999999998</v>
      </c>
      <c r="AI39" s="628">
        <v>812.93799999999999</v>
      </c>
      <c r="AJ39" s="628">
        <v>886.92499999999995</v>
      </c>
      <c r="AK39" s="628">
        <v>932.46900000000005</v>
      </c>
      <c r="AL39" s="628">
        <v>1029.4480000000001</v>
      </c>
      <c r="AM39" s="628">
        <v>940.04300000000001</v>
      </c>
      <c r="AN39" s="628">
        <v>977.06299999999999</v>
      </c>
      <c r="AO39" s="628">
        <v>1052.2660000000001</v>
      </c>
      <c r="AP39" s="628">
        <v>1689.49</v>
      </c>
      <c r="AQ39" s="628">
        <v>1443.1849999999999</v>
      </c>
      <c r="AR39" s="628">
        <v>1189.9079999999999</v>
      </c>
      <c r="AS39" s="628">
        <v>1005.3049999999999</v>
      </c>
      <c r="AT39" s="628">
        <v>823.37300000000005</v>
      </c>
      <c r="AU39" s="628">
        <v>828.75699999999995</v>
      </c>
      <c r="AV39" s="628">
        <v>937.45299999999997</v>
      </c>
      <c r="AW39" s="628">
        <v>1057.164</v>
      </c>
      <c r="AX39" s="628">
        <v>1200.395</v>
      </c>
      <c r="AY39" s="628">
        <v>1225.556</v>
      </c>
      <c r="AZ39" s="628">
        <v>1233.731</v>
      </c>
      <c r="BA39" s="628">
        <v>1077.194</v>
      </c>
      <c r="BB39" s="628">
        <v>1099.114</v>
      </c>
      <c r="BC39" s="628">
        <v>1087.252</v>
      </c>
      <c r="BD39" s="628">
        <v>949.23400000000004</v>
      </c>
      <c r="BE39" s="628">
        <v>892.57500000000005</v>
      </c>
      <c r="BF39" s="628">
        <v>747.976</v>
      </c>
      <c r="BG39" s="628">
        <v>707.09100000000001</v>
      </c>
      <c r="BH39" s="628">
        <v>811.85599999999999</v>
      </c>
      <c r="BI39" s="628">
        <v>841.19799999999998</v>
      </c>
      <c r="BJ39" s="628">
        <v>934.21500000000003</v>
      </c>
      <c r="BK39" s="628">
        <v>870.70500000000004</v>
      </c>
      <c r="BL39" s="628">
        <v>987.88699999999994</v>
      </c>
      <c r="BM39" s="628">
        <v>890.51400000000001</v>
      </c>
      <c r="BN39" s="628">
        <v>846.29700000000003</v>
      </c>
      <c r="BO39" s="628">
        <v>772.52599999999995</v>
      </c>
      <c r="BP39" s="628">
        <v>752.39300000000003</v>
      </c>
      <c r="BQ39" s="628">
        <v>744.80499999999995</v>
      </c>
      <c r="BR39" s="628">
        <v>660.85500000000002</v>
      </c>
      <c r="BS39" s="628">
        <v>630.61300000000006</v>
      </c>
      <c r="BT39" s="628">
        <v>727.702</v>
      </c>
      <c r="BU39" s="628">
        <v>717.798</v>
      </c>
      <c r="BV39" s="628">
        <v>795.17499999999995</v>
      </c>
      <c r="BW39" s="628">
        <v>782.48</v>
      </c>
      <c r="BX39" s="628">
        <v>843.16499999999996</v>
      </c>
      <c r="BY39" s="628">
        <v>794.61599999999999</v>
      </c>
      <c r="BZ39" s="628">
        <v>744.98800000000006</v>
      </c>
      <c r="CA39" s="628">
        <v>696.577</v>
      </c>
      <c r="CB39" s="628">
        <v>715.91200000000003</v>
      </c>
      <c r="CC39" s="628">
        <v>636.14800000000002</v>
      </c>
      <c r="CD39" s="628">
        <v>562.72199999999998</v>
      </c>
      <c r="CE39" s="628">
        <v>580.33699999999999</v>
      </c>
      <c r="CF39" s="628">
        <v>664.62199999999996</v>
      </c>
      <c r="CG39" s="628">
        <v>722.19500000000005</v>
      </c>
      <c r="CH39" s="628">
        <v>754.66200000000003</v>
      </c>
      <c r="CI39" s="628">
        <v>690.048</v>
      </c>
      <c r="CJ39" s="628">
        <v>761.14099999999996</v>
      </c>
      <c r="CK39" s="628">
        <v>771.875</v>
      </c>
      <c r="CL39" s="628">
        <v>742.59400000000005</v>
      </c>
      <c r="CM39" s="628">
        <v>702.72299999999996</v>
      </c>
      <c r="CN39" s="628">
        <v>699.35699999999997</v>
      </c>
      <c r="CO39" s="628">
        <v>660.87800000000004</v>
      </c>
      <c r="CP39" s="628">
        <v>543.03099999999995</v>
      </c>
      <c r="CQ39" s="628">
        <v>513.96199999999999</v>
      </c>
      <c r="CR39" s="628">
        <v>635.39400000000001</v>
      </c>
    </row>
    <row r="40" spans="1:96" ht="16.5" customHeight="1">
      <c r="A40" s="1056"/>
      <c r="B40" s="1060"/>
      <c r="C40" s="634" t="s">
        <v>250</v>
      </c>
      <c r="D40" s="628">
        <v>2880.9920000000002</v>
      </c>
      <c r="E40" s="628">
        <v>2643.2440000000001</v>
      </c>
      <c r="F40" s="628">
        <v>2425.7649999999999</v>
      </c>
      <c r="G40" s="628">
        <v>2393.3380000000002</v>
      </c>
      <c r="H40" s="628">
        <v>2374.2930000000001</v>
      </c>
      <c r="I40" s="628">
        <v>2177.2660000000001</v>
      </c>
      <c r="J40" s="628">
        <v>1988.519</v>
      </c>
      <c r="K40" s="628">
        <v>2223.9940000000001</v>
      </c>
      <c r="L40" s="628">
        <v>2377.9920000000002</v>
      </c>
      <c r="M40" s="628">
        <v>2338.105</v>
      </c>
      <c r="N40" s="628">
        <v>2426.7139999999999</v>
      </c>
      <c r="O40" s="628">
        <v>2506.2539999999999</v>
      </c>
      <c r="P40" s="628">
        <v>2623.413</v>
      </c>
      <c r="Q40" s="628">
        <v>2724.0920000000001</v>
      </c>
      <c r="R40" s="628">
        <v>2661.56</v>
      </c>
      <c r="S40" s="628">
        <v>2391.0459999999998</v>
      </c>
      <c r="T40" s="628">
        <v>2384.2190000000001</v>
      </c>
      <c r="U40" s="628">
        <v>2225.605</v>
      </c>
      <c r="V40" s="628">
        <v>2179.2489999999998</v>
      </c>
      <c r="W40" s="628">
        <v>2245.498</v>
      </c>
      <c r="X40" s="628">
        <v>2288.3969999999999</v>
      </c>
      <c r="Y40" s="628">
        <v>2429.4580000000001</v>
      </c>
      <c r="Z40" s="628">
        <v>2546.4189999999999</v>
      </c>
      <c r="AA40" s="628">
        <v>2494.9989999999998</v>
      </c>
      <c r="AB40" s="628">
        <v>2727.2440000000001</v>
      </c>
      <c r="AC40" s="628">
        <v>2492.587</v>
      </c>
      <c r="AD40" s="628">
        <v>2349.8719999999998</v>
      </c>
      <c r="AE40" s="628">
        <v>2341.1709999999998</v>
      </c>
      <c r="AF40" s="628">
        <v>2346.2370000000001</v>
      </c>
      <c r="AG40" s="628">
        <v>2198.1460000000002</v>
      </c>
      <c r="AH40" s="628">
        <v>2094.8270000000002</v>
      </c>
      <c r="AI40" s="628">
        <v>2197.85</v>
      </c>
      <c r="AJ40" s="628">
        <v>2282.857</v>
      </c>
      <c r="AK40" s="628">
        <v>2283.4949999999999</v>
      </c>
      <c r="AL40" s="628">
        <v>2537.9810000000002</v>
      </c>
      <c r="AM40" s="628">
        <v>2475.0349999999999</v>
      </c>
      <c r="AN40" s="628">
        <v>2517.96</v>
      </c>
      <c r="AO40" s="628">
        <v>2601.9050000000002</v>
      </c>
      <c r="AP40" s="628">
        <v>4108.1350000000002</v>
      </c>
      <c r="AQ40" s="628">
        <v>4311.8500000000004</v>
      </c>
      <c r="AR40" s="628">
        <v>3541.5889999999999</v>
      </c>
      <c r="AS40" s="628">
        <v>2762.6950000000002</v>
      </c>
      <c r="AT40" s="628">
        <v>2384.3710000000001</v>
      </c>
      <c r="AU40" s="628">
        <v>2470.2159999999999</v>
      </c>
      <c r="AV40" s="628">
        <v>2598.549</v>
      </c>
      <c r="AW40" s="628">
        <v>2967.4520000000002</v>
      </c>
      <c r="AX40" s="628">
        <v>3319.4969999999998</v>
      </c>
      <c r="AY40" s="628">
        <v>3364.6469999999999</v>
      </c>
      <c r="AZ40" s="628">
        <v>3336.9140000000002</v>
      </c>
      <c r="BA40" s="628">
        <v>3024.4050000000002</v>
      </c>
      <c r="BB40" s="628">
        <v>3137.6489999999999</v>
      </c>
      <c r="BC40" s="628">
        <v>3093.1509999999998</v>
      </c>
      <c r="BD40" s="628">
        <v>2798.2</v>
      </c>
      <c r="BE40" s="628">
        <v>2500.96</v>
      </c>
      <c r="BF40" s="628">
        <v>2275.5039999999999</v>
      </c>
      <c r="BG40" s="628">
        <v>2251.1109999999999</v>
      </c>
      <c r="BH40" s="628">
        <v>2418.357</v>
      </c>
      <c r="BI40" s="628">
        <v>2526.3429999999998</v>
      </c>
      <c r="BJ40" s="628">
        <v>2642.634</v>
      </c>
      <c r="BK40" s="628">
        <v>2639.915</v>
      </c>
      <c r="BL40" s="628">
        <v>2725.7249999999999</v>
      </c>
      <c r="BM40" s="628">
        <v>2477.0120000000002</v>
      </c>
      <c r="BN40" s="628">
        <v>2304.19</v>
      </c>
      <c r="BO40" s="628">
        <v>2228.011</v>
      </c>
      <c r="BP40" s="628">
        <v>2062.69</v>
      </c>
      <c r="BQ40" s="628">
        <v>2048.7289999999998</v>
      </c>
      <c r="BR40" s="628">
        <v>2092.4189999999999</v>
      </c>
      <c r="BS40" s="628">
        <v>2110.0439999999999</v>
      </c>
      <c r="BT40" s="628">
        <v>2112.3580000000002</v>
      </c>
      <c r="BU40" s="628">
        <v>2148.0790000000002</v>
      </c>
      <c r="BV40" s="628">
        <v>2193.8209999999999</v>
      </c>
      <c r="BW40" s="628">
        <v>2278.3820000000001</v>
      </c>
      <c r="BX40" s="628">
        <v>2373.1840000000002</v>
      </c>
      <c r="BY40" s="628">
        <v>2067.1120000000001</v>
      </c>
      <c r="BZ40" s="628">
        <v>2135.0070000000001</v>
      </c>
      <c r="CA40" s="628">
        <v>2093.6529999999998</v>
      </c>
      <c r="CB40" s="628">
        <v>2041.1859999999999</v>
      </c>
      <c r="CC40" s="628">
        <v>1962.5650000000001</v>
      </c>
      <c r="CD40" s="628">
        <v>1906.9690000000001</v>
      </c>
      <c r="CE40" s="628">
        <v>2012.693</v>
      </c>
      <c r="CF40" s="628">
        <v>2035.96</v>
      </c>
      <c r="CG40" s="628">
        <v>2029.92</v>
      </c>
      <c r="CH40" s="628">
        <v>2107.9960000000001</v>
      </c>
      <c r="CI40" s="628">
        <v>2096.4250000000002</v>
      </c>
      <c r="CJ40" s="628">
        <v>2178.8020000000001</v>
      </c>
      <c r="CK40" s="628">
        <v>2182.9319999999998</v>
      </c>
      <c r="CL40" s="628">
        <v>2140.9780000000001</v>
      </c>
      <c r="CM40" s="628">
        <v>2158.3319999999999</v>
      </c>
      <c r="CN40" s="628">
        <v>2089.038</v>
      </c>
      <c r="CO40" s="628">
        <v>2021.633</v>
      </c>
      <c r="CP40" s="628">
        <v>1985.615</v>
      </c>
      <c r="CQ40" s="628">
        <v>1921.66</v>
      </c>
      <c r="CR40" s="628">
        <v>2153.5659999999998</v>
      </c>
    </row>
    <row r="41" spans="1:96" ht="16.5" customHeight="1">
      <c r="A41" s="1056"/>
      <c r="B41" s="1060"/>
      <c r="C41" s="634" t="s">
        <v>251</v>
      </c>
      <c r="D41" s="628">
        <v>422.05399999999997</v>
      </c>
      <c r="E41" s="628">
        <v>360.755</v>
      </c>
      <c r="F41" s="628">
        <v>324.685</v>
      </c>
      <c r="G41" s="628">
        <v>300.20999999999998</v>
      </c>
      <c r="H41" s="628">
        <v>318.58800000000002</v>
      </c>
      <c r="I41" s="628">
        <v>352.23700000000002</v>
      </c>
      <c r="J41" s="628">
        <v>368.22800000000001</v>
      </c>
      <c r="K41" s="628">
        <v>371.93700000000001</v>
      </c>
      <c r="L41" s="628">
        <v>349.23099999999999</v>
      </c>
      <c r="M41" s="628">
        <v>275.49299999999999</v>
      </c>
      <c r="N41" s="628">
        <v>314.81799999999998</v>
      </c>
      <c r="O41" s="628">
        <v>341.24299999999999</v>
      </c>
      <c r="P41" s="628">
        <v>373.78699999999998</v>
      </c>
      <c r="Q41" s="628">
        <v>372.78</v>
      </c>
      <c r="R41" s="628">
        <v>328.59500000000003</v>
      </c>
      <c r="S41" s="628">
        <v>293.399</v>
      </c>
      <c r="T41" s="628">
        <v>305.50799999999998</v>
      </c>
      <c r="U41" s="628">
        <v>326.87</v>
      </c>
      <c r="V41" s="628">
        <v>364.20499999999998</v>
      </c>
      <c r="W41" s="628">
        <v>373.41899999999998</v>
      </c>
      <c r="X41" s="628">
        <v>329.53800000000001</v>
      </c>
      <c r="Y41" s="628">
        <v>330.39600000000002</v>
      </c>
      <c r="Z41" s="628">
        <v>377.62599999999998</v>
      </c>
      <c r="AA41" s="628">
        <v>375.47399999999999</v>
      </c>
      <c r="AB41" s="628">
        <v>394.17899999999997</v>
      </c>
      <c r="AC41" s="628">
        <v>378.97399999999999</v>
      </c>
      <c r="AD41" s="628">
        <v>364.46800000000002</v>
      </c>
      <c r="AE41" s="628">
        <v>340.83100000000002</v>
      </c>
      <c r="AF41" s="628">
        <v>353.94</v>
      </c>
      <c r="AG41" s="628">
        <v>399.22699999999998</v>
      </c>
      <c r="AH41" s="628">
        <v>388.06799999999998</v>
      </c>
      <c r="AI41" s="628">
        <v>430.012</v>
      </c>
      <c r="AJ41" s="628">
        <v>371.04500000000002</v>
      </c>
      <c r="AK41" s="628">
        <v>340.221</v>
      </c>
      <c r="AL41" s="628">
        <v>394.55</v>
      </c>
      <c r="AM41" s="628">
        <v>363.09100000000001</v>
      </c>
      <c r="AN41" s="628">
        <v>391.33699999999999</v>
      </c>
      <c r="AO41" s="628">
        <v>384.62</v>
      </c>
      <c r="AP41" s="628">
        <v>556.43600000000004</v>
      </c>
      <c r="AQ41" s="628">
        <v>532.97199999999998</v>
      </c>
      <c r="AR41" s="628">
        <v>421.54700000000003</v>
      </c>
      <c r="AS41" s="628">
        <v>349.815</v>
      </c>
      <c r="AT41" s="628">
        <v>359.95400000000001</v>
      </c>
      <c r="AU41" s="628">
        <v>382.73500000000001</v>
      </c>
      <c r="AV41" s="628">
        <v>326.49299999999999</v>
      </c>
      <c r="AW41" s="628">
        <v>327.47500000000002</v>
      </c>
      <c r="AX41" s="628">
        <v>354.78300000000002</v>
      </c>
      <c r="AY41" s="628">
        <v>387.85300000000001</v>
      </c>
      <c r="AZ41" s="628">
        <v>384.20800000000003</v>
      </c>
      <c r="BA41" s="628">
        <v>323.80599999999998</v>
      </c>
      <c r="BB41" s="628">
        <v>343.49700000000001</v>
      </c>
      <c r="BC41" s="628">
        <v>353.29899999999998</v>
      </c>
      <c r="BD41" s="628">
        <v>292.416</v>
      </c>
      <c r="BE41" s="628">
        <v>319.50200000000001</v>
      </c>
      <c r="BF41" s="628">
        <v>352.512</v>
      </c>
      <c r="BG41" s="628">
        <v>324.358</v>
      </c>
      <c r="BH41" s="628">
        <v>311.125</v>
      </c>
      <c r="BI41" s="628">
        <v>288.18799999999999</v>
      </c>
      <c r="BJ41" s="628">
        <v>308.06599999999997</v>
      </c>
      <c r="BK41" s="628">
        <v>273.32799999999997</v>
      </c>
      <c r="BL41" s="628">
        <v>308.98399999999998</v>
      </c>
      <c r="BM41" s="628">
        <v>305.48500000000001</v>
      </c>
      <c r="BN41" s="628">
        <v>328.53300000000002</v>
      </c>
      <c r="BO41" s="628">
        <v>276.95400000000001</v>
      </c>
      <c r="BP41" s="628">
        <v>253.18199999999999</v>
      </c>
      <c r="BQ41" s="628">
        <v>272.09800000000001</v>
      </c>
      <c r="BR41" s="628">
        <v>281.899</v>
      </c>
      <c r="BS41" s="628">
        <v>280.60899999999998</v>
      </c>
      <c r="BT41" s="628">
        <v>266.411</v>
      </c>
      <c r="BU41" s="628">
        <v>275.18700000000001</v>
      </c>
      <c r="BV41" s="628">
        <v>308.61099999999999</v>
      </c>
      <c r="BW41" s="628">
        <v>321.04000000000002</v>
      </c>
      <c r="BX41" s="628">
        <v>318.92899999999997</v>
      </c>
      <c r="BY41" s="628">
        <v>288.346</v>
      </c>
      <c r="BZ41" s="628">
        <v>260.084</v>
      </c>
      <c r="CA41" s="628">
        <v>270.39</v>
      </c>
      <c r="CB41" s="628">
        <v>277.33600000000001</v>
      </c>
      <c r="CC41" s="628">
        <v>316.10000000000002</v>
      </c>
      <c r="CD41" s="628">
        <v>300.66899999999998</v>
      </c>
      <c r="CE41" s="628">
        <v>313.25599999999997</v>
      </c>
      <c r="CF41" s="628">
        <v>304.077</v>
      </c>
      <c r="CG41" s="628">
        <v>270.77600000000001</v>
      </c>
      <c r="CH41" s="628">
        <v>289.00900000000001</v>
      </c>
      <c r="CI41" s="628">
        <v>268.58499999999998</v>
      </c>
      <c r="CJ41" s="628">
        <v>293.00900000000001</v>
      </c>
      <c r="CK41" s="628">
        <v>274.70400000000001</v>
      </c>
      <c r="CL41" s="628">
        <v>307.08100000000002</v>
      </c>
      <c r="CM41" s="628">
        <v>323.05200000000002</v>
      </c>
      <c r="CN41" s="628">
        <v>342.23500000000001</v>
      </c>
      <c r="CO41" s="628">
        <v>364.44099999999997</v>
      </c>
      <c r="CP41" s="628">
        <v>324.73200000000003</v>
      </c>
      <c r="CQ41" s="628">
        <v>294.31900000000002</v>
      </c>
      <c r="CR41" s="628">
        <v>335.82299999999998</v>
      </c>
    </row>
    <row r="42" spans="1:96" ht="16.5" customHeight="1">
      <c r="A42" s="1056"/>
      <c r="B42" s="1060"/>
      <c r="C42" s="634" t="s">
        <v>252</v>
      </c>
      <c r="D42" s="628">
        <v>3279.06</v>
      </c>
      <c r="E42" s="628">
        <v>3172.7159999999999</v>
      </c>
      <c r="F42" s="628">
        <v>3031.9940000000001</v>
      </c>
      <c r="G42" s="628">
        <v>2857.8789999999999</v>
      </c>
      <c r="H42" s="628">
        <v>2887.5630000000001</v>
      </c>
      <c r="I42" s="628">
        <v>2837.8270000000002</v>
      </c>
      <c r="J42" s="628">
        <v>2534.0079999999998</v>
      </c>
      <c r="K42" s="628">
        <v>2345.7069999999999</v>
      </c>
      <c r="L42" s="628">
        <v>2747.9290000000001</v>
      </c>
      <c r="M42" s="628">
        <v>2787.1550000000002</v>
      </c>
      <c r="N42" s="628">
        <v>2881.143</v>
      </c>
      <c r="O42" s="628">
        <v>2829.5239999999999</v>
      </c>
      <c r="P42" s="628">
        <v>3022.096</v>
      </c>
      <c r="Q42" s="628">
        <v>3164.4879999999998</v>
      </c>
      <c r="R42" s="628">
        <v>3165.279</v>
      </c>
      <c r="S42" s="628">
        <v>2862.165</v>
      </c>
      <c r="T42" s="628">
        <v>2861.1480000000001</v>
      </c>
      <c r="U42" s="628">
        <v>2626.9450000000002</v>
      </c>
      <c r="V42" s="628">
        <v>2397.2950000000001</v>
      </c>
      <c r="W42" s="628">
        <v>2247.915</v>
      </c>
      <c r="X42" s="628">
        <v>2496.4189999999999</v>
      </c>
      <c r="Y42" s="628">
        <v>2753.9459999999999</v>
      </c>
      <c r="Z42" s="628">
        <v>2939.4490000000001</v>
      </c>
      <c r="AA42" s="628">
        <v>2759.4180000000001</v>
      </c>
      <c r="AB42" s="628">
        <v>2999.5349999999999</v>
      </c>
      <c r="AC42" s="628">
        <v>2970.4319999999998</v>
      </c>
      <c r="AD42" s="628">
        <v>2974.7089999999998</v>
      </c>
      <c r="AE42" s="628">
        <v>2879.2370000000001</v>
      </c>
      <c r="AF42" s="628">
        <v>2971.5149999999999</v>
      </c>
      <c r="AG42" s="628">
        <v>2589.915</v>
      </c>
      <c r="AH42" s="628">
        <v>2405.0450000000001</v>
      </c>
      <c r="AI42" s="628">
        <v>2390.402</v>
      </c>
      <c r="AJ42" s="628">
        <v>2653.0189999999998</v>
      </c>
      <c r="AK42" s="628">
        <v>2803.7809999999999</v>
      </c>
      <c r="AL42" s="628">
        <v>3053.2150000000001</v>
      </c>
      <c r="AM42" s="628">
        <v>2837.011</v>
      </c>
      <c r="AN42" s="628">
        <v>2973.5479999999998</v>
      </c>
      <c r="AO42" s="628">
        <v>3152.3539999999998</v>
      </c>
      <c r="AP42" s="628">
        <v>4444.2520000000004</v>
      </c>
      <c r="AQ42" s="628">
        <v>4532.4350000000004</v>
      </c>
      <c r="AR42" s="628">
        <v>3733.297</v>
      </c>
      <c r="AS42" s="628">
        <v>3074.79</v>
      </c>
      <c r="AT42" s="628">
        <v>2721.627</v>
      </c>
      <c r="AU42" s="628">
        <v>2598.8009999999999</v>
      </c>
      <c r="AV42" s="628">
        <v>2848.2579999999998</v>
      </c>
      <c r="AW42" s="628">
        <v>3162.5830000000001</v>
      </c>
      <c r="AX42" s="628">
        <v>3513.4110000000001</v>
      </c>
      <c r="AY42" s="628">
        <v>3396.3989999999999</v>
      </c>
      <c r="AZ42" s="628">
        <v>3459.357</v>
      </c>
      <c r="BA42" s="628">
        <v>3225.692</v>
      </c>
      <c r="BB42" s="628">
        <v>3297.652</v>
      </c>
      <c r="BC42" s="628">
        <v>3212.4859999999999</v>
      </c>
      <c r="BD42" s="628">
        <v>2918.2150000000001</v>
      </c>
      <c r="BE42" s="628">
        <v>2661.5729999999999</v>
      </c>
      <c r="BF42" s="628">
        <v>2597.605</v>
      </c>
      <c r="BG42" s="628">
        <v>2490.7579999999998</v>
      </c>
      <c r="BH42" s="628">
        <v>2628.0929999999998</v>
      </c>
      <c r="BI42" s="628">
        <v>2803.587</v>
      </c>
      <c r="BJ42" s="628">
        <v>2869.3910000000001</v>
      </c>
      <c r="BK42" s="628">
        <v>2862.0859999999998</v>
      </c>
      <c r="BL42" s="628">
        <v>3087.0070000000001</v>
      </c>
      <c r="BM42" s="628">
        <v>3011.2890000000002</v>
      </c>
      <c r="BN42" s="628">
        <v>3051.1849999999999</v>
      </c>
      <c r="BO42" s="628">
        <v>2842.1260000000002</v>
      </c>
      <c r="BP42" s="628">
        <v>2634.5250000000001</v>
      </c>
      <c r="BQ42" s="628">
        <v>2622.6689999999999</v>
      </c>
      <c r="BR42" s="628">
        <v>2497.3870000000002</v>
      </c>
      <c r="BS42" s="628">
        <v>2420.393</v>
      </c>
      <c r="BT42" s="628">
        <v>2771.547</v>
      </c>
      <c r="BU42" s="628">
        <v>2723.5949999999998</v>
      </c>
      <c r="BV42" s="628">
        <v>2936.239</v>
      </c>
      <c r="BW42" s="628">
        <v>2858.7060000000001</v>
      </c>
      <c r="BX42" s="628">
        <v>2988.8029999999999</v>
      </c>
      <c r="BY42" s="628">
        <v>3005.48</v>
      </c>
      <c r="BZ42" s="628">
        <v>2924.1489999999999</v>
      </c>
      <c r="CA42" s="628">
        <v>2867.8</v>
      </c>
      <c r="CB42" s="628">
        <v>2930.2</v>
      </c>
      <c r="CC42" s="628">
        <v>2748.694</v>
      </c>
      <c r="CD42" s="628">
        <v>2744.6750000000002</v>
      </c>
      <c r="CE42" s="628">
        <v>2626.6860000000001</v>
      </c>
      <c r="CF42" s="628">
        <v>2748.4290000000001</v>
      </c>
      <c r="CG42" s="628">
        <v>2811.049</v>
      </c>
      <c r="CH42" s="628">
        <v>2898.114</v>
      </c>
      <c r="CI42" s="628">
        <v>2779.44</v>
      </c>
      <c r="CJ42" s="628">
        <v>2930.9810000000002</v>
      </c>
      <c r="CK42" s="628">
        <v>2807.0309999999999</v>
      </c>
      <c r="CL42" s="628">
        <v>2779.058</v>
      </c>
      <c r="CM42" s="628">
        <v>2687.0569999999998</v>
      </c>
      <c r="CN42" s="628">
        <v>2669.7089999999998</v>
      </c>
      <c r="CO42" s="628">
        <v>2565.59</v>
      </c>
      <c r="CP42" s="628">
        <v>2462.4609999999998</v>
      </c>
      <c r="CQ42" s="628">
        <v>2353.1909999999998</v>
      </c>
      <c r="CR42" s="628">
        <v>2562.4639999999999</v>
      </c>
    </row>
    <row r="43" spans="1:96" ht="16.5" customHeight="1">
      <c r="A43" s="1056"/>
      <c r="B43" s="1060"/>
      <c r="C43" s="634" t="s">
        <v>253</v>
      </c>
      <c r="D43" s="628">
        <v>1764.6690000000001</v>
      </c>
      <c r="E43" s="628">
        <v>1453.732</v>
      </c>
      <c r="F43" s="628">
        <v>1470.2149999999999</v>
      </c>
      <c r="G43" s="628">
        <v>1396.7950000000001</v>
      </c>
      <c r="H43" s="628">
        <v>1337.662</v>
      </c>
      <c r="I43" s="628">
        <v>1500.3679999999999</v>
      </c>
      <c r="J43" s="628">
        <v>1404.9110000000001</v>
      </c>
      <c r="K43" s="628">
        <v>1509.5170000000001</v>
      </c>
      <c r="L43" s="628">
        <v>1558.163</v>
      </c>
      <c r="M43" s="628">
        <v>1349.633</v>
      </c>
      <c r="N43" s="628">
        <v>1391.68</v>
      </c>
      <c r="O43" s="628">
        <v>1382.049</v>
      </c>
      <c r="P43" s="628">
        <v>1498.165</v>
      </c>
      <c r="Q43" s="628">
        <v>1486.0730000000001</v>
      </c>
      <c r="R43" s="628">
        <v>1498.0820000000001</v>
      </c>
      <c r="S43" s="628">
        <v>1331.9870000000001</v>
      </c>
      <c r="T43" s="628">
        <v>1301.306</v>
      </c>
      <c r="U43" s="628">
        <v>1489.8119999999999</v>
      </c>
      <c r="V43" s="628">
        <v>1435.7439999999999</v>
      </c>
      <c r="W43" s="628">
        <v>1330.835</v>
      </c>
      <c r="X43" s="628">
        <v>1266.9169999999999</v>
      </c>
      <c r="Y43" s="628">
        <v>1293.0409999999999</v>
      </c>
      <c r="Z43" s="628">
        <v>1321.258</v>
      </c>
      <c r="AA43" s="628">
        <v>1268.8900000000001</v>
      </c>
      <c r="AB43" s="628">
        <v>1465.92</v>
      </c>
      <c r="AC43" s="628">
        <v>1382.3489999999999</v>
      </c>
      <c r="AD43" s="628">
        <v>1318.2940000000001</v>
      </c>
      <c r="AE43" s="628">
        <v>1328.2460000000001</v>
      </c>
      <c r="AF43" s="628">
        <v>1287.2729999999999</v>
      </c>
      <c r="AG43" s="628">
        <v>1301.2550000000001</v>
      </c>
      <c r="AH43" s="628">
        <v>1348.5050000000001</v>
      </c>
      <c r="AI43" s="628">
        <v>1408.1089999999999</v>
      </c>
      <c r="AJ43" s="628">
        <v>1438.057</v>
      </c>
      <c r="AK43" s="628">
        <v>1401.26</v>
      </c>
      <c r="AL43" s="628">
        <v>1565.277</v>
      </c>
      <c r="AM43" s="628">
        <v>1455.4690000000001</v>
      </c>
      <c r="AN43" s="628">
        <v>1524.335</v>
      </c>
      <c r="AO43" s="628">
        <v>1587.585</v>
      </c>
      <c r="AP43" s="628">
        <v>2325.0630000000001</v>
      </c>
      <c r="AQ43" s="628">
        <v>2293.442</v>
      </c>
      <c r="AR43" s="628">
        <v>1822.402</v>
      </c>
      <c r="AS43" s="628">
        <v>1589.9549999999999</v>
      </c>
      <c r="AT43" s="628">
        <v>1533.4459999999999</v>
      </c>
      <c r="AU43" s="628">
        <v>1577.0050000000001</v>
      </c>
      <c r="AV43" s="628">
        <v>1604.0709999999999</v>
      </c>
      <c r="AW43" s="628">
        <v>1619.7190000000001</v>
      </c>
      <c r="AX43" s="628">
        <v>1705.925</v>
      </c>
      <c r="AY43" s="628">
        <v>1733.816</v>
      </c>
      <c r="AZ43" s="628">
        <v>1729.443</v>
      </c>
      <c r="BA43" s="628">
        <v>1516.8140000000001</v>
      </c>
      <c r="BB43" s="628">
        <v>1609.127</v>
      </c>
      <c r="BC43" s="628">
        <v>1508.2470000000001</v>
      </c>
      <c r="BD43" s="628">
        <v>1349.97</v>
      </c>
      <c r="BE43" s="628">
        <v>1345.5740000000001</v>
      </c>
      <c r="BF43" s="628">
        <v>1371.318</v>
      </c>
      <c r="BG43" s="628">
        <v>1315.327</v>
      </c>
      <c r="BH43" s="628">
        <v>1316.7629999999999</v>
      </c>
      <c r="BI43" s="628">
        <v>1241.5730000000001</v>
      </c>
      <c r="BJ43" s="628">
        <v>1228.711</v>
      </c>
      <c r="BK43" s="628">
        <v>1179.9559999999999</v>
      </c>
      <c r="BL43" s="628">
        <v>1285.6849999999999</v>
      </c>
      <c r="BM43" s="628">
        <v>1218.93</v>
      </c>
      <c r="BN43" s="628">
        <v>1217.932</v>
      </c>
      <c r="BO43" s="628">
        <v>1152.6220000000001</v>
      </c>
      <c r="BP43" s="628">
        <v>1051.2159999999999</v>
      </c>
      <c r="BQ43" s="628">
        <v>1188.107</v>
      </c>
      <c r="BR43" s="628">
        <v>1171.7639999999999</v>
      </c>
      <c r="BS43" s="628">
        <v>1113.3620000000001</v>
      </c>
      <c r="BT43" s="628">
        <v>1140.5940000000001</v>
      </c>
      <c r="BU43" s="628">
        <v>1103.2429999999999</v>
      </c>
      <c r="BV43" s="628">
        <v>1103.713</v>
      </c>
      <c r="BW43" s="628">
        <v>1118.4449999999999</v>
      </c>
      <c r="BX43" s="628">
        <v>1185.376</v>
      </c>
      <c r="BY43" s="628">
        <v>1146.2360000000001</v>
      </c>
      <c r="BZ43" s="628">
        <v>1063.104</v>
      </c>
      <c r="CA43" s="628">
        <v>1078.7460000000001</v>
      </c>
      <c r="CB43" s="628">
        <v>1029.414</v>
      </c>
      <c r="CC43" s="628">
        <v>1054.3889999999999</v>
      </c>
      <c r="CD43" s="628">
        <v>1115.4970000000001</v>
      </c>
      <c r="CE43" s="628">
        <v>1093.7159999999999</v>
      </c>
      <c r="CF43" s="628">
        <v>1117.9580000000001</v>
      </c>
      <c r="CG43" s="628">
        <v>1032.078</v>
      </c>
      <c r="CH43" s="628">
        <v>1079.6890000000001</v>
      </c>
      <c r="CI43" s="628">
        <v>1022.448</v>
      </c>
      <c r="CJ43" s="628">
        <v>1099.7070000000001</v>
      </c>
      <c r="CK43" s="628">
        <v>1054.67</v>
      </c>
      <c r="CL43" s="628">
        <v>1057.3140000000001</v>
      </c>
      <c r="CM43" s="628">
        <v>1075.7180000000001</v>
      </c>
      <c r="CN43" s="628">
        <v>1023.098</v>
      </c>
      <c r="CO43" s="628">
        <v>1042.098</v>
      </c>
      <c r="CP43" s="628">
        <v>1082.7829999999999</v>
      </c>
      <c r="CQ43" s="628">
        <v>1068.26</v>
      </c>
      <c r="CR43" s="628">
        <v>1076.2439999999999</v>
      </c>
    </row>
    <row r="44" spans="1:96" ht="16.5" customHeight="1">
      <c r="A44" s="1056"/>
      <c r="B44" s="1060"/>
      <c r="C44" s="634" t="s">
        <v>254</v>
      </c>
      <c r="D44" s="628">
        <v>627.02099999999996</v>
      </c>
      <c r="E44" s="628">
        <v>590.76599999999996</v>
      </c>
      <c r="F44" s="628">
        <v>563.62</v>
      </c>
      <c r="G44" s="628">
        <v>517.67600000000004</v>
      </c>
      <c r="H44" s="628">
        <v>535.34100000000001</v>
      </c>
      <c r="I44" s="628">
        <v>540.18499999999995</v>
      </c>
      <c r="J44" s="628">
        <v>484.28300000000002</v>
      </c>
      <c r="K44" s="628">
        <v>470.60899999999998</v>
      </c>
      <c r="L44" s="628">
        <v>557.75099999999998</v>
      </c>
      <c r="M44" s="628">
        <v>557.65899999999999</v>
      </c>
      <c r="N44" s="628">
        <v>634.17200000000003</v>
      </c>
      <c r="O44" s="628">
        <v>599.59400000000005</v>
      </c>
      <c r="P44" s="628">
        <v>658.22</v>
      </c>
      <c r="Q44" s="628">
        <v>687.63099999999997</v>
      </c>
      <c r="R44" s="628">
        <v>756.24300000000005</v>
      </c>
      <c r="S44" s="628">
        <v>680.25900000000001</v>
      </c>
      <c r="T44" s="628">
        <v>758.40599999999995</v>
      </c>
      <c r="U44" s="628">
        <v>654.59699999999998</v>
      </c>
      <c r="V44" s="628">
        <v>529.21400000000006</v>
      </c>
      <c r="W44" s="628">
        <v>516.83900000000006</v>
      </c>
      <c r="X44" s="628">
        <v>602.32799999999997</v>
      </c>
      <c r="Y44" s="628">
        <v>629.79600000000005</v>
      </c>
      <c r="Z44" s="628">
        <v>636.28700000000003</v>
      </c>
      <c r="AA44" s="628">
        <v>616.64300000000003</v>
      </c>
      <c r="AB44" s="628">
        <v>660.69100000000003</v>
      </c>
      <c r="AC44" s="628">
        <v>670.29300000000001</v>
      </c>
      <c r="AD44" s="628">
        <v>616.78</v>
      </c>
      <c r="AE44" s="628">
        <v>591.53399999999999</v>
      </c>
      <c r="AF44" s="628">
        <v>651.29899999999998</v>
      </c>
      <c r="AG44" s="628">
        <v>592.78499999999997</v>
      </c>
      <c r="AH44" s="628">
        <v>566.06500000000005</v>
      </c>
      <c r="AI44" s="628">
        <v>605.37900000000002</v>
      </c>
      <c r="AJ44" s="628">
        <v>645.07899999999995</v>
      </c>
      <c r="AK44" s="628">
        <v>611.45699999999999</v>
      </c>
      <c r="AL44" s="628">
        <v>633.04499999999996</v>
      </c>
      <c r="AM44" s="628">
        <v>594.49699999999996</v>
      </c>
      <c r="AN44" s="628">
        <v>628.53399999999999</v>
      </c>
      <c r="AO44" s="628">
        <v>668.79300000000001</v>
      </c>
      <c r="AP44" s="628">
        <v>1011.712</v>
      </c>
      <c r="AQ44" s="628">
        <v>964.89700000000005</v>
      </c>
      <c r="AR44" s="628">
        <v>781.74400000000003</v>
      </c>
      <c r="AS44" s="628">
        <v>618.072</v>
      </c>
      <c r="AT44" s="628">
        <v>475.04700000000003</v>
      </c>
      <c r="AU44" s="628">
        <v>470.27100000000002</v>
      </c>
      <c r="AV44" s="628">
        <v>540.05799999999999</v>
      </c>
      <c r="AW44" s="628">
        <v>613.15200000000004</v>
      </c>
      <c r="AX44" s="628">
        <v>709.66899999999998</v>
      </c>
      <c r="AY44" s="628">
        <v>684.52200000000005</v>
      </c>
      <c r="AZ44" s="628">
        <v>734.38699999999994</v>
      </c>
      <c r="BA44" s="628">
        <v>741.06399999999996</v>
      </c>
      <c r="BB44" s="628">
        <v>690.17399999999998</v>
      </c>
      <c r="BC44" s="628">
        <v>670.99199999999996</v>
      </c>
      <c r="BD44" s="628">
        <v>553.69600000000003</v>
      </c>
      <c r="BE44" s="628">
        <v>505.83699999999999</v>
      </c>
      <c r="BF44" s="628">
        <v>438.05399999999997</v>
      </c>
      <c r="BG44" s="628">
        <v>382.92200000000003</v>
      </c>
      <c r="BH44" s="628">
        <v>463.17</v>
      </c>
      <c r="BI44" s="628">
        <v>503.55399999999997</v>
      </c>
      <c r="BJ44" s="628">
        <v>534.86</v>
      </c>
      <c r="BK44" s="628">
        <v>504.00200000000001</v>
      </c>
      <c r="BL44" s="628">
        <v>590.96500000000003</v>
      </c>
      <c r="BM44" s="628">
        <v>537.24900000000002</v>
      </c>
      <c r="BN44" s="628">
        <v>698.01599999999996</v>
      </c>
      <c r="BO44" s="628">
        <v>587.46500000000003</v>
      </c>
      <c r="BP44" s="628">
        <v>536.90800000000002</v>
      </c>
      <c r="BQ44" s="628">
        <v>487.358</v>
      </c>
      <c r="BR44" s="628">
        <v>505.90100000000001</v>
      </c>
      <c r="BS44" s="628">
        <v>438.851</v>
      </c>
      <c r="BT44" s="628">
        <v>511.464</v>
      </c>
      <c r="BU44" s="628">
        <v>546.56299999999999</v>
      </c>
      <c r="BV44" s="628">
        <v>526.56200000000001</v>
      </c>
      <c r="BW44" s="628">
        <v>504.17099999999999</v>
      </c>
      <c r="BX44" s="628">
        <v>503.46600000000001</v>
      </c>
      <c r="BY44" s="628">
        <v>502.59100000000001</v>
      </c>
      <c r="BZ44" s="628">
        <v>493.39600000000002</v>
      </c>
      <c r="CA44" s="628">
        <v>472.50900000000001</v>
      </c>
      <c r="CB44" s="628">
        <v>501.88099999999997</v>
      </c>
      <c r="CC44" s="628">
        <v>500.858</v>
      </c>
      <c r="CD44" s="628">
        <v>480.214</v>
      </c>
      <c r="CE44" s="628">
        <v>462.065</v>
      </c>
      <c r="CF44" s="628">
        <v>506.21800000000002</v>
      </c>
      <c r="CG44" s="628">
        <v>579.29600000000005</v>
      </c>
      <c r="CH44" s="628">
        <v>588.03700000000003</v>
      </c>
      <c r="CI44" s="628">
        <v>565.41300000000001</v>
      </c>
      <c r="CJ44" s="628">
        <v>596.75</v>
      </c>
      <c r="CK44" s="628">
        <v>611.02200000000005</v>
      </c>
      <c r="CL44" s="628">
        <v>598.46900000000005</v>
      </c>
      <c r="CM44" s="628">
        <v>576.48900000000003</v>
      </c>
      <c r="CN44" s="628">
        <v>581.31299999999999</v>
      </c>
      <c r="CO44" s="628">
        <v>636.75199999999995</v>
      </c>
      <c r="CP44" s="628">
        <v>601.44100000000003</v>
      </c>
      <c r="CQ44" s="628">
        <v>522.07000000000005</v>
      </c>
      <c r="CR44" s="628">
        <v>665.36099999999999</v>
      </c>
    </row>
    <row r="45" spans="1:96" ht="16.5" customHeight="1">
      <c r="A45" s="1056"/>
      <c r="B45" s="1061"/>
      <c r="C45" s="635" t="s">
        <v>682</v>
      </c>
      <c r="D45" s="630">
        <f>SUM(D37:D44)</f>
        <v>17303.493000000002</v>
      </c>
      <c r="E45" s="630">
        <f>SUM(E37:E44)</f>
        <v>15708.316999999999</v>
      </c>
      <c r="F45" s="630">
        <f t="shared" ref="F45:BQ45" si="0">SUM(F37:F44)</f>
        <v>14684.777000000002</v>
      </c>
      <c r="G45" s="630">
        <f t="shared" si="0"/>
        <v>14300.041999999999</v>
      </c>
      <c r="H45" s="630">
        <f t="shared" si="0"/>
        <v>14118.465</v>
      </c>
      <c r="I45" s="630">
        <f t="shared" si="0"/>
        <v>13759.190999999999</v>
      </c>
      <c r="J45" s="630">
        <f t="shared" si="0"/>
        <v>12802.450999999999</v>
      </c>
      <c r="K45" s="630">
        <f t="shared" si="0"/>
        <v>13078.594000000001</v>
      </c>
      <c r="L45" s="630">
        <f t="shared" si="0"/>
        <v>14362.914000000001</v>
      </c>
      <c r="M45" s="630">
        <f t="shared" si="0"/>
        <v>13812.107</v>
      </c>
      <c r="N45" s="630">
        <f t="shared" si="0"/>
        <v>14656.815000000001</v>
      </c>
      <c r="O45" s="630">
        <f t="shared" si="0"/>
        <v>14731.526000000002</v>
      </c>
      <c r="P45" s="630">
        <f t="shared" si="0"/>
        <v>15169.638000000001</v>
      </c>
      <c r="Q45" s="630">
        <f t="shared" si="0"/>
        <v>15782.078</v>
      </c>
      <c r="R45" s="630">
        <f t="shared" si="0"/>
        <v>15823.267</v>
      </c>
      <c r="S45" s="630">
        <f t="shared" si="0"/>
        <v>14309.31</v>
      </c>
      <c r="T45" s="630">
        <f t="shared" si="0"/>
        <v>14344.366999999998</v>
      </c>
      <c r="U45" s="630">
        <f t="shared" si="0"/>
        <v>13568.894</v>
      </c>
      <c r="V45" s="630">
        <f t="shared" si="0"/>
        <v>12651.527</v>
      </c>
      <c r="W45" s="630">
        <f t="shared" si="0"/>
        <v>12556.852999999999</v>
      </c>
      <c r="X45" s="630">
        <f t="shared" si="0"/>
        <v>13113.017999999998</v>
      </c>
      <c r="Y45" s="630">
        <f t="shared" si="0"/>
        <v>13779.555</v>
      </c>
      <c r="Z45" s="630">
        <f t="shared" si="0"/>
        <v>14489.165000000001</v>
      </c>
      <c r="AA45" s="630">
        <f t="shared" si="0"/>
        <v>14150.326999999999</v>
      </c>
      <c r="AB45" s="630">
        <f t="shared" si="0"/>
        <v>15312.274000000001</v>
      </c>
      <c r="AC45" s="630">
        <f t="shared" si="0"/>
        <v>14703.847999999998</v>
      </c>
      <c r="AD45" s="630">
        <f t="shared" si="0"/>
        <v>14116.029999999999</v>
      </c>
      <c r="AE45" s="630">
        <f t="shared" si="0"/>
        <v>13679.463</v>
      </c>
      <c r="AF45" s="630">
        <f t="shared" si="0"/>
        <v>13917.951999999997</v>
      </c>
      <c r="AG45" s="630">
        <f t="shared" si="0"/>
        <v>12866.877</v>
      </c>
      <c r="AH45" s="630">
        <f t="shared" si="0"/>
        <v>12314.311000000003</v>
      </c>
      <c r="AI45" s="630">
        <f t="shared" si="0"/>
        <v>12643.354000000001</v>
      </c>
      <c r="AJ45" s="630">
        <f t="shared" si="0"/>
        <v>13281.795</v>
      </c>
      <c r="AK45" s="630">
        <f t="shared" si="0"/>
        <v>13322.371999999999</v>
      </c>
      <c r="AL45" s="630">
        <f t="shared" si="0"/>
        <v>14690.561</v>
      </c>
      <c r="AM45" s="630">
        <f t="shared" si="0"/>
        <v>13935.470999999998</v>
      </c>
      <c r="AN45" s="630">
        <f t="shared" si="0"/>
        <v>14618.849999999999</v>
      </c>
      <c r="AO45" s="630">
        <f t="shared" si="0"/>
        <v>15602.945000000002</v>
      </c>
      <c r="AP45" s="630">
        <f t="shared" si="0"/>
        <v>22773.198000000004</v>
      </c>
      <c r="AQ45" s="630">
        <f t="shared" si="0"/>
        <v>22447.733</v>
      </c>
      <c r="AR45" s="630">
        <f t="shared" si="0"/>
        <v>18576.830000000002</v>
      </c>
      <c r="AS45" s="630">
        <f t="shared" si="0"/>
        <v>15088.782000000001</v>
      </c>
      <c r="AT45" s="630">
        <f t="shared" si="0"/>
        <v>13301.516</v>
      </c>
      <c r="AU45" s="630">
        <f t="shared" si="0"/>
        <v>13456.237000000001</v>
      </c>
      <c r="AV45" s="630">
        <f t="shared" si="0"/>
        <v>14157.86</v>
      </c>
      <c r="AW45" s="630">
        <f t="shared" si="0"/>
        <v>15716.834000000001</v>
      </c>
      <c r="AX45" s="630">
        <f t="shared" si="0"/>
        <v>17554.345000000001</v>
      </c>
      <c r="AY45" s="630">
        <f t="shared" si="0"/>
        <v>17394.858</v>
      </c>
      <c r="AZ45" s="630">
        <f t="shared" si="0"/>
        <v>17730.958999999999</v>
      </c>
      <c r="BA45" s="630">
        <f t="shared" si="0"/>
        <v>16163.433000000001</v>
      </c>
      <c r="BB45" s="630">
        <f t="shared" si="0"/>
        <v>16678.268</v>
      </c>
      <c r="BC45" s="630">
        <f t="shared" si="0"/>
        <v>15946.782000000001</v>
      </c>
      <c r="BD45" s="630">
        <f t="shared" si="0"/>
        <v>14363.310999999998</v>
      </c>
      <c r="BE45" s="630">
        <f t="shared" si="0"/>
        <v>13342.699000000001</v>
      </c>
      <c r="BF45" s="630">
        <f t="shared" si="0"/>
        <v>13116.215999999999</v>
      </c>
      <c r="BG45" s="630">
        <f t="shared" si="0"/>
        <v>12520.987999999999</v>
      </c>
      <c r="BH45" s="630">
        <f t="shared" si="0"/>
        <v>12887.609999999999</v>
      </c>
      <c r="BI45" s="630">
        <f t="shared" si="0"/>
        <v>13432.67</v>
      </c>
      <c r="BJ45" s="630">
        <f t="shared" si="0"/>
        <v>13896.737999999999</v>
      </c>
      <c r="BK45" s="630">
        <f t="shared" si="0"/>
        <v>13623.716</v>
      </c>
      <c r="BL45" s="630">
        <f t="shared" si="0"/>
        <v>14873.578</v>
      </c>
      <c r="BM45" s="630">
        <f t="shared" si="0"/>
        <v>14305.821000000002</v>
      </c>
      <c r="BN45" s="630">
        <f t="shared" si="0"/>
        <v>14141.365</v>
      </c>
      <c r="BO45" s="630">
        <f t="shared" si="0"/>
        <v>13101.082999999999</v>
      </c>
      <c r="BP45" s="630">
        <f t="shared" si="0"/>
        <v>12283.994000000001</v>
      </c>
      <c r="BQ45" s="630">
        <f t="shared" si="0"/>
        <v>11953.437</v>
      </c>
      <c r="BR45" s="630">
        <f t="shared" ref="BR45:BY45" si="1">SUM(BR37:BR44)</f>
        <v>11779.675999999999</v>
      </c>
      <c r="BS45" s="630">
        <f t="shared" si="1"/>
        <v>11436.077000000003</v>
      </c>
      <c r="BT45" s="630">
        <f t="shared" si="1"/>
        <v>12463.311000000002</v>
      </c>
      <c r="BU45" s="630">
        <f t="shared" si="1"/>
        <v>12476.669</v>
      </c>
      <c r="BV45" s="630">
        <f t="shared" si="1"/>
        <v>13118.314999999999</v>
      </c>
      <c r="BW45" s="630">
        <f t="shared" si="1"/>
        <v>13052.157000000001</v>
      </c>
      <c r="BX45" s="630">
        <f t="shared" si="1"/>
        <v>13743.408000000001</v>
      </c>
      <c r="BY45" s="630">
        <f t="shared" si="1"/>
        <v>13350.295</v>
      </c>
      <c r="BZ45" s="630">
        <v>12554.267000000002</v>
      </c>
      <c r="CA45" s="630">
        <v>12251.759</v>
      </c>
      <c r="CB45" s="630">
        <v>12333.155000000001</v>
      </c>
      <c r="CC45" s="633">
        <v>11806.722</v>
      </c>
      <c r="CD45" s="633">
        <v>11355.781999999999</v>
      </c>
      <c r="CE45" s="633">
        <v>11330.694000000001</v>
      </c>
      <c r="CF45" s="633">
        <v>11816.436000000003</v>
      </c>
      <c r="CG45" s="629">
        <v>12165.057000000001</v>
      </c>
      <c r="CH45" s="629">
        <v>12657.328000000001</v>
      </c>
      <c r="CI45" s="716">
        <v>12193.988000000001</v>
      </c>
      <c r="CJ45" s="716">
        <v>12796.539999999999</v>
      </c>
      <c r="CK45" s="716">
        <v>12711.055000000002</v>
      </c>
      <c r="CL45" s="716">
        <v>12447.777999999998</v>
      </c>
      <c r="CM45" s="716">
        <v>12257.013000000001</v>
      </c>
      <c r="CN45" s="716">
        <v>11940.558999999999</v>
      </c>
      <c r="CO45" s="716">
        <v>11622.708000000001</v>
      </c>
      <c r="CP45" s="716">
        <v>11164.651</v>
      </c>
      <c r="CQ45" s="716">
        <v>10943</v>
      </c>
      <c r="CR45" s="716">
        <v>11959.489000000003</v>
      </c>
    </row>
    <row r="46" spans="1:96" ht="16.5" customHeight="1">
      <c r="A46" s="1056"/>
      <c r="B46" s="1052" t="s">
        <v>688</v>
      </c>
      <c r="C46" s="626" t="s">
        <v>247</v>
      </c>
      <c r="D46" s="638">
        <v>6146.3379999999997</v>
      </c>
      <c r="E46" s="638">
        <v>5901.0420000000004</v>
      </c>
      <c r="F46" s="638">
        <v>5510.38</v>
      </c>
      <c r="G46" s="638">
        <v>5135.616</v>
      </c>
      <c r="H46" s="638">
        <v>4900.9309999999996</v>
      </c>
      <c r="I46" s="638">
        <v>4289.6940000000004</v>
      </c>
      <c r="J46" s="638">
        <v>3957.1460000000002</v>
      </c>
      <c r="K46" s="638">
        <v>3859.4749999999999</v>
      </c>
      <c r="L46" s="638">
        <v>5045.2950000000001</v>
      </c>
      <c r="M46" s="638">
        <v>5012.4160000000002</v>
      </c>
      <c r="N46" s="638">
        <v>5416.5879999999997</v>
      </c>
      <c r="O46" s="638">
        <v>5160.7790000000005</v>
      </c>
      <c r="P46" s="638">
        <v>5588.9520000000002</v>
      </c>
      <c r="Q46" s="638">
        <v>5801.9520000000002</v>
      </c>
      <c r="R46" s="638">
        <v>5663.4260000000004</v>
      </c>
      <c r="S46" s="638">
        <v>5121.085</v>
      </c>
      <c r="T46" s="638">
        <v>4924.3599999999997</v>
      </c>
      <c r="U46" s="638">
        <v>3952.8180000000002</v>
      </c>
      <c r="V46" s="638">
        <v>3833.75</v>
      </c>
      <c r="W46" s="638">
        <v>4099.8990000000003</v>
      </c>
      <c r="X46" s="638">
        <v>4853.8649999999998</v>
      </c>
      <c r="Y46" s="638">
        <v>5108.9979999999996</v>
      </c>
      <c r="Z46" s="638">
        <v>5226.2629999999999</v>
      </c>
      <c r="AA46" s="638">
        <v>4947.5550000000003</v>
      </c>
      <c r="AB46" s="638">
        <v>5615.5280000000002</v>
      </c>
      <c r="AC46" s="638">
        <v>5743.2550000000001</v>
      </c>
      <c r="AD46" s="638">
        <v>5313.2030000000004</v>
      </c>
      <c r="AE46" s="638">
        <v>4917.8850000000002</v>
      </c>
      <c r="AF46" s="638">
        <v>4614.2</v>
      </c>
      <c r="AG46" s="638">
        <v>3738.3220000000001</v>
      </c>
      <c r="AH46" s="638">
        <v>3539.1419999999998</v>
      </c>
      <c r="AI46" s="638">
        <v>3456.2860000000001</v>
      </c>
      <c r="AJ46" s="638">
        <v>4456.1170000000002</v>
      </c>
      <c r="AK46" s="638">
        <v>4778.7569999999996</v>
      </c>
      <c r="AL46" s="638">
        <v>5185.9369999999999</v>
      </c>
      <c r="AM46" s="638">
        <v>5001.8950000000004</v>
      </c>
      <c r="AN46" s="638">
        <v>5573.9639999999999</v>
      </c>
      <c r="AO46" s="638">
        <v>6068.3249999999998</v>
      </c>
      <c r="AP46" s="638">
        <v>7367.6040000000003</v>
      </c>
      <c r="AQ46" s="638">
        <v>7083.3850000000002</v>
      </c>
      <c r="AR46" s="638">
        <v>5762.808</v>
      </c>
      <c r="AS46" s="638">
        <v>4651.8779999999997</v>
      </c>
      <c r="AT46" s="638">
        <v>3817.0990000000002</v>
      </c>
      <c r="AU46" s="638">
        <v>4015.5039999999999</v>
      </c>
      <c r="AV46" s="638">
        <v>4918.0069999999996</v>
      </c>
      <c r="AW46" s="638">
        <v>5699.32</v>
      </c>
      <c r="AX46" s="638">
        <v>6473.0479999999998</v>
      </c>
      <c r="AY46" s="638">
        <v>6232.2669999999998</v>
      </c>
      <c r="AZ46" s="638">
        <v>6352.3879999999999</v>
      </c>
      <c r="BA46" s="638">
        <v>6012.3469999999998</v>
      </c>
      <c r="BB46" s="638">
        <v>6316.3419999999996</v>
      </c>
      <c r="BC46" s="638">
        <v>5517.6469999999999</v>
      </c>
      <c r="BD46" s="638">
        <v>5077.2790000000005</v>
      </c>
      <c r="BE46" s="638">
        <v>4412.2309999999998</v>
      </c>
      <c r="BF46" s="638">
        <v>4123.7719999999999</v>
      </c>
      <c r="BG46" s="638">
        <v>3857.6089999999999</v>
      </c>
      <c r="BH46" s="638">
        <v>4632.72</v>
      </c>
      <c r="BI46" s="638">
        <v>4985.68</v>
      </c>
      <c r="BJ46" s="638">
        <v>5256.9350000000004</v>
      </c>
      <c r="BK46" s="638">
        <v>5000.857</v>
      </c>
      <c r="BL46" s="638">
        <v>5651.4390000000003</v>
      </c>
      <c r="BM46" s="638">
        <v>5800.8</v>
      </c>
      <c r="BN46" s="638">
        <v>5485.0990000000002</v>
      </c>
      <c r="BO46" s="638">
        <v>4862.4960000000001</v>
      </c>
      <c r="BP46" s="638">
        <v>4385.8670000000002</v>
      </c>
      <c r="BQ46" s="638">
        <v>3747.6439999999998</v>
      </c>
      <c r="BR46" s="638">
        <v>3465.6109999999999</v>
      </c>
      <c r="BS46" s="638">
        <v>3524.819</v>
      </c>
      <c r="BT46" s="638">
        <v>4592.875</v>
      </c>
      <c r="BU46" s="638">
        <v>4826.1909999999998</v>
      </c>
      <c r="BV46" s="638">
        <v>4566.5420000000004</v>
      </c>
      <c r="BW46" s="638">
        <v>4402.9650000000001</v>
      </c>
      <c r="BX46" s="638">
        <v>5004.2209999999995</v>
      </c>
      <c r="BY46" s="638">
        <v>5371.8779999999997</v>
      </c>
      <c r="BZ46" s="638">
        <v>4706.491</v>
      </c>
      <c r="CA46" s="638">
        <v>4266.0259999999998</v>
      </c>
      <c r="CB46" s="638">
        <v>4272.2030000000004</v>
      </c>
      <c r="CC46" s="627">
        <v>3739.433</v>
      </c>
      <c r="CD46" s="627">
        <v>3341.82</v>
      </c>
      <c r="CE46" s="627">
        <v>3403.8009999999999</v>
      </c>
      <c r="CF46" s="627">
        <v>4074.4459999999999</v>
      </c>
      <c r="CG46" s="627">
        <v>4581.7449999999999</v>
      </c>
      <c r="CH46" s="627">
        <v>4665.4570000000003</v>
      </c>
      <c r="CI46" s="638">
        <v>4446.848</v>
      </c>
      <c r="CJ46" s="638">
        <v>4763.4229999999998</v>
      </c>
      <c r="CK46" s="638">
        <v>5006.076</v>
      </c>
      <c r="CL46" s="638">
        <v>4652.7960000000003</v>
      </c>
      <c r="CM46" s="638">
        <v>4454.7749999999996</v>
      </c>
      <c r="CN46" s="638">
        <v>4147.0690000000004</v>
      </c>
      <c r="CO46" s="638">
        <v>3701.6590000000001</v>
      </c>
      <c r="CP46" s="638">
        <v>3173.5219999999999</v>
      </c>
      <c r="CQ46" s="638">
        <v>2896.951</v>
      </c>
      <c r="CR46" s="638">
        <v>3955.5659999999998</v>
      </c>
    </row>
    <row r="47" spans="1:96" ht="16.5" customHeight="1">
      <c r="A47" s="1056"/>
      <c r="B47" s="1060"/>
      <c r="C47" s="634" t="s">
        <v>248</v>
      </c>
      <c r="D47" s="628">
        <v>1809.2729999999999</v>
      </c>
      <c r="E47" s="628">
        <v>1475.61</v>
      </c>
      <c r="F47" s="628">
        <v>1445.855</v>
      </c>
      <c r="G47" s="628">
        <v>1511.962</v>
      </c>
      <c r="H47" s="628">
        <v>1348.5940000000001</v>
      </c>
      <c r="I47" s="628">
        <v>1298.0309999999999</v>
      </c>
      <c r="J47" s="628">
        <v>1279.7180000000001</v>
      </c>
      <c r="K47" s="628">
        <v>1299.8489999999999</v>
      </c>
      <c r="L47" s="628">
        <v>1503.144</v>
      </c>
      <c r="M47" s="628">
        <v>1420.75</v>
      </c>
      <c r="N47" s="628">
        <v>1420.779</v>
      </c>
      <c r="O47" s="628">
        <v>1467.8330000000001</v>
      </c>
      <c r="P47" s="628">
        <v>1838.789</v>
      </c>
      <c r="Q47" s="628">
        <v>1686.105</v>
      </c>
      <c r="R47" s="628">
        <v>1959.943</v>
      </c>
      <c r="S47" s="628">
        <v>1764.327</v>
      </c>
      <c r="T47" s="628">
        <v>1891.895</v>
      </c>
      <c r="U47" s="628">
        <v>1694.9369999999999</v>
      </c>
      <c r="V47" s="628">
        <v>1575.9190000000001</v>
      </c>
      <c r="W47" s="628">
        <v>1710.394</v>
      </c>
      <c r="X47" s="628">
        <v>1711.7180000000001</v>
      </c>
      <c r="Y47" s="628">
        <v>1716.576</v>
      </c>
      <c r="Z47" s="628">
        <v>1729.2439999999999</v>
      </c>
      <c r="AA47" s="628">
        <v>1676.0219999999999</v>
      </c>
      <c r="AB47" s="628">
        <v>1832.9359999999999</v>
      </c>
      <c r="AC47" s="628">
        <v>1637.4949999999999</v>
      </c>
      <c r="AD47" s="628">
        <v>1633.105</v>
      </c>
      <c r="AE47" s="628">
        <v>1648.5170000000001</v>
      </c>
      <c r="AF47" s="628">
        <v>1669.425</v>
      </c>
      <c r="AG47" s="628">
        <v>1434.3610000000001</v>
      </c>
      <c r="AH47" s="628">
        <v>1397.0889999999999</v>
      </c>
      <c r="AI47" s="628">
        <v>1484.46</v>
      </c>
      <c r="AJ47" s="628">
        <v>1611.6959999999999</v>
      </c>
      <c r="AK47" s="628">
        <v>1535.0909999999999</v>
      </c>
      <c r="AL47" s="628">
        <v>1600.008</v>
      </c>
      <c r="AM47" s="628">
        <v>1454.962</v>
      </c>
      <c r="AN47" s="628">
        <v>1624.8720000000001</v>
      </c>
      <c r="AO47" s="628">
        <v>1707.7940000000001</v>
      </c>
      <c r="AP47" s="628">
        <v>2501.962</v>
      </c>
      <c r="AQ47" s="628">
        <v>2396.6260000000002</v>
      </c>
      <c r="AR47" s="628">
        <v>2043.528</v>
      </c>
      <c r="AS47" s="628">
        <v>1598.5350000000001</v>
      </c>
      <c r="AT47" s="628">
        <v>1434.9739999999999</v>
      </c>
      <c r="AU47" s="628">
        <v>1497.2829999999999</v>
      </c>
      <c r="AV47" s="628">
        <v>1657.3209999999999</v>
      </c>
      <c r="AW47" s="628">
        <v>1936.4179999999999</v>
      </c>
      <c r="AX47" s="628">
        <v>1935.893</v>
      </c>
      <c r="AY47" s="628">
        <v>1840.66</v>
      </c>
      <c r="AZ47" s="628">
        <v>1917.1969999999999</v>
      </c>
      <c r="BA47" s="628">
        <v>1743.758</v>
      </c>
      <c r="BB47" s="628">
        <v>1714.5719999999999</v>
      </c>
      <c r="BC47" s="628">
        <v>1727.412</v>
      </c>
      <c r="BD47" s="628">
        <v>1606.5650000000001</v>
      </c>
      <c r="BE47" s="628">
        <v>1502.8510000000001</v>
      </c>
      <c r="BF47" s="628">
        <v>1530.202</v>
      </c>
      <c r="BG47" s="628">
        <v>1517.9680000000001</v>
      </c>
      <c r="BH47" s="628">
        <v>1429.585</v>
      </c>
      <c r="BI47" s="628">
        <v>1361.828</v>
      </c>
      <c r="BJ47" s="628">
        <v>1328.87</v>
      </c>
      <c r="BK47" s="628">
        <v>1373.403</v>
      </c>
      <c r="BL47" s="628">
        <v>1385.296</v>
      </c>
      <c r="BM47" s="628">
        <v>1350.096</v>
      </c>
      <c r="BN47" s="628">
        <v>1491.4659999999999</v>
      </c>
      <c r="BO47" s="628">
        <v>1244.6030000000001</v>
      </c>
      <c r="BP47" s="628">
        <v>1140.74</v>
      </c>
      <c r="BQ47" s="628">
        <v>1056.9780000000001</v>
      </c>
      <c r="BR47" s="628">
        <v>1127.222</v>
      </c>
      <c r="BS47" s="628">
        <v>1111.7439999999999</v>
      </c>
      <c r="BT47" s="628">
        <v>1352.4870000000001</v>
      </c>
      <c r="BU47" s="628">
        <v>1223.4369999999999</v>
      </c>
      <c r="BV47" s="628">
        <v>1236.604</v>
      </c>
      <c r="BW47" s="628">
        <v>1209.5709999999999</v>
      </c>
      <c r="BX47" s="628">
        <v>1185.2570000000001</v>
      </c>
      <c r="BY47" s="628">
        <v>1073.117</v>
      </c>
      <c r="BZ47" s="628">
        <v>1115.271</v>
      </c>
      <c r="CA47" s="628">
        <v>1088.4960000000001</v>
      </c>
      <c r="CB47" s="628">
        <v>1156.3219999999999</v>
      </c>
      <c r="CC47" s="628">
        <v>1139.6379999999999</v>
      </c>
      <c r="CD47" s="628">
        <v>1027.5150000000001</v>
      </c>
      <c r="CE47" s="628">
        <v>1081.5429999999999</v>
      </c>
      <c r="CF47" s="628">
        <v>1111.894</v>
      </c>
      <c r="CG47" s="628">
        <v>1034.79</v>
      </c>
      <c r="CH47" s="628">
        <v>1054.261</v>
      </c>
      <c r="CI47" s="628">
        <v>953.899</v>
      </c>
      <c r="CJ47" s="628">
        <v>1031.7950000000001</v>
      </c>
      <c r="CK47" s="628">
        <v>918.91899999999998</v>
      </c>
      <c r="CL47" s="628">
        <v>909.27599999999995</v>
      </c>
      <c r="CM47" s="628">
        <v>1016.41</v>
      </c>
      <c r="CN47" s="628">
        <v>992.38</v>
      </c>
      <c r="CO47" s="628">
        <v>1037.518</v>
      </c>
      <c r="CP47" s="628">
        <v>1137.175</v>
      </c>
      <c r="CQ47" s="628">
        <v>1258.239</v>
      </c>
      <c r="CR47" s="628">
        <v>936.45799999999997</v>
      </c>
    </row>
    <row r="48" spans="1:96" ht="16.5" customHeight="1">
      <c r="A48" s="1056"/>
      <c r="B48" s="1060"/>
      <c r="C48" s="634" t="s">
        <v>249</v>
      </c>
      <c r="D48" s="628">
        <v>2166.7080000000001</v>
      </c>
      <c r="E48" s="628">
        <v>1814.1969999999999</v>
      </c>
      <c r="F48" s="628">
        <v>1657.7080000000001</v>
      </c>
      <c r="G48" s="628">
        <v>1460.9269999999999</v>
      </c>
      <c r="H48" s="628">
        <v>1364.788</v>
      </c>
      <c r="I48" s="628">
        <v>1240.9880000000001</v>
      </c>
      <c r="J48" s="628">
        <v>1107.951</v>
      </c>
      <c r="K48" s="628">
        <v>1156.4380000000001</v>
      </c>
      <c r="L48" s="628">
        <v>1526.924</v>
      </c>
      <c r="M48" s="628">
        <v>1869.9559999999999</v>
      </c>
      <c r="N48" s="628">
        <v>2065.027</v>
      </c>
      <c r="O48" s="628">
        <v>2047.838</v>
      </c>
      <c r="P48" s="628">
        <v>2058.8690000000001</v>
      </c>
      <c r="Q48" s="628">
        <v>2102.2350000000001</v>
      </c>
      <c r="R48" s="628">
        <v>2033.596</v>
      </c>
      <c r="S48" s="628">
        <v>1654.011</v>
      </c>
      <c r="T48" s="628">
        <v>1622.4459999999999</v>
      </c>
      <c r="U48" s="628">
        <v>1462.337</v>
      </c>
      <c r="V48" s="628">
        <v>1324.7329999999999</v>
      </c>
      <c r="W48" s="628">
        <v>1352.0830000000001</v>
      </c>
      <c r="X48" s="628">
        <v>1536.5820000000001</v>
      </c>
      <c r="Y48" s="628">
        <v>1936.3130000000001</v>
      </c>
      <c r="Z48" s="628">
        <v>2143.7959999999998</v>
      </c>
      <c r="AA48" s="628">
        <v>2145.6489999999999</v>
      </c>
      <c r="AB48" s="628">
        <v>2282.5259999999998</v>
      </c>
      <c r="AC48" s="628">
        <v>2104.36</v>
      </c>
      <c r="AD48" s="628">
        <v>1962.867</v>
      </c>
      <c r="AE48" s="628">
        <v>1653.7429999999999</v>
      </c>
      <c r="AF48" s="628">
        <v>1668.9169999999999</v>
      </c>
      <c r="AG48" s="628">
        <v>1305.271</v>
      </c>
      <c r="AH48" s="628">
        <v>1283.037</v>
      </c>
      <c r="AI48" s="628">
        <v>1286.672</v>
      </c>
      <c r="AJ48" s="628">
        <v>1605.752</v>
      </c>
      <c r="AK48" s="628">
        <v>1830.752</v>
      </c>
      <c r="AL48" s="628">
        <v>2075.7959999999998</v>
      </c>
      <c r="AM48" s="628">
        <v>2051.8290000000002</v>
      </c>
      <c r="AN48" s="628">
        <v>2138.4380000000001</v>
      </c>
      <c r="AO48" s="628">
        <v>2218.4949999999999</v>
      </c>
      <c r="AP48" s="628">
        <v>3276.3150000000001</v>
      </c>
      <c r="AQ48" s="628">
        <v>2994.1370000000002</v>
      </c>
      <c r="AR48" s="628">
        <v>2309.4349999999999</v>
      </c>
      <c r="AS48" s="628">
        <v>1787.548</v>
      </c>
      <c r="AT48" s="628">
        <v>1420.1780000000001</v>
      </c>
      <c r="AU48" s="628">
        <v>1463.73</v>
      </c>
      <c r="AV48" s="628">
        <v>1823.7670000000001</v>
      </c>
      <c r="AW48" s="628">
        <v>2520.7310000000002</v>
      </c>
      <c r="AX48" s="628">
        <v>3024.8679999999999</v>
      </c>
      <c r="AY48" s="628">
        <v>2704.1840000000002</v>
      </c>
      <c r="AZ48" s="628">
        <v>2695.8809999999999</v>
      </c>
      <c r="BA48" s="628">
        <v>2621.1260000000002</v>
      </c>
      <c r="BB48" s="628">
        <v>2661.93</v>
      </c>
      <c r="BC48" s="628">
        <v>2292.3029999999999</v>
      </c>
      <c r="BD48" s="628">
        <v>1960.145</v>
      </c>
      <c r="BE48" s="628">
        <v>1550.078</v>
      </c>
      <c r="BF48" s="628">
        <v>1495.675</v>
      </c>
      <c r="BG48" s="628">
        <v>1485.3610000000001</v>
      </c>
      <c r="BH48" s="628">
        <v>1687.894</v>
      </c>
      <c r="BI48" s="628">
        <v>2095.5990000000002</v>
      </c>
      <c r="BJ48" s="628">
        <v>2295.8119999999999</v>
      </c>
      <c r="BK48" s="628">
        <v>2307.1149999999998</v>
      </c>
      <c r="BL48" s="628">
        <v>2444.2669999999998</v>
      </c>
      <c r="BM48" s="628">
        <v>2172.3440000000001</v>
      </c>
      <c r="BN48" s="628">
        <v>2061.0920000000001</v>
      </c>
      <c r="BO48" s="628">
        <v>1638.93</v>
      </c>
      <c r="BP48" s="628">
        <v>1397.8340000000001</v>
      </c>
      <c r="BQ48" s="628">
        <v>1330.2439999999999</v>
      </c>
      <c r="BR48" s="628">
        <v>1313.796</v>
      </c>
      <c r="BS48" s="628">
        <v>1309.1959999999999</v>
      </c>
      <c r="BT48" s="628">
        <v>1604.8109999999999</v>
      </c>
      <c r="BU48" s="628">
        <v>1886.4649999999999</v>
      </c>
      <c r="BV48" s="628">
        <v>2260.1010000000001</v>
      </c>
      <c r="BW48" s="628">
        <v>2147.6570000000002</v>
      </c>
      <c r="BX48" s="628">
        <v>2133.547</v>
      </c>
      <c r="BY48" s="628">
        <v>2094.4839999999999</v>
      </c>
      <c r="BZ48" s="628">
        <v>1891.7850000000001</v>
      </c>
      <c r="CA48" s="628">
        <v>1635.52</v>
      </c>
      <c r="CB48" s="628">
        <v>1638.1320000000001</v>
      </c>
      <c r="CC48" s="628">
        <v>1411.694</v>
      </c>
      <c r="CD48" s="628">
        <v>1203.472</v>
      </c>
      <c r="CE48" s="628">
        <v>1246.259</v>
      </c>
      <c r="CF48" s="628">
        <v>1480.1030000000001</v>
      </c>
      <c r="CG48" s="628">
        <v>1878.73</v>
      </c>
      <c r="CH48" s="628">
        <v>2098.1039999999998</v>
      </c>
      <c r="CI48" s="628">
        <v>2036.0809999999999</v>
      </c>
      <c r="CJ48" s="628">
        <v>2085.9209999999998</v>
      </c>
      <c r="CK48" s="628">
        <v>1988.17</v>
      </c>
      <c r="CL48" s="628">
        <v>1811.087</v>
      </c>
      <c r="CM48" s="628">
        <v>1551.4179999999999</v>
      </c>
      <c r="CN48" s="628">
        <v>1534.6379999999999</v>
      </c>
      <c r="CO48" s="628">
        <v>1445.2660000000001</v>
      </c>
      <c r="CP48" s="628">
        <v>1295.81</v>
      </c>
      <c r="CQ48" s="628">
        <v>1299.4480000000001</v>
      </c>
      <c r="CR48" s="628">
        <v>1645.645</v>
      </c>
    </row>
    <row r="49" spans="1:96" ht="16.5" customHeight="1">
      <c r="A49" s="1056"/>
      <c r="B49" s="1060"/>
      <c r="C49" s="634" t="s">
        <v>250</v>
      </c>
      <c r="D49" s="628">
        <v>2732.5030000000002</v>
      </c>
      <c r="E49" s="628">
        <v>2436.7370000000001</v>
      </c>
      <c r="F49" s="628">
        <v>2288.1350000000002</v>
      </c>
      <c r="G49" s="628">
        <v>2031.316</v>
      </c>
      <c r="H49" s="628">
        <v>1883.913</v>
      </c>
      <c r="I49" s="628">
        <v>1717.6189999999999</v>
      </c>
      <c r="J49" s="628">
        <v>1617.9880000000001</v>
      </c>
      <c r="K49" s="628">
        <v>1644.098</v>
      </c>
      <c r="L49" s="628">
        <v>2128.154</v>
      </c>
      <c r="M49" s="628">
        <v>2359.9789999999998</v>
      </c>
      <c r="N49" s="628">
        <v>2476.8270000000002</v>
      </c>
      <c r="O49" s="628">
        <v>2522.3209999999999</v>
      </c>
      <c r="P49" s="628">
        <v>2545.8319999999999</v>
      </c>
      <c r="Q49" s="628">
        <v>2668.413</v>
      </c>
      <c r="R49" s="628">
        <v>2585.8440000000001</v>
      </c>
      <c r="S49" s="628">
        <v>2137.0140000000001</v>
      </c>
      <c r="T49" s="628">
        <v>2049.277</v>
      </c>
      <c r="U49" s="628">
        <v>1891.433</v>
      </c>
      <c r="V49" s="628">
        <v>1787.6590000000001</v>
      </c>
      <c r="W49" s="628">
        <v>1927.183</v>
      </c>
      <c r="X49" s="628">
        <v>2173.607</v>
      </c>
      <c r="Y49" s="628">
        <v>2544.3159999999998</v>
      </c>
      <c r="Z49" s="628">
        <v>2649.7</v>
      </c>
      <c r="AA49" s="628">
        <v>2640.451</v>
      </c>
      <c r="AB49" s="628">
        <v>2861.4879999999998</v>
      </c>
      <c r="AC49" s="628">
        <v>2606.2730000000001</v>
      </c>
      <c r="AD49" s="628">
        <v>2495.2640000000001</v>
      </c>
      <c r="AE49" s="628">
        <v>2188.9560000000001</v>
      </c>
      <c r="AF49" s="628">
        <v>2213.547</v>
      </c>
      <c r="AG49" s="628">
        <v>1775.0150000000001</v>
      </c>
      <c r="AH49" s="628">
        <v>1764.1310000000001</v>
      </c>
      <c r="AI49" s="628">
        <v>1734.3330000000001</v>
      </c>
      <c r="AJ49" s="628">
        <v>2225.7379999999998</v>
      </c>
      <c r="AK49" s="628">
        <v>2435.4250000000002</v>
      </c>
      <c r="AL49" s="628">
        <v>2624.5790000000002</v>
      </c>
      <c r="AM49" s="628">
        <v>2583.1019999999999</v>
      </c>
      <c r="AN49" s="628">
        <v>2621.3919999999998</v>
      </c>
      <c r="AO49" s="628">
        <v>2762.32</v>
      </c>
      <c r="AP49" s="628">
        <v>4480.7370000000001</v>
      </c>
      <c r="AQ49" s="628">
        <v>4328.6750000000002</v>
      </c>
      <c r="AR49" s="628">
        <v>3358.6439999999998</v>
      </c>
      <c r="AS49" s="628">
        <v>2602.2089999999998</v>
      </c>
      <c r="AT49" s="628">
        <v>2023.9459999999999</v>
      </c>
      <c r="AU49" s="628">
        <v>2153.6469999999999</v>
      </c>
      <c r="AV49" s="628">
        <v>2560.348</v>
      </c>
      <c r="AW49" s="628">
        <v>3319.3719999999998</v>
      </c>
      <c r="AX49" s="628">
        <v>3865.8760000000002</v>
      </c>
      <c r="AY49" s="628">
        <v>3424.5680000000002</v>
      </c>
      <c r="AZ49" s="628">
        <v>3424.7089999999998</v>
      </c>
      <c r="BA49" s="628">
        <v>3403.8220000000001</v>
      </c>
      <c r="BB49" s="628">
        <v>3506.0160000000001</v>
      </c>
      <c r="BC49" s="628">
        <v>3085.5929999999998</v>
      </c>
      <c r="BD49" s="628">
        <v>2685.1149999999998</v>
      </c>
      <c r="BE49" s="628">
        <v>2154.39</v>
      </c>
      <c r="BF49" s="628">
        <v>2042.9390000000001</v>
      </c>
      <c r="BG49" s="628">
        <v>2058.3440000000001</v>
      </c>
      <c r="BH49" s="628">
        <v>2395.1320000000001</v>
      </c>
      <c r="BI49" s="628">
        <v>2763.578</v>
      </c>
      <c r="BJ49" s="628">
        <v>2942.5230000000001</v>
      </c>
      <c r="BK49" s="628">
        <v>2950.1289999999999</v>
      </c>
      <c r="BL49" s="628">
        <v>3055.5479999999998</v>
      </c>
      <c r="BM49" s="628">
        <v>2808.0030000000002</v>
      </c>
      <c r="BN49" s="628">
        <v>2476.9549999999999</v>
      </c>
      <c r="BO49" s="628">
        <v>2161.4160000000002</v>
      </c>
      <c r="BP49" s="628">
        <v>1894.5409999999999</v>
      </c>
      <c r="BQ49" s="628">
        <v>1767.126</v>
      </c>
      <c r="BR49" s="628">
        <v>1700.15</v>
      </c>
      <c r="BS49" s="628">
        <v>1771.7249999999999</v>
      </c>
      <c r="BT49" s="628">
        <v>2105.1860000000001</v>
      </c>
      <c r="BU49" s="628">
        <v>2371.3809999999999</v>
      </c>
      <c r="BV49" s="628">
        <v>2739.8870000000002</v>
      </c>
      <c r="BW49" s="628">
        <v>2678.645</v>
      </c>
      <c r="BX49" s="628">
        <v>2616.4969999999998</v>
      </c>
      <c r="BY49" s="628">
        <v>2602.5720000000001</v>
      </c>
      <c r="BZ49" s="628">
        <v>2429.2669999999998</v>
      </c>
      <c r="CA49" s="628">
        <v>2166.0419999999999</v>
      </c>
      <c r="CB49" s="628">
        <v>2198.1179999999999</v>
      </c>
      <c r="CC49" s="628">
        <v>1884.4359999999999</v>
      </c>
      <c r="CD49" s="628">
        <v>1630.2059999999999</v>
      </c>
      <c r="CE49" s="628">
        <v>1748.0730000000001</v>
      </c>
      <c r="CF49" s="628">
        <v>2068.1590000000001</v>
      </c>
      <c r="CG49" s="628">
        <v>2363.4839999999999</v>
      </c>
      <c r="CH49" s="628">
        <v>2504.4409999999998</v>
      </c>
      <c r="CI49" s="628">
        <v>2491.3409999999999</v>
      </c>
      <c r="CJ49" s="628">
        <v>2589.2550000000001</v>
      </c>
      <c r="CK49" s="628">
        <v>2460.6660000000002</v>
      </c>
      <c r="CL49" s="628">
        <v>2339.7469999999998</v>
      </c>
      <c r="CM49" s="628">
        <v>2134.5279999999998</v>
      </c>
      <c r="CN49" s="628">
        <v>2084.2689999999998</v>
      </c>
      <c r="CO49" s="628">
        <v>1961.88</v>
      </c>
      <c r="CP49" s="628">
        <v>1773.751</v>
      </c>
      <c r="CQ49" s="628">
        <v>1777.1</v>
      </c>
      <c r="CR49" s="628">
        <v>2273.4899999999998</v>
      </c>
    </row>
    <row r="50" spans="1:96" ht="16.5" customHeight="1">
      <c r="A50" s="1056"/>
      <c r="B50" s="1060"/>
      <c r="C50" s="634" t="s">
        <v>251</v>
      </c>
      <c r="D50" s="628">
        <v>787.71600000000001</v>
      </c>
      <c r="E50" s="628">
        <v>648.56500000000005</v>
      </c>
      <c r="F50" s="628">
        <v>625.33000000000004</v>
      </c>
      <c r="G50" s="628">
        <v>557.23900000000003</v>
      </c>
      <c r="H50" s="628">
        <v>515.38699999999994</v>
      </c>
      <c r="I50" s="628">
        <v>451.33800000000002</v>
      </c>
      <c r="J50" s="628">
        <v>477.68900000000002</v>
      </c>
      <c r="K50" s="628">
        <v>418.67899999999997</v>
      </c>
      <c r="L50" s="628">
        <v>614.80399999999997</v>
      </c>
      <c r="M50" s="628">
        <v>736.38900000000001</v>
      </c>
      <c r="N50" s="628">
        <v>814.04300000000001</v>
      </c>
      <c r="O50" s="628">
        <v>814.90599999999995</v>
      </c>
      <c r="P50" s="628">
        <v>797.95</v>
      </c>
      <c r="Q50" s="628">
        <v>832.59100000000001</v>
      </c>
      <c r="R50" s="628">
        <v>765.26199999999994</v>
      </c>
      <c r="S50" s="628">
        <v>606.66999999999996</v>
      </c>
      <c r="T50" s="628">
        <v>615.399</v>
      </c>
      <c r="U50" s="628">
        <v>561.91399999999999</v>
      </c>
      <c r="V50" s="628">
        <v>510.58600000000001</v>
      </c>
      <c r="W50" s="628">
        <v>468.02100000000002</v>
      </c>
      <c r="X50" s="628">
        <v>512.08399999999995</v>
      </c>
      <c r="Y50" s="628">
        <v>617.39200000000005</v>
      </c>
      <c r="Z50" s="628">
        <v>636.24800000000005</v>
      </c>
      <c r="AA50" s="628">
        <v>634.90499999999997</v>
      </c>
      <c r="AB50" s="628">
        <v>707.61599999999999</v>
      </c>
      <c r="AC50" s="628">
        <v>669.31</v>
      </c>
      <c r="AD50" s="628">
        <v>631.01300000000003</v>
      </c>
      <c r="AE50" s="628">
        <v>561.577</v>
      </c>
      <c r="AF50" s="628">
        <v>597.39099999999996</v>
      </c>
      <c r="AG50" s="628">
        <v>444.923</v>
      </c>
      <c r="AH50" s="628">
        <v>440.322</v>
      </c>
      <c r="AI50" s="628">
        <v>417.99700000000001</v>
      </c>
      <c r="AJ50" s="628">
        <v>502.084</v>
      </c>
      <c r="AK50" s="628">
        <v>620.11199999999997</v>
      </c>
      <c r="AL50" s="628">
        <v>687.39700000000005</v>
      </c>
      <c r="AM50" s="628">
        <v>743.00099999999998</v>
      </c>
      <c r="AN50" s="628">
        <v>720.61800000000005</v>
      </c>
      <c r="AO50" s="628">
        <v>724.07399999999996</v>
      </c>
      <c r="AP50" s="628">
        <v>976.30799999999999</v>
      </c>
      <c r="AQ50" s="628">
        <v>880.125</v>
      </c>
      <c r="AR50" s="628">
        <v>670.245</v>
      </c>
      <c r="AS50" s="628">
        <v>534.93100000000004</v>
      </c>
      <c r="AT50" s="628">
        <v>442.06</v>
      </c>
      <c r="AU50" s="628">
        <v>432.51</v>
      </c>
      <c r="AV50" s="628">
        <v>506.05500000000001</v>
      </c>
      <c r="AW50" s="628">
        <v>672.49</v>
      </c>
      <c r="AX50" s="628">
        <v>795.35900000000004</v>
      </c>
      <c r="AY50" s="628">
        <v>740.59500000000003</v>
      </c>
      <c r="AZ50" s="628">
        <v>743.87400000000002</v>
      </c>
      <c r="BA50" s="628">
        <v>733.36</v>
      </c>
      <c r="BB50" s="628">
        <v>736.63199999999995</v>
      </c>
      <c r="BC50" s="628">
        <v>662.01</v>
      </c>
      <c r="BD50" s="628">
        <v>591.899</v>
      </c>
      <c r="BE50" s="628">
        <v>519.39599999999996</v>
      </c>
      <c r="BF50" s="628">
        <v>501.21699999999998</v>
      </c>
      <c r="BG50" s="628">
        <v>480.98</v>
      </c>
      <c r="BH50" s="628">
        <v>544.23</v>
      </c>
      <c r="BI50" s="628">
        <v>644.4</v>
      </c>
      <c r="BJ50" s="628">
        <v>692.61699999999996</v>
      </c>
      <c r="BK50" s="628">
        <v>697.73800000000006</v>
      </c>
      <c r="BL50" s="628">
        <v>730.84799999999996</v>
      </c>
      <c r="BM50" s="628">
        <v>738.39400000000001</v>
      </c>
      <c r="BN50" s="628">
        <v>790.39599999999996</v>
      </c>
      <c r="BO50" s="628">
        <v>591.57500000000005</v>
      </c>
      <c r="BP50" s="628">
        <v>492.00200000000001</v>
      </c>
      <c r="BQ50" s="628">
        <v>447.53300000000002</v>
      </c>
      <c r="BR50" s="628">
        <v>431.95299999999997</v>
      </c>
      <c r="BS50" s="628">
        <v>456.733</v>
      </c>
      <c r="BT50" s="628">
        <v>600.54600000000005</v>
      </c>
      <c r="BU50" s="628">
        <v>679.26599999999996</v>
      </c>
      <c r="BV50" s="628">
        <v>760.23400000000004</v>
      </c>
      <c r="BW50" s="628">
        <v>709.06</v>
      </c>
      <c r="BX50" s="628">
        <v>689.298</v>
      </c>
      <c r="BY50" s="628">
        <v>674.64300000000003</v>
      </c>
      <c r="BZ50" s="628">
        <v>611.89800000000002</v>
      </c>
      <c r="CA50" s="628">
        <v>511.7</v>
      </c>
      <c r="CB50" s="628">
        <v>552.19399999999996</v>
      </c>
      <c r="CC50" s="628">
        <v>517.90300000000002</v>
      </c>
      <c r="CD50" s="628">
        <v>424.85599999999999</v>
      </c>
      <c r="CE50" s="628">
        <v>427.82</v>
      </c>
      <c r="CF50" s="628">
        <v>485.11399999999998</v>
      </c>
      <c r="CG50" s="628">
        <v>594.29700000000003</v>
      </c>
      <c r="CH50" s="628">
        <v>629.04899999999998</v>
      </c>
      <c r="CI50" s="628">
        <v>577.53</v>
      </c>
      <c r="CJ50" s="628">
        <v>560.97299999999996</v>
      </c>
      <c r="CK50" s="628">
        <v>513.56299999999999</v>
      </c>
      <c r="CL50" s="628">
        <v>536.80499999999995</v>
      </c>
      <c r="CM50" s="628">
        <v>484.935</v>
      </c>
      <c r="CN50" s="628">
        <v>468.88200000000001</v>
      </c>
      <c r="CO50" s="628">
        <v>454.77800000000002</v>
      </c>
      <c r="CP50" s="628">
        <v>435.84500000000003</v>
      </c>
      <c r="CQ50" s="628">
        <v>440.36500000000001</v>
      </c>
      <c r="CR50" s="628">
        <v>552.64800000000002</v>
      </c>
    </row>
    <row r="51" spans="1:96" ht="16.5" customHeight="1">
      <c r="A51" s="1056"/>
      <c r="B51" s="1060"/>
      <c r="C51" s="634" t="s">
        <v>252</v>
      </c>
      <c r="D51" s="628">
        <v>4882.6310000000003</v>
      </c>
      <c r="E51" s="628">
        <v>4579.1620000000003</v>
      </c>
      <c r="F51" s="628">
        <v>4428.1509999999998</v>
      </c>
      <c r="G51" s="628">
        <v>3983.2020000000002</v>
      </c>
      <c r="H51" s="628">
        <v>3630.1689999999999</v>
      </c>
      <c r="I51" s="628">
        <v>3120.2460000000001</v>
      </c>
      <c r="J51" s="628">
        <v>2623.3919999999998</v>
      </c>
      <c r="K51" s="628">
        <v>2497.982</v>
      </c>
      <c r="L51" s="628">
        <v>3585.2620000000002</v>
      </c>
      <c r="M51" s="628">
        <v>4185.558</v>
      </c>
      <c r="N51" s="628">
        <v>4471.51</v>
      </c>
      <c r="O51" s="628">
        <v>4419.6750000000002</v>
      </c>
      <c r="P51" s="628">
        <v>4692.3990000000003</v>
      </c>
      <c r="Q51" s="628">
        <v>4742.58</v>
      </c>
      <c r="R51" s="628">
        <v>4667</v>
      </c>
      <c r="S51" s="628">
        <v>4033.9749999999999</v>
      </c>
      <c r="T51" s="628">
        <v>3845.5250000000001</v>
      </c>
      <c r="U51" s="628">
        <v>2885.0830000000001</v>
      </c>
      <c r="V51" s="628">
        <v>2423.94</v>
      </c>
      <c r="W51" s="628">
        <v>2301.1410000000001</v>
      </c>
      <c r="X51" s="628">
        <v>3246.5349999999999</v>
      </c>
      <c r="Y51" s="628">
        <v>4102.2809999999999</v>
      </c>
      <c r="Z51" s="628">
        <v>4413.4539999999997</v>
      </c>
      <c r="AA51" s="628">
        <v>4226.32</v>
      </c>
      <c r="AB51" s="628">
        <v>4545.3440000000001</v>
      </c>
      <c r="AC51" s="628">
        <v>4419.2870000000003</v>
      </c>
      <c r="AD51" s="628">
        <v>4325.4470000000001</v>
      </c>
      <c r="AE51" s="628">
        <v>3991.672</v>
      </c>
      <c r="AF51" s="628">
        <v>4020.1080000000002</v>
      </c>
      <c r="AG51" s="628">
        <v>3231.7660000000001</v>
      </c>
      <c r="AH51" s="628">
        <v>2994.7739999999999</v>
      </c>
      <c r="AI51" s="628">
        <v>2788.1109999999999</v>
      </c>
      <c r="AJ51" s="628">
        <v>3729.933</v>
      </c>
      <c r="AK51" s="628">
        <v>4290.0990000000002</v>
      </c>
      <c r="AL51" s="628">
        <v>4503.5720000000001</v>
      </c>
      <c r="AM51" s="628">
        <v>4025.5120000000002</v>
      </c>
      <c r="AN51" s="628">
        <v>4515.4440000000004</v>
      </c>
      <c r="AO51" s="628">
        <v>4690.8429999999998</v>
      </c>
      <c r="AP51" s="628">
        <v>6182.4830000000002</v>
      </c>
      <c r="AQ51" s="628">
        <v>5978.5190000000002</v>
      </c>
      <c r="AR51" s="628">
        <v>4780.9369999999999</v>
      </c>
      <c r="AS51" s="628">
        <v>3804.9569999999999</v>
      </c>
      <c r="AT51" s="628">
        <v>3055.3809999999999</v>
      </c>
      <c r="AU51" s="628">
        <v>2974.9140000000002</v>
      </c>
      <c r="AV51" s="628">
        <v>3832.2779999999998</v>
      </c>
      <c r="AW51" s="628">
        <v>4757.5829999999996</v>
      </c>
      <c r="AX51" s="628">
        <v>5321.4</v>
      </c>
      <c r="AY51" s="628">
        <v>4937.1840000000002</v>
      </c>
      <c r="AZ51" s="628">
        <v>5047.915</v>
      </c>
      <c r="BA51" s="628">
        <v>4852.9840000000004</v>
      </c>
      <c r="BB51" s="628">
        <v>5000.924</v>
      </c>
      <c r="BC51" s="628">
        <v>4683.8689999999997</v>
      </c>
      <c r="BD51" s="628">
        <v>4025.9580000000001</v>
      </c>
      <c r="BE51" s="628">
        <v>3159.1469999999999</v>
      </c>
      <c r="BF51" s="628">
        <v>2801.402</v>
      </c>
      <c r="BG51" s="628">
        <v>2638.328</v>
      </c>
      <c r="BH51" s="628">
        <v>3557.5390000000002</v>
      </c>
      <c r="BI51" s="628">
        <v>4160.9520000000002</v>
      </c>
      <c r="BJ51" s="628">
        <v>4299.473</v>
      </c>
      <c r="BK51" s="628">
        <v>4198.4129999999996</v>
      </c>
      <c r="BL51" s="628">
        <v>4477.76</v>
      </c>
      <c r="BM51" s="628">
        <v>4534.91</v>
      </c>
      <c r="BN51" s="628">
        <v>4532.2209999999995</v>
      </c>
      <c r="BO51" s="628">
        <v>3950.181</v>
      </c>
      <c r="BP51" s="628">
        <v>3641.8879999999999</v>
      </c>
      <c r="BQ51" s="628">
        <v>3007.643</v>
      </c>
      <c r="BR51" s="628">
        <v>2515.605</v>
      </c>
      <c r="BS51" s="628">
        <v>2586.1799999999998</v>
      </c>
      <c r="BT51" s="628">
        <v>3488.8339999999998</v>
      </c>
      <c r="BU51" s="628">
        <v>3826.1550000000002</v>
      </c>
      <c r="BV51" s="628">
        <v>4259.7610000000004</v>
      </c>
      <c r="BW51" s="628">
        <v>3949.3629999999998</v>
      </c>
      <c r="BX51" s="628">
        <v>4224.3310000000001</v>
      </c>
      <c r="BY51" s="628">
        <v>4350.7870000000003</v>
      </c>
      <c r="BZ51" s="628">
        <v>4144.1260000000002</v>
      </c>
      <c r="CA51" s="628">
        <v>3825.0520000000001</v>
      </c>
      <c r="CB51" s="628">
        <v>3740.9969999999998</v>
      </c>
      <c r="CC51" s="628">
        <v>3133.7359999999999</v>
      </c>
      <c r="CD51" s="628">
        <v>2601.857</v>
      </c>
      <c r="CE51" s="628">
        <v>2536.377</v>
      </c>
      <c r="CF51" s="628">
        <v>3300.1019999999999</v>
      </c>
      <c r="CG51" s="628">
        <v>3609.3090000000002</v>
      </c>
      <c r="CH51" s="628">
        <v>3804.7359999999999</v>
      </c>
      <c r="CI51" s="628">
        <v>3679.3409999999999</v>
      </c>
      <c r="CJ51" s="628">
        <v>4053.4209999999998</v>
      </c>
      <c r="CK51" s="628">
        <v>4004.7460000000001</v>
      </c>
      <c r="CL51" s="628">
        <v>4000.5569999999998</v>
      </c>
      <c r="CM51" s="628">
        <v>3603.7109999999998</v>
      </c>
      <c r="CN51" s="628">
        <v>3490.277</v>
      </c>
      <c r="CO51" s="628">
        <v>2897.221</v>
      </c>
      <c r="CP51" s="628">
        <v>2537.3939999999998</v>
      </c>
      <c r="CQ51" s="628">
        <v>2467.0349999999999</v>
      </c>
      <c r="CR51" s="628">
        <v>3451.6559999999999</v>
      </c>
    </row>
    <row r="52" spans="1:96" ht="16.5" customHeight="1">
      <c r="A52" s="1056"/>
      <c r="B52" s="1060"/>
      <c r="C52" s="634" t="s">
        <v>253</v>
      </c>
      <c r="D52" s="628">
        <v>989.85199999999998</v>
      </c>
      <c r="E52" s="628">
        <v>771.149</v>
      </c>
      <c r="F52" s="628">
        <v>638.51</v>
      </c>
      <c r="G52" s="628">
        <v>562.41600000000005</v>
      </c>
      <c r="H52" s="628">
        <v>555.05499999999995</v>
      </c>
      <c r="I52" s="628">
        <v>586.56700000000001</v>
      </c>
      <c r="J52" s="628">
        <v>571.69600000000003</v>
      </c>
      <c r="K52" s="628">
        <v>600.71299999999997</v>
      </c>
      <c r="L52" s="628">
        <v>665.21299999999997</v>
      </c>
      <c r="M52" s="628">
        <v>741.55799999999999</v>
      </c>
      <c r="N52" s="628">
        <v>949.06399999999996</v>
      </c>
      <c r="O52" s="628">
        <v>935.59</v>
      </c>
      <c r="P52" s="628">
        <v>895.06600000000003</v>
      </c>
      <c r="Q52" s="628">
        <v>845.94</v>
      </c>
      <c r="R52" s="628">
        <v>802.85400000000004</v>
      </c>
      <c r="S52" s="628">
        <v>629.07899999999995</v>
      </c>
      <c r="T52" s="628">
        <v>614.20399999999995</v>
      </c>
      <c r="U52" s="628">
        <v>798.52700000000004</v>
      </c>
      <c r="V52" s="628">
        <v>632.39300000000003</v>
      </c>
      <c r="W52" s="628">
        <v>606.04999999999995</v>
      </c>
      <c r="X52" s="628">
        <v>582.29700000000003</v>
      </c>
      <c r="Y52" s="628">
        <v>741.59100000000001</v>
      </c>
      <c r="Z52" s="628">
        <v>843.05899999999997</v>
      </c>
      <c r="AA52" s="628">
        <v>876.04700000000003</v>
      </c>
      <c r="AB52" s="628">
        <v>903.23500000000001</v>
      </c>
      <c r="AC52" s="628">
        <v>810.86199999999997</v>
      </c>
      <c r="AD52" s="628">
        <v>762.56299999999999</v>
      </c>
      <c r="AE52" s="628">
        <v>679.66800000000001</v>
      </c>
      <c r="AF52" s="628">
        <v>654.702</v>
      </c>
      <c r="AG52" s="628">
        <v>590.4</v>
      </c>
      <c r="AH52" s="628">
        <v>629.97199999999998</v>
      </c>
      <c r="AI52" s="628">
        <v>643.45500000000004</v>
      </c>
      <c r="AJ52" s="628">
        <v>644.18299999999999</v>
      </c>
      <c r="AK52" s="628">
        <v>784.35500000000002</v>
      </c>
      <c r="AL52" s="628">
        <v>990.40800000000002</v>
      </c>
      <c r="AM52" s="628">
        <v>960.08699999999999</v>
      </c>
      <c r="AN52" s="628">
        <v>891.71500000000003</v>
      </c>
      <c r="AO52" s="628">
        <v>890.49599999999998</v>
      </c>
      <c r="AP52" s="628">
        <v>1380.4649999999999</v>
      </c>
      <c r="AQ52" s="628">
        <v>1163.4059999999999</v>
      </c>
      <c r="AR52" s="628">
        <v>877.255</v>
      </c>
      <c r="AS52" s="628">
        <v>746.85400000000004</v>
      </c>
      <c r="AT52" s="628">
        <v>624.13599999999997</v>
      </c>
      <c r="AU52" s="628">
        <v>692.87400000000002</v>
      </c>
      <c r="AV52" s="628">
        <v>688.85500000000002</v>
      </c>
      <c r="AW52" s="628">
        <v>910.64700000000005</v>
      </c>
      <c r="AX52" s="628">
        <v>1147.46</v>
      </c>
      <c r="AY52" s="628">
        <v>1056.2370000000001</v>
      </c>
      <c r="AZ52" s="628">
        <v>1007.543</v>
      </c>
      <c r="BA52" s="628">
        <v>911.64800000000002</v>
      </c>
      <c r="BB52" s="628">
        <v>918.03</v>
      </c>
      <c r="BC52" s="628">
        <v>753.94299999999998</v>
      </c>
      <c r="BD52" s="628">
        <v>647.62699999999995</v>
      </c>
      <c r="BE52" s="628">
        <v>538.54499999999996</v>
      </c>
      <c r="BF52" s="628">
        <v>549.05700000000002</v>
      </c>
      <c r="BG52" s="628">
        <v>543.31100000000004</v>
      </c>
      <c r="BH52" s="628">
        <v>554.25800000000004</v>
      </c>
      <c r="BI52" s="628">
        <v>620.21299999999997</v>
      </c>
      <c r="BJ52" s="628">
        <v>732.86300000000006</v>
      </c>
      <c r="BK52" s="628">
        <v>753.01900000000001</v>
      </c>
      <c r="BL52" s="628">
        <v>769.92200000000003</v>
      </c>
      <c r="BM52" s="628">
        <v>656.23800000000006</v>
      </c>
      <c r="BN52" s="628">
        <v>653.27499999999998</v>
      </c>
      <c r="BO52" s="628">
        <v>495.33</v>
      </c>
      <c r="BP52" s="628">
        <v>430.77499999999998</v>
      </c>
      <c r="BQ52" s="628">
        <v>439.613</v>
      </c>
      <c r="BR52" s="628">
        <v>449.89299999999997</v>
      </c>
      <c r="BS52" s="628">
        <v>443.87700000000001</v>
      </c>
      <c r="BT52" s="628">
        <v>482.048</v>
      </c>
      <c r="BU52" s="628">
        <v>499.09100000000001</v>
      </c>
      <c r="BV52" s="628">
        <v>619.952</v>
      </c>
      <c r="BW52" s="628">
        <v>652.71100000000001</v>
      </c>
      <c r="BX52" s="628">
        <v>681.96</v>
      </c>
      <c r="BY52" s="628">
        <v>623.23900000000003</v>
      </c>
      <c r="BZ52" s="628">
        <v>507.24400000000003</v>
      </c>
      <c r="CA52" s="628">
        <v>442.34100000000001</v>
      </c>
      <c r="CB52" s="628">
        <v>474.64100000000002</v>
      </c>
      <c r="CC52" s="628">
        <v>461.21600000000001</v>
      </c>
      <c r="CD52" s="628">
        <v>422.73200000000003</v>
      </c>
      <c r="CE52" s="628">
        <v>436.334</v>
      </c>
      <c r="CF52" s="628">
        <v>463.19200000000001</v>
      </c>
      <c r="CG52" s="628">
        <v>503.12700000000001</v>
      </c>
      <c r="CH52" s="628">
        <v>625.40099999999995</v>
      </c>
      <c r="CI52" s="628">
        <v>572.4</v>
      </c>
      <c r="CJ52" s="628">
        <v>596.45699999999999</v>
      </c>
      <c r="CK52" s="628">
        <v>555.89099999999996</v>
      </c>
      <c r="CL52" s="628">
        <v>475.07</v>
      </c>
      <c r="CM52" s="628">
        <v>440.15800000000002</v>
      </c>
      <c r="CN52" s="628">
        <v>427.44799999999998</v>
      </c>
      <c r="CO52" s="628">
        <v>394.04700000000003</v>
      </c>
      <c r="CP52" s="628">
        <v>390.89100000000002</v>
      </c>
      <c r="CQ52" s="628">
        <v>420.99400000000003</v>
      </c>
      <c r="CR52" s="628">
        <v>488.67700000000002</v>
      </c>
    </row>
    <row r="53" spans="1:96" ht="16.5" customHeight="1">
      <c r="A53" s="1056"/>
      <c r="B53" s="1060"/>
      <c r="C53" s="634" t="s">
        <v>254</v>
      </c>
      <c r="D53" s="628">
        <v>1335.3150000000001</v>
      </c>
      <c r="E53" s="628">
        <v>1209.6489999999999</v>
      </c>
      <c r="F53" s="628">
        <v>1159.998</v>
      </c>
      <c r="G53" s="628">
        <v>1079.4380000000001</v>
      </c>
      <c r="H53" s="628">
        <v>1022.619</v>
      </c>
      <c r="I53" s="628">
        <v>921.52</v>
      </c>
      <c r="J53" s="628">
        <v>774.3</v>
      </c>
      <c r="K53" s="628">
        <v>723.79499999999996</v>
      </c>
      <c r="L53" s="628">
        <v>1020.758</v>
      </c>
      <c r="M53" s="628">
        <v>1140.211</v>
      </c>
      <c r="N53" s="628">
        <v>1212.69</v>
      </c>
      <c r="O53" s="628">
        <v>1087.981</v>
      </c>
      <c r="P53" s="628">
        <v>1230.9349999999999</v>
      </c>
      <c r="Q53" s="628">
        <v>1253.432</v>
      </c>
      <c r="R53" s="628">
        <v>1303.0129999999999</v>
      </c>
      <c r="S53" s="628">
        <v>1185.3119999999999</v>
      </c>
      <c r="T53" s="628">
        <v>1335.04</v>
      </c>
      <c r="U53" s="628">
        <v>1029.951</v>
      </c>
      <c r="V53" s="628">
        <v>844.97400000000005</v>
      </c>
      <c r="W53" s="628">
        <v>833.65700000000004</v>
      </c>
      <c r="X53" s="628">
        <v>1138.0260000000001</v>
      </c>
      <c r="Y53" s="628">
        <v>1320.3430000000001</v>
      </c>
      <c r="Z53" s="628">
        <v>1270.732</v>
      </c>
      <c r="AA53" s="628">
        <v>1190.106</v>
      </c>
      <c r="AB53" s="628">
        <v>1318.143</v>
      </c>
      <c r="AC53" s="628">
        <v>1305.4549999999999</v>
      </c>
      <c r="AD53" s="628">
        <v>1288.2280000000001</v>
      </c>
      <c r="AE53" s="628">
        <v>1178.807</v>
      </c>
      <c r="AF53" s="628">
        <v>1234.0830000000001</v>
      </c>
      <c r="AG53" s="628">
        <v>1008.82</v>
      </c>
      <c r="AH53" s="628">
        <v>925.24599999999998</v>
      </c>
      <c r="AI53" s="628">
        <v>1033.5039999999999</v>
      </c>
      <c r="AJ53" s="628">
        <v>1240.692</v>
      </c>
      <c r="AK53" s="628">
        <v>1194.153</v>
      </c>
      <c r="AL53" s="628">
        <v>1186.78</v>
      </c>
      <c r="AM53" s="628">
        <v>1079.3879999999999</v>
      </c>
      <c r="AN53" s="628">
        <v>1194.048</v>
      </c>
      <c r="AO53" s="628">
        <v>1222.2170000000001</v>
      </c>
      <c r="AP53" s="628">
        <v>1725.559</v>
      </c>
      <c r="AQ53" s="628">
        <v>1630.52</v>
      </c>
      <c r="AR53" s="628">
        <v>1329.5889999999999</v>
      </c>
      <c r="AS53" s="628">
        <v>1027.085</v>
      </c>
      <c r="AT53" s="628">
        <v>735.91600000000005</v>
      </c>
      <c r="AU53" s="628">
        <v>699.36</v>
      </c>
      <c r="AV53" s="628">
        <v>1038.117</v>
      </c>
      <c r="AW53" s="628">
        <v>1295.287</v>
      </c>
      <c r="AX53" s="628">
        <v>1457.817</v>
      </c>
      <c r="AY53" s="628">
        <v>1308.771</v>
      </c>
      <c r="AZ53" s="628">
        <v>1437.828</v>
      </c>
      <c r="BA53" s="628">
        <v>1509.0730000000001</v>
      </c>
      <c r="BB53" s="628">
        <v>1381.85</v>
      </c>
      <c r="BC53" s="628">
        <v>1260.1579999999999</v>
      </c>
      <c r="BD53" s="628">
        <v>1104.8610000000001</v>
      </c>
      <c r="BE53" s="628">
        <v>894.81200000000001</v>
      </c>
      <c r="BF53" s="628">
        <v>775.14599999999996</v>
      </c>
      <c r="BG53" s="628">
        <v>655.71699999999998</v>
      </c>
      <c r="BH53" s="628">
        <v>937.59</v>
      </c>
      <c r="BI53" s="628">
        <v>1073.576</v>
      </c>
      <c r="BJ53" s="628">
        <v>1087.58</v>
      </c>
      <c r="BK53" s="628">
        <v>1017.699</v>
      </c>
      <c r="BL53" s="628">
        <v>1195.8620000000001</v>
      </c>
      <c r="BM53" s="628">
        <v>1171.8430000000001</v>
      </c>
      <c r="BN53" s="628">
        <v>1280.2270000000001</v>
      </c>
      <c r="BO53" s="628">
        <v>1131.443</v>
      </c>
      <c r="BP53" s="628">
        <v>987.92600000000004</v>
      </c>
      <c r="BQ53" s="628">
        <v>814.18499999999995</v>
      </c>
      <c r="BR53" s="628">
        <v>801.274</v>
      </c>
      <c r="BS53" s="628">
        <v>680.86300000000006</v>
      </c>
      <c r="BT53" s="628">
        <v>980.31700000000001</v>
      </c>
      <c r="BU53" s="628">
        <v>1143.557</v>
      </c>
      <c r="BV53" s="628">
        <v>1154.9939999999999</v>
      </c>
      <c r="BW53" s="628">
        <v>1018.652</v>
      </c>
      <c r="BX53" s="628">
        <v>1050.2239999999999</v>
      </c>
      <c r="BY53" s="628">
        <v>1035.2729999999999</v>
      </c>
      <c r="BZ53" s="717">
        <v>1087.0619999999999</v>
      </c>
      <c r="CA53" s="717">
        <v>991.29600000000005</v>
      </c>
      <c r="CB53" s="717">
        <v>1006.079</v>
      </c>
      <c r="CC53" s="628">
        <v>931.23599999999999</v>
      </c>
      <c r="CD53" s="628">
        <v>759.94500000000005</v>
      </c>
      <c r="CE53" s="628">
        <v>744.42200000000003</v>
      </c>
      <c r="CF53" s="628">
        <v>1022.576</v>
      </c>
      <c r="CG53" s="628">
        <v>1270.126</v>
      </c>
      <c r="CH53" s="628">
        <v>1264.67</v>
      </c>
      <c r="CI53" s="628">
        <v>1205.1869999999999</v>
      </c>
      <c r="CJ53" s="628">
        <v>1279.075</v>
      </c>
      <c r="CK53" s="628">
        <v>1293.6769999999999</v>
      </c>
      <c r="CL53" s="628">
        <v>1233.9390000000001</v>
      </c>
      <c r="CM53" s="628">
        <v>1256.634</v>
      </c>
      <c r="CN53" s="628">
        <v>1259.7360000000001</v>
      </c>
      <c r="CO53" s="628">
        <v>1172.2180000000001</v>
      </c>
      <c r="CP53" s="628">
        <v>984.43299999999999</v>
      </c>
      <c r="CQ53" s="628">
        <v>768.52</v>
      </c>
      <c r="CR53" s="628">
        <v>1288.5450000000001</v>
      </c>
    </row>
    <row r="54" spans="1:96" ht="16.5" customHeight="1">
      <c r="A54" s="1057"/>
      <c r="B54" s="1061"/>
      <c r="C54" s="636" t="s">
        <v>682</v>
      </c>
      <c r="D54" s="633">
        <f t="shared" ref="D54" si="2">SUM(D46:D53)</f>
        <v>20850.335999999999</v>
      </c>
      <c r="E54" s="633">
        <f t="shared" ref="E54" si="3">SUM(E46:E53)</f>
        <v>18836.111000000004</v>
      </c>
      <c r="F54" s="633">
        <f t="shared" ref="F54" si="4">SUM(F46:F53)</f>
        <v>17754.066999999999</v>
      </c>
      <c r="G54" s="633">
        <f t="shared" ref="G54" si="5">SUM(G46:G53)</f>
        <v>16322.115999999998</v>
      </c>
      <c r="H54" s="633">
        <f t="shared" ref="H54" si="6">SUM(H46:H53)</f>
        <v>15221.456000000002</v>
      </c>
      <c r="I54" s="633">
        <f t="shared" ref="I54" si="7">SUM(I46:I53)</f>
        <v>13626.003000000001</v>
      </c>
      <c r="J54" s="633">
        <f t="shared" ref="J54" si="8">SUM(J46:J53)</f>
        <v>12409.88</v>
      </c>
      <c r="K54" s="633">
        <f t="shared" ref="K54" si="9">SUM(K46:K53)</f>
        <v>12201.028999999999</v>
      </c>
      <c r="L54" s="633">
        <f t="shared" ref="L54" si="10">SUM(L46:L53)</f>
        <v>16089.554</v>
      </c>
      <c r="M54" s="633">
        <f t="shared" ref="M54" si="11">SUM(M46:M53)</f>
        <v>17466.816999999999</v>
      </c>
      <c r="N54" s="633">
        <f t="shared" ref="N54" si="12">SUM(N46:N53)</f>
        <v>18826.527999999998</v>
      </c>
      <c r="O54" s="633">
        <f t="shared" ref="O54" si="13">SUM(O46:O53)</f>
        <v>18456.922999999999</v>
      </c>
      <c r="P54" s="633">
        <f t="shared" ref="P54" si="14">SUM(P46:P53)</f>
        <v>19648.792000000001</v>
      </c>
      <c r="Q54" s="633">
        <f t="shared" ref="Q54" si="15">SUM(Q46:Q53)</f>
        <v>19933.248000000003</v>
      </c>
      <c r="R54" s="633">
        <f t="shared" ref="R54" si="16">SUM(R46:R53)</f>
        <v>19780.938000000002</v>
      </c>
      <c r="S54" s="633">
        <f t="shared" ref="S54" si="17">SUM(S46:S53)</f>
        <v>17131.473000000002</v>
      </c>
      <c r="T54" s="633">
        <f t="shared" ref="T54" si="18">SUM(T46:T53)</f>
        <v>16898.145999999997</v>
      </c>
      <c r="U54" s="633">
        <f t="shared" ref="U54" si="19">SUM(U46:U53)</f>
        <v>14277.000000000004</v>
      </c>
      <c r="V54" s="633">
        <f t="shared" ref="V54" si="20">SUM(V46:V53)</f>
        <v>12933.954</v>
      </c>
      <c r="W54" s="633">
        <f t="shared" ref="W54" si="21">SUM(W46:W53)</f>
        <v>13298.428</v>
      </c>
      <c r="X54" s="633">
        <f t="shared" ref="X54" si="22">SUM(X46:X53)</f>
        <v>15754.714000000002</v>
      </c>
      <c r="Y54" s="633">
        <f t="shared" ref="Y54" si="23">SUM(Y46:Y53)</f>
        <v>18087.809999999998</v>
      </c>
      <c r="Z54" s="633">
        <f t="shared" ref="Z54" si="24">SUM(Z46:Z53)</f>
        <v>18912.496000000003</v>
      </c>
      <c r="AA54" s="633">
        <f t="shared" ref="AA54" si="25">SUM(AA46:AA53)</f>
        <v>18337.055</v>
      </c>
      <c r="AB54" s="633">
        <f t="shared" ref="AB54" si="26">SUM(AB46:AB53)</f>
        <v>20066.815999999999</v>
      </c>
      <c r="AC54" s="633">
        <f t="shared" ref="AC54" si="27">SUM(AC46:AC53)</f>
        <v>19296.297000000006</v>
      </c>
      <c r="AD54" s="633">
        <f t="shared" ref="AD54" si="28">SUM(AD46:AD53)</f>
        <v>18411.690000000002</v>
      </c>
      <c r="AE54" s="633">
        <f t="shared" ref="AE54" si="29">SUM(AE46:AE53)</f>
        <v>16820.825000000001</v>
      </c>
      <c r="AF54" s="633">
        <f t="shared" ref="AF54" si="30">SUM(AF46:AF53)</f>
        <v>16672.373</v>
      </c>
      <c r="AG54" s="633">
        <f t="shared" ref="AG54" si="31">SUM(AG46:AG53)</f>
        <v>13528.877999999999</v>
      </c>
      <c r="AH54" s="633">
        <f t="shared" ref="AH54" si="32">SUM(AH46:AH53)</f>
        <v>12973.712999999998</v>
      </c>
      <c r="AI54" s="633">
        <f t="shared" ref="AI54" si="33">SUM(AI46:AI53)</f>
        <v>12844.817999999999</v>
      </c>
      <c r="AJ54" s="633">
        <f t="shared" ref="AJ54" si="34">SUM(AJ46:AJ53)</f>
        <v>16016.195</v>
      </c>
      <c r="AK54" s="633">
        <f t="shared" ref="AK54" si="35">SUM(AK46:AK53)</f>
        <v>17468.743999999999</v>
      </c>
      <c r="AL54" s="633">
        <f t="shared" ref="AL54" si="36">SUM(AL46:AL53)</f>
        <v>18854.476999999999</v>
      </c>
      <c r="AM54" s="633">
        <f t="shared" ref="AM54" si="37">SUM(AM46:AM53)</f>
        <v>17899.776000000002</v>
      </c>
      <c r="AN54" s="633">
        <f t="shared" ref="AN54" si="38">SUM(AN46:AN53)</f>
        <v>19280.491000000002</v>
      </c>
      <c r="AO54" s="633">
        <f t="shared" ref="AO54" si="39">SUM(AO46:AO53)</f>
        <v>20284.563999999998</v>
      </c>
      <c r="AP54" s="633">
        <f t="shared" ref="AP54" si="40">SUM(AP46:AP53)</f>
        <v>27891.433000000005</v>
      </c>
      <c r="AQ54" s="633">
        <f t="shared" ref="AQ54" si="41">SUM(AQ46:AQ53)</f>
        <v>26455.393</v>
      </c>
      <c r="AR54" s="633">
        <f t="shared" ref="AR54" si="42">SUM(AR46:AR53)</f>
        <v>21132.441000000003</v>
      </c>
      <c r="AS54" s="633">
        <f t="shared" ref="AS54" si="43">SUM(AS46:AS53)</f>
        <v>16753.996999999999</v>
      </c>
      <c r="AT54" s="633">
        <f t="shared" ref="AT54" si="44">SUM(AT46:AT53)</f>
        <v>13553.689999999999</v>
      </c>
      <c r="AU54" s="633">
        <f t="shared" ref="AU54" si="45">SUM(AU46:AU53)</f>
        <v>13929.822000000002</v>
      </c>
      <c r="AV54" s="633">
        <f t="shared" ref="AV54" si="46">SUM(AV46:AV53)</f>
        <v>17024.748</v>
      </c>
      <c r="AW54" s="633">
        <f t="shared" ref="AW54" si="47">SUM(AW46:AW53)</f>
        <v>21111.847999999998</v>
      </c>
      <c r="AX54" s="633">
        <f t="shared" ref="AX54" si="48">SUM(AX46:AX53)</f>
        <v>24021.720999999998</v>
      </c>
      <c r="AY54" s="633">
        <f t="shared" ref="AY54" si="49">SUM(AY46:AY53)</f>
        <v>22244.466</v>
      </c>
      <c r="AZ54" s="633">
        <f t="shared" ref="AZ54" si="50">SUM(AZ46:AZ53)</f>
        <v>22627.335000000003</v>
      </c>
      <c r="BA54" s="633">
        <f t="shared" ref="BA54" si="51">SUM(BA46:BA53)</f>
        <v>21788.118000000002</v>
      </c>
      <c r="BB54" s="633">
        <f t="shared" ref="BB54" si="52">SUM(BB46:BB53)</f>
        <v>22236.295999999995</v>
      </c>
      <c r="BC54" s="633">
        <f t="shared" ref="BC54" si="53">SUM(BC46:BC53)</f>
        <v>19982.935000000001</v>
      </c>
      <c r="BD54" s="633">
        <f t="shared" ref="BD54" si="54">SUM(BD46:BD53)</f>
        <v>17699.449000000001</v>
      </c>
      <c r="BE54" s="633">
        <f t="shared" ref="BE54" si="55">SUM(BE46:BE53)</f>
        <v>14731.45</v>
      </c>
      <c r="BF54" s="633">
        <f t="shared" ref="BF54" si="56">SUM(BF46:BF53)</f>
        <v>13819.410000000002</v>
      </c>
      <c r="BG54" s="633">
        <f t="shared" ref="BG54" si="57">SUM(BG46:BG53)</f>
        <v>13237.617999999999</v>
      </c>
      <c r="BH54" s="633">
        <f t="shared" ref="BH54" si="58">SUM(BH46:BH53)</f>
        <v>15738.948</v>
      </c>
      <c r="BI54" s="633">
        <f t="shared" ref="BI54" si="59">SUM(BI46:BI53)</f>
        <v>17705.826000000001</v>
      </c>
      <c r="BJ54" s="633">
        <f t="shared" ref="BJ54" si="60">SUM(BJ46:BJ53)</f>
        <v>18636.673000000003</v>
      </c>
      <c r="BK54" s="633">
        <f t="shared" ref="BK54" si="61">SUM(BK46:BK53)</f>
        <v>18298.373</v>
      </c>
      <c r="BL54" s="633">
        <f t="shared" ref="BL54" si="62">SUM(BL46:BL53)</f>
        <v>19710.941999999999</v>
      </c>
      <c r="BM54" s="633">
        <f t="shared" ref="BM54" si="63">SUM(BM46:BM53)</f>
        <v>19232.628000000004</v>
      </c>
      <c r="BN54" s="633">
        <f t="shared" ref="BN54" si="64">SUM(BN46:BN53)</f>
        <v>18770.731</v>
      </c>
      <c r="BO54" s="633">
        <f t="shared" ref="BO54" si="65">SUM(BO46:BO53)</f>
        <v>16075.974</v>
      </c>
      <c r="BP54" s="633">
        <f t="shared" ref="BP54" si="66">SUM(BP46:BP53)</f>
        <v>14371.572999999999</v>
      </c>
      <c r="BQ54" s="633">
        <f t="shared" ref="BQ54" si="67">SUM(BQ46:BQ53)</f>
        <v>12610.965999999999</v>
      </c>
      <c r="BR54" s="633">
        <f t="shared" ref="BR54" si="68">SUM(BR46:BR53)</f>
        <v>11805.503999999999</v>
      </c>
      <c r="BS54" s="633">
        <f t="shared" ref="BS54" si="69">SUM(BS46:BS53)</f>
        <v>11885.137000000001</v>
      </c>
      <c r="BT54" s="633">
        <f t="shared" ref="BT54" si="70">SUM(BT46:BT53)</f>
        <v>15207.104000000003</v>
      </c>
      <c r="BU54" s="633">
        <f t="shared" ref="BU54" si="71">SUM(BU46:BU53)</f>
        <v>16455.543000000001</v>
      </c>
      <c r="BV54" s="633">
        <f t="shared" ref="BV54" si="72">SUM(BV46:BV53)</f>
        <v>17598.075000000001</v>
      </c>
      <c r="BW54" s="633">
        <f t="shared" ref="BW54" si="73">SUM(BW46:BW53)</f>
        <v>16768.623999999996</v>
      </c>
      <c r="BX54" s="633">
        <f t="shared" ref="BX54" si="74">SUM(BX46:BX53)</f>
        <v>17585.334999999999</v>
      </c>
      <c r="BY54" s="633">
        <f t="shared" ref="BY54" si="75">SUM(BY46:BY53)</f>
        <v>17825.993000000002</v>
      </c>
      <c r="BZ54" s="633">
        <v>16493.144</v>
      </c>
      <c r="CA54" s="633">
        <v>14926.473</v>
      </c>
      <c r="CB54" s="633">
        <v>15038.686</v>
      </c>
      <c r="CC54" s="633">
        <v>13219.292000000001</v>
      </c>
      <c r="CD54" s="633">
        <v>11412.402999999998</v>
      </c>
      <c r="CE54" s="633">
        <v>11624.629000000001</v>
      </c>
      <c r="CF54" s="633">
        <v>14005.585999999999</v>
      </c>
      <c r="CG54" s="633">
        <v>15835.608</v>
      </c>
      <c r="CH54" s="633">
        <v>16646.118999999999</v>
      </c>
      <c r="CI54" s="633">
        <v>15962.627</v>
      </c>
      <c r="CJ54" s="633">
        <v>16960.32</v>
      </c>
      <c r="CK54" s="633">
        <v>16741.707999999999</v>
      </c>
      <c r="CL54" s="633">
        <v>15959.277</v>
      </c>
      <c r="CM54" s="633">
        <v>14942.568999999998</v>
      </c>
      <c r="CN54" s="633">
        <v>14404.699000000001</v>
      </c>
      <c r="CO54" s="633">
        <v>13064.587</v>
      </c>
      <c r="CP54" s="633">
        <v>11728.821</v>
      </c>
      <c r="CQ54" s="633">
        <v>11328.652000000002</v>
      </c>
      <c r="CR54" s="633">
        <v>14592.684999999999</v>
      </c>
    </row>
    <row r="55" spans="1:96" ht="16.5" customHeight="1"/>
    <row r="56" spans="1:96" s="156" customFormat="1" ht="16.5" customHeight="1">
      <c r="A56" s="1055" t="s">
        <v>689</v>
      </c>
      <c r="B56" s="1052" t="s">
        <v>690</v>
      </c>
      <c r="C56" s="718" t="s">
        <v>263</v>
      </c>
      <c r="D56" s="801">
        <f>[3]Dataset!C112</f>
        <v>77.509034999999997</v>
      </c>
      <c r="E56" s="801">
        <f>[3]Dataset!D112</f>
        <v>72.767111</v>
      </c>
      <c r="F56" s="801">
        <f>[3]Dataset!E112</f>
        <v>78.826217999999997</v>
      </c>
      <c r="G56" s="801">
        <f>[3]Dataset!F112</f>
        <v>73.343537999999995</v>
      </c>
      <c r="H56" s="801">
        <f>[3]Dataset!G112</f>
        <v>75.907711000000006</v>
      </c>
      <c r="I56" s="801">
        <f>[3]Dataset!H112</f>
        <v>75.223889</v>
      </c>
      <c r="J56" s="801">
        <f>[3]Dataset!I112</f>
        <v>79.845299999999995</v>
      </c>
      <c r="K56" s="801">
        <f>[3]Dataset!J112</f>
        <v>78.645206000000002</v>
      </c>
      <c r="L56" s="801">
        <f>[3]Dataset!K112</f>
        <v>73.042456000000001</v>
      </c>
      <c r="M56" s="801">
        <f>[3]Dataset!L112</f>
        <v>73.333118999999996</v>
      </c>
      <c r="N56" s="801">
        <f>[3]Dataset!M112</f>
        <v>70.505075000000005</v>
      </c>
      <c r="O56" s="801">
        <f>[3]Dataset!N112</f>
        <v>68.553172000000004</v>
      </c>
      <c r="P56" s="801">
        <f>[3]Dataset!O112</f>
        <v>70.933702999999994</v>
      </c>
      <c r="Q56" s="801">
        <f>[3]Dataset!P112</f>
        <v>66.083516000000003</v>
      </c>
      <c r="R56" s="801">
        <f>[3]Dataset!Q112</f>
        <v>74.252103000000005</v>
      </c>
      <c r="S56" s="801">
        <f>[3]Dataset!R112</f>
        <v>67.310202000000004</v>
      </c>
      <c r="T56" s="801">
        <f>[3]Dataset!S112</f>
        <v>70.490071</v>
      </c>
      <c r="U56" s="801">
        <f>[3]Dataset!T112</f>
        <v>69.714667000000006</v>
      </c>
      <c r="V56" s="801">
        <f>[3]Dataset!U112</f>
        <v>73.651083</v>
      </c>
      <c r="W56" s="801">
        <f>[3]Dataset!V112</f>
        <v>72.901760999999993</v>
      </c>
      <c r="X56" s="801">
        <f>[3]Dataset!W112</f>
        <v>68.289698999999999</v>
      </c>
      <c r="Y56" s="801">
        <f>[3]Dataset!X112</f>
        <v>68.679597000000001</v>
      </c>
      <c r="Z56" s="801">
        <f>[3]Dataset!Y112</f>
        <v>66.084093999999993</v>
      </c>
      <c r="AA56" s="801">
        <f>[3]Dataset!Z112</f>
        <v>63.860593999999999</v>
      </c>
      <c r="AB56" s="801">
        <f>[3]Dataset!AA112</f>
        <v>65.636831000000001</v>
      </c>
      <c r="AC56" s="801">
        <f>[3]Dataset!AB112</f>
        <v>61.172165</v>
      </c>
      <c r="AD56" s="801">
        <f>[3]Dataset!AC112</f>
        <v>67.081832000000006</v>
      </c>
      <c r="AE56" s="801">
        <f>[3]Dataset!AD112</f>
        <v>61.886526000000003</v>
      </c>
      <c r="AF56" s="801">
        <f>[3]Dataset!AE112</f>
        <v>64.791889999999995</v>
      </c>
      <c r="AG56" s="801">
        <f>[3]Dataset!AF112</f>
        <v>63.412120999999999</v>
      </c>
      <c r="AH56" s="801">
        <f>[3]Dataset!AG112</f>
        <v>66.634129000000001</v>
      </c>
      <c r="AI56" s="801">
        <f>[3]Dataset!AH112</f>
        <v>66.937989999999999</v>
      </c>
      <c r="AJ56" s="801">
        <f>[3]Dataset!AI112</f>
        <v>62.515388999999999</v>
      </c>
      <c r="AK56" s="801">
        <f>[3]Dataset!AJ112</f>
        <v>63.248342000000001</v>
      </c>
      <c r="AL56" s="801">
        <f>[3]Dataset!AK112</f>
        <v>60.851331999999999</v>
      </c>
      <c r="AM56" s="801">
        <f>[3]Dataset!AL112</f>
        <v>59.072167999999998</v>
      </c>
      <c r="AN56" s="801">
        <f>[3]Dataset!AM112</f>
        <v>61.150213999999998</v>
      </c>
      <c r="AO56" s="801">
        <f>[3]Dataset!AN112</f>
        <v>58.455058999999999</v>
      </c>
      <c r="AP56" s="801">
        <f>[3]Dataset!AO112</f>
        <v>56.576571000000001</v>
      </c>
      <c r="AQ56" s="801">
        <f>[3]Dataset!AP112</f>
        <v>52.717916000000002</v>
      </c>
      <c r="AR56" s="801">
        <f>[3]Dataset!AQ112</f>
        <v>54.513128999999999</v>
      </c>
      <c r="AS56" s="801">
        <f>[3]Dataset!AR112</f>
        <v>52.482443000000004</v>
      </c>
      <c r="AT56" s="801">
        <f>[3]Dataset!AS112</f>
        <v>57.085729999999998</v>
      </c>
      <c r="AU56" s="801">
        <f>[3]Dataset!AT112</f>
        <v>57.873655999999997</v>
      </c>
      <c r="AV56" s="801">
        <f>[3]Dataset!AU112</f>
        <v>55.270887999999999</v>
      </c>
      <c r="AW56" s="801">
        <f>[3]Dataset!AV112</f>
        <v>56.446210000000001</v>
      </c>
      <c r="AX56" s="801">
        <f>[3]Dataset!AW112</f>
        <v>53.621229</v>
      </c>
      <c r="AY56" s="801">
        <f>[3]Dataset!AX112</f>
        <v>52.397734</v>
      </c>
      <c r="AZ56" s="801">
        <f>[3]Dataset!AY112</f>
        <v>53.862596000000003</v>
      </c>
      <c r="BA56" s="801">
        <f>[3]Dataset!AZ112</f>
        <v>50.342320000000001</v>
      </c>
      <c r="BB56" s="801">
        <f>[3]Dataset!BA112</f>
        <v>53.630026999999998</v>
      </c>
      <c r="BC56" s="801">
        <f>[3]Dataset!BB112</f>
        <v>50.567596999999999</v>
      </c>
      <c r="BD56" s="801">
        <f>[3]Dataset!BC112</f>
        <v>52.419075999999997</v>
      </c>
      <c r="BE56" s="801">
        <f>[3]Dataset!BD112</f>
        <v>51.862271</v>
      </c>
      <c r="BF56" s="801">
        <f>[3]Dataset!BE112</f>
        <v>55.064582000000001</v>
      </c>
      <c r="BG56" s="801">
        <f>[3]Dataset!BF112</f>
        <v>53.224269</v>
      </c>
      <c r="BH56" s="801">
        <f>[3]Dataset!BG112</f>
        <v>50.693300000000001</v>
      </c>
      <c r="BI56" s="801">
        <f>[3]Dataset!BH112</f>
        <v>51.943122000000002</v>
      </c>
      <c r="BJ56" s="801">
        <f>[3]Dataset!BI112</f>
        <v>49.127201999999997</v>
      </c>
      <c r="BK56" s="801">
        <f>[3]Dataset!BJ112</f>
        <v>47.815243000000002</v>
      </c>
      <c r="BL56" s="801">
        <f>[3]Dataset!BK112</f>
        <v>48.986293000000003</v>
      </c>
      <c r="BM56" s="801">
        <f>[3]Dataset!BL112</f>
        <v>45.794288000000002</v>
      </c>
      <c r="BN56" s="801">
        <f>[3]Dataset!BM112</f>
        <v>49.706139999999998</v>
      </c>
      <c r="BO56" s="801">
        <f>[3]Dataset!BN112</f>
        <v>45.904370999999998</v>
      </c>
      <c r="BP56" s="801">
        <f>[3]Dataset!BO112</f>
        <v>47.295352000000001</v>
      </c>
      <c r="BQ56" s="801">
        <f>[3]Dataset!BP112</f>
        <v>46.221682000000001</v>
      </c>
      <c r="BR56" s="801">
        <f>[3]Dataset!BQ112</f>
        <v>49.157764999999998</v>
      </c>
      <c r="BS56" s="801">
        <f>[3]Dataset!BR112</f>
        <v>47.856468</v>
      </c>
      <c r="BT56" s="801">
        <f>[3]Dataset!BS112</f>
        <v>46.599406000000002</v>
      </c>
      <c r="BU56" s="801">
        <f>[3]Dataset!BT112</f>
        <v>46.684975999999999</v>
      </c>
      <c r="BV56" s="801">
        <f>[3]Dataset!BU112</f>
        <v>44.751924000000002</v>
      </c>
      <c r="BW56" s="801">
        <f>[3]Dataset!BV112</f>
        <v>43.543737</v>
      </c>
      <c r="BX56" s="801">
        <f>[3]Dataset!BW112</f>
        <v>44.147218000000002</v>
      </c>
      <c r="BY56" s="801">
        <f>[3]Dataset!BX112</f>
        <v>41.251963000000003</v>
      </c>
      <c r="BZ56" s="801">
        <v>45.404536999999998</v>
      </c>
      <c r="CA56" s="801">
        <v>42.099915000000003</v>
      </c>
      <c r="CB56" s="801">
        <v>43.775888000000002</v>
      </c>
      <c r="CC56" s="801">
        <v>42.829740999999999</v>
      </c>
      <c r="CD56" s="801">
        <v>44.445824000000002</v>
      </c>
      <c r="CE56" s="801">
        <v>43.559567999999999</v>
      </c>
      <c r="CF56" s="801">
        <v>42.335999999999999</v>
      </c>
      <c r="CG56" s="801">
        <v>42.771222000000002</v>
      </c>
      <c r="CH56" s="801">
        <v>40.979120000000002</v>
      </c>
      <c r="CI56" s="801">
        <v>39.569361999999998</v>
      </c>
      <c r="CJ56" s="801">
        <v>40.190063000000002</v>
      </c>
      <c r="CK56" s="801">
        <v>39.021465999999997</v>
      </c>
      <c r="CL56" s="801">
        <v>41.013981999999999</v>
      </c>
      <c r="CM56" s="801">
        <v>38.033673</v>
      </c>
      <c r="CN56" s="801">
        <v>39.587417000000002</v>
      </c>
      <c r="CO56" s="801">
        <v>39.190050999999997</v>
      </c>
      <c r="CP56" s="801">
        <v>40.271847000000001</v>
      </c>
      <c r="CQ56" s="801">
        <v>34.417605999999999</v>
      </c>
      <c r="CR56" s="801">
        <v>33.618395999999997</v>
      </c>
    </row>
    <row r="57" spans="1:96" ht="16.5" customHeight="1">
      <c r="A57" s="1056"/>
      <c r="B57" s="1053"/>
      <c r="C57" s="796" t="s">
        <v>646</v>
      </c>
      <c r="D57" s="798">
        <f>[3]Dataset!C113</f>
        <v>8.3257200000000005</v>
      </c>
      <c r="E57" s="798">
        <f>[3]Dataset!D113</f>
        <v>7.7948079999999997</v>
      </c>
      <c r="F57" s="798">
        <f>[3]Dataset!E113</f>
        <v>8.7026920000000008</v>
      </c>
      <c r="G57" s="798">
        <f>[3]Dataset!F113</f>
        <v>7.8160509999999999</v>
      </c>
      <c r="H57" s="798">
        <f>[3]Dataset!G113</f>
        <v>8.0369700000000002</v>
      </c>
      <c r="I57" s="798">
        <f>[3]Dataset!H113</f>
        <v>7.47255</v>
      </c>
      <c r="J57" s="798">
        <f>[3]Dataset!I113</f>
        <v>7.908379</v>
      </c>
      <c r="K57" s="798">
        <f>[3]Dataset!J113</f>
        <v>7.7520899999999999</v>
      </c>
      <c r="L57" s="798">
        <f>[3]Dataset!K113</f>
        <v>7.2716099999999999</v>
      </c>
      <c r="M57" s="798">
        <f>[3]Dataset!L113</f>
        <v>7.5832819999999996</v>
      </c>
      <c r="N57" s="798">
        <f>[3]Dataset!M113</f>
        <v>7.3927500000000004</v>
      </c>
      <c r="O57" s="798">
        <f>[3]Dataset!N113</f>
        <v>7.1209210000000001</v>
      </c>
      <c r="P57" s="798">
        <f>[3]Dataset!O113</f>
        <v>7.4641500000000001</v>
      </c>
      <c r="Q57" s="798">
        <f>[3]Dataset!P113</f>
        <v>7.0502039999999999</v>
      </c>
      <c r="R57" s="798">
        <f>[3]Dataset!Q113</f>
        <v>7.9514069999999997</v>
      </c>
      <c r="S57" s="798">
        <f>[3]Dataset!R113</f>
        <v>7.2322519999999999</v>
      </c>
      <c r="T57" s="798">
        <f>[3]Dataset!S113</f>
        <v>7.5220200000000004</v>
      </c>
      <c r="U57" s="798">
        <f>[3]Dataset!T113</f>
        <v>7.3932900000000004</v>
      </c>
      <c r="V57" s="798">
        <f>[3]Dataset!U113</f>
        <v>7.6534659999999999</v>
      </c>
      <c r="W57" s="798">
        <f>[3]Dataset!V113</f>
        <v>7.5612599999999999</v>
      </c>
      <c r="X57" s="798">
        <f>[3]Dataset!W113</f>
        <v>7.0814700000000004</v>
      </c>
      <c r="Y57" s="798">
        <f>[3]Dataset!X113</f>
        <v>7.1616819999999999</v>
      </c>
      <c r="Z57" s="798">
        <f>[3]Dataset!Y113</f>
        <v>6.9608100000000004</v>
      </c>
      <c r="AA57" s="798">
        <f>[3]Dataset!Z113</f>
        <v>6.8033710000000003</v>
      </c>
      <c r="AB57" s="798">
        <f>[3]Dataset!AA113</f>
        <v>7.0388099999999998</v>
      </c>
      <c r="AC57" s="798">
        <f>[3]Dataset!AB113</f>
        <v>6.6190040000000003</v>
      </c>
      <c r="AD57" s="798">
        <f>[3]Dataset!AC113</f>
        <v>7.2855270000000001</v>
      </c>
      <c r="AE57" s="798">
        <f>[3]Dataset!AD113</f>
        <v>6.6408839999999998</v>
      </c>
      <c r="AF57" s="798">
        <f>[3]Dataset!AE113</f>
        <v>7.0664400000000001</v>
      </c>
      <c r="AG57" s="798">
        <f>[3]Dataset!AF113</f>
        <v>6.7313400000000003</v>
      </c>
      <c r="AH57" s="798">
        <f>[3]Dataset!AG113</f>
        <v>7.1183439999999996</v>
      </c>
      <c r="AI57" s="798">
        <f>[3]Dataset!AH113</f>
        <v>7.2988499999999998</v>
      </c>
      <c r="AJ57" s="798">
        <f>[3]Dataset!AI113</f>
        <v>6.7027799999999997</v>
      </c>
      <c r="AK57" s="798">
        <f>[3]Dataset!AJ113</f>
        <v>6.9447130000000001</v>
      </c>
      <c r="AL57" s="798">
        <f>[3]Dataset!AK113</f>
        <v>6.75861</v>
      </c>
      <c r="AM57" s="798">
        <f>[3]Dataset!AL113</f>
        <v>6.4248050000000001</v>
      </c>
      <c r="AN57" s="798">
        <f>[3]Dataset!AM113</f>
        <v>6.8036399999999997</v>
      </c>
      <c r="AO57" s="798">
        <f>[3]Dataset!AN113</f>
        <v>6.5292339999999998</v>
      </c>
      <c r="AP57" s="798">
        <f>[3]Dataset!AO113</f>
        <v>6.5043889999999998</v>
      </c>
      <c r="AQ57" s="798">
        <f>[3]Dataset!AP113</f>
        <v>6.257504</v>
      </c>
      <c r="AR57" s="798">
        <f>[3]Dataset!AQ113</f>
        <v>6.5156099999999997</v>
      </c>
      <c r="AS57" s="798">
        <f>[3]Dataset!AR113</f>
        <v>5.9805599999999997</v>
      </c>
      <c r="AT57" s="798">
        <f>[3]Dataset!AS113</f>
        <v>6.49946</v>
      </c>
      <c r="AU57" s="798">
        <f>[3]Dataset!AT113</f>
        <v>6.6054899999999996</v>
      </c>
      <c r="AV57" s="798">
        <f>[3]Dataset!AU113</f>
        <v>6.0482699999999996</v>
      </c>
      <c r="AW57" s="798">
        <f>[3]Dataset!AV113</f>
        <v>6.2283030000000004</v>
      </c>
      <c r="AX57" s="798">
        <f>[3]Dataset!AW113</f>
        <v>6.0325800000000003</v>
      </c>
      <c r="AY57" s="798">
        <f>[3]Dataset!AX113</f>
        <v>5.9183779999999997</v>
      </c>
      <c r="AZ57" s="798">
        <f>[3]Dataset!AY113</f>
        <v>6.0903600000000004</v>
      </c>
      <c r="BA57" s="798">
        <f>[3]Dataset!AZ113</f>
        <v>5.5616680000000001</v>
      </c>
      <c r="BB57" s="798">
        <f>[3]Dataset!BA113</f>
        <v>6.0775810000000003</v>
      </c>
      <c r="BC57" s="798">
        <f>[3]Dataset!BB113</f>
        <v>5.7943740000000004</v>
      </c>
      <c r="BD57" s="798">
        <f>[3]Dataset!BC113</f>
        <v>5.8490700000000002</v>
      </c>
      <c r="BE57" s="798">
        <f>[3]Dataset!BD113</f>
        <v>5.8949400000000001</v>
      </c>
      <c r="BF57" s="798">
        <f>[3]Dataset!BE113</f>
        <v>6.3465990000000003</v>
      </c>
      <c r="BG57" s="798">
        <f>[3]Dataset!BF113</f>
        <v>6.1736700000000004</v>
      </c>
      <c r="BH57" s="798">
        <f>[3]Dataset!BG113</f>
        <v>5.8065300000000004</v>
      </c>
      <c r="BI57" s="798">
        <f>[3]Dataset!BH113</f>
        <v>5.9072050000000003</v>
      </c>
      <c r="BJ57" s="798">
        <f>[3]Dataset!BI113</f>
        <v>5.6031300000000002</v>
      </c>
      <c r="BK57" s="798">
        <f>[3]Dataset!BJ113</f>
        <v>5.506723</v>
      </c>
      <c r="BL57" s="798">
        <f>[3]Dataset!BK113</f>
        <v>5.8981199999999996</v>
      </c>
      <c r="BM57" s="798">
        <f>[3]Dataset!BL113</f>
        <v>5.6549079999999998</v>
      </c>
      <c r="BN57" s="798">
        <f>[3]Dataset!BM113</f>
        <v>6.2050840000000003</v>
      </c>
      <c r="BO57" s="798">
        <f>[3]Dataset!BN113</f>
        <v>5.6393399999999998</v>
      </c>
      <c r="BP57" s="798">
        <f>[3]Dataset!BO113</f>
        <v>5.6908200000000004</v>
      </c>
      <c r="BQ57" s="798">
        <f>[3]Dataset!BP113</f>
        <v>5.6340000000000003</v>
      </c>
      <c r="BR57" s="798">
        <f>[3]Dataset!BQ113</f>
        <v>6.070513</v>
      </c>
      <c r="BS57" s="798">
        <f>[3]Dataset!BR113</f>
        <v>5.8604099999999999</v>
      </c>
      <c r="BT57" s="798">
        <f>[3]Dataset!BS113</f>
        <v>5.7713400000000004</v>
      </c>
      <c r="BU57" s="798">
        <f>[3]Dataset!BT113</f>
        <v>5.8254890000000001</v>
      </c>
      <c r="BV57" s="798">
        <f>[3]Dataset!BU113</f>
        <v>5.4697800000000001</v>
      </c>
      <c r="BW57" s="798">
        <f>[3]Dataset!BV113</f>
        <v>5.1129959999999999</v>
      </c>
      <c r="BX57" s="798">
        <f>[3]Dataset!BW113</f>
        <v>5.4557099999999998</v>
      </c>
      <c r="BY57" s="798">
        <f>[3]Dataset!BX113</f>
        <v>5.234572</v>
      </c>
      <c r="BZ57" s="798">
        <v>5.6831060000000004</v>
      </c>
      <c r="CA57" s="798">
        <v>5.2992280000000003</v>
      </c>
      <c r="CB57" s="798">
        <v>5.4374099999999999</v>
      </c>
      <c r="CC57" s="798">
        <v>5.1752960000000003</v>
      </c>
      <c r="CD57" s="798">
        <v>5.7499729999999998</v>
      </c>
      <c r="CE57" s="798">
        <v>5.5177800000000001</v>
      </c>
      <c r="CF57" s="798">
        <v>5.3798700000000004</v>
      </c>
      <c r="CG57" s="798">
        <v>5.499028</v>
      </c>
      <c r="CH57" s="798">
        <v>5.2265699999999997</v>
      </c>
      <c r="CI57" s="869">
        <v>5.0529890000000002</v>
      </c>
      <c r="CJ57" s="869">
        <v>5.1687000000000003</v>
      </c>
      <c r="CK57" s="869">
        <v>5.0491900000000003</v>
      </c>
      <c r="CL57" s="869">
        <v>5.4398489999999997</v>
      </c>
      <c r="CM57" s="869">
        <v>5.0208279999999998</v>
      </c>
      <c r="CN57" s="869">
        <v>5.1451799999999999</v>
      </c>
      <c r="CO57" s="869">
        <v>5.1909000000000001</v>
      </c>
      <c r="CP57" s="869">
        <v>5.3912719999999998</v>
      </c>
      <c r="CQ57" s="869">
        <v>5.19963</v>
      </c>
      <c r="CR57" s="869">
        <v>5.0836499999999996</v>
      </c>
    </row>
    <row r="58" spans="1:96" ht="16.5" customHeight="1">
      <c r="A58" s="1056"/>
      <c r="B58" s="1053"/>
      <c r="C58" s="796" t="s">
        <v>647</v>
      </c>
      <c r="D58" s="798">
        <f>[3]Dataset!C114</f>
        <v>6.8656199999999998</v>
      </c>
      <c r="E58" s="798">
        <f>[3]Dataset!D114</f>
        <v>6.45106</v>
      </c>
      <c r="F58" s="798">
        <f>[3]Dataset!E114</f>
        <v>6.8570450000000003</v>
      </c>
      <c r="G58" s="798">
        <f>[3]Dataset!F114</f>
        <v>6.2476440000000002</v>
      </c>
      <c r="H58" s="798">
        <f>[3]Dataset!G114</f>
        <v>6.3946800000000001</v>
      </c>
      <c r="I58" s="798">
        <f>[3]Dataset!H114</f>
        <v>6.6905400000000004</v>
      </c>
      <c r="J58" s="798">
        <f>[3]Dataset!I114</f>
        <v>6.854813</v>
      </c>
      <c r="K58" s="798">
        <f>[3]Dataset!J114</f>
        <v>6.6597299999999997</v>
      </c>
      <c r="L58" s="798">
        <f>[3]Dataset!K114</f>
        <v>6.2877000000000001</v>
      </c>
      <c r="M58" s="798">
        <f>[3]Dataset!L114</f>
        <v>6.2080289999999998</v>
      </c>
      <c r="N58" s="798">
        <f>[3]Dataset!M114</f>
        <v>6.0108600000000001</v>
      </c>
      <c r="O58" s="798">
        <f>[3]Dataset!N114</f>
        <v>5.682086</v>
      </c>
      <c r="P58" s="798">
        <f>[3]Dataset!O114</f>
        <v>5.6314200000000003</v>
      </c>
      <c r="Q58" s="798">
        <f>[3]Dataset!P114</f>
        <v>5.2634119999999998</v>
      </c>
      <c r="R58" s="798">
        <f>[3]Dataset!Q114</f>
        <v>6.1385889999999996</v>
      </c>
      <c r="S58" s="798">
        <f>[3]Dataset!R114</f>
        <v>5.5373760000000001</v>
      </c>
      <c r="T58" s="798">
        <f>[3]Dataset!S114</f>
        <v>5.78505</v>
      </c>
      <c r="U58" s="798">
        <f>[3]Dataset!T114</f>
        <v>5.7692600000000001</v>
      </c>
      <c r="V58" s="798">
        <f>[3]Dataset!U114</f>
        <v>6.074109</v>
      </c>
      <c r="W58" s="798">
        <f>[3]Dataset!V114</f>
        <v>6.0472799999999998</v>
      </c>
      <c r="X58" s="798">
        <f>[3]Dataset!W114</f>
        <v>5.6859599999999997</v>
      </c>
      <c r="Y58" s="798">
        <f>[3]Dataset!X114</f>
        <v>5.7515539999999996</v>
      </c>
      <c r="Z58" s="798">
        <f>[3]Dataset!Y114</f>
        <v>5.5130699999999999</v>
      </c>
      <c r="AA58" s="798">
        <f>[3]Dataset!Z114</f>
        <v>5.1979600000000001</v>
      </c>
      <c r="AB58" s="798">
        <f>[3]Dataset!AA114</f>
        <v>5.2441800000000001</v>
      </c>
      <c r="AC58" s="798">
        <f>[3]Dataset!AB114</f>
        <v>4.9672000000000001</v>
      </c>
      <c r="AD58" s="798">
        <f>[3]Dataset!AC114</f>
        <v>5.5702970000000001</v>
      </c>
      <c r="AE58" s="798">
        <f>[3]Dataset!AD114</f>
        <v>5.052003</v>
      </c>
      <c r="AF58" s="798">
        <f>[3]Dataset!AE114</f>
        <v>5.4478799999999996</v>
      </c>
      <c r="AG58" s="798">
        <f>[3]Dataset!AF114</f>
        <v>5.2971300000000001</v>
      </c>
      <c r="AH58" s="798">
        <f>[3]Dataset!AG114</f>
        <v>5.5312989999999997</v>
      </c>
      <c r="AI58" s="798">
        <f>[3]Dataset!AH114</f>
        <v>5.90571</v>
      </c>
      <c r="AJ58" s="798">
        <f>[3]Dataset!AI114</f>
        <v>5.4156000000000004</v>
      </c>
      <c r="AK58" s="798">
        <f>[3]Dataset!AJ114</f>
        <v>5.3871799999999999</v>
      </c>
      <c r="AL58" s="798">
        <f>[3]Dataset!AK114</f>
        <v>4.9828380000000001</v>
      </c>
      <c r="AM58" s="798">
        <f>[3]Dataset!AL114</f>
        <v>4.8829909999999996</v>
      </c>
      <c r="AN58" s="798">
        <f>[3]Dataset!AM114</f>
        <v>5.1554700000000002</v>
      </c>
      <c r="AO58" s="798">
        <f>[3]Dataset!AN114</f>
        <v>4.9635819999999997</v>
      </c>
      <c r="AP58" s="798">
        <f>[3]Dataset!AO114</f>
        <v>5.1130469999999999</v>
      </c>
      <c r="AQ58" s="798">
        <f>[3]Dataset!AP114</f>
        <v>4.7726559999999996</v>
      </c>
      <c r="AR58" s="798">
        <f>[3]Dataset!AQ114</f>
        <v>4.9589400000000001</v>
      </c>
      <c r="AS58" s="798">
        <f>[3]Dataset!AR114</f>
        <v>4.5187499999999998</v>
      </c>
      <c r="AT58" s="798">
        <f>[3]Dataset!AS114</f>
        <v>4.8444940000000001</v>
      </c>
      <c r="AU58" s="798">
        <f>[3]Dataset!AT114</f>
        <v>5.5338599999999998</v>
      </c>
      <c r="AV58" s="798">
        <f>[3]Dataset!AU114</f>
        <v>5.0541600000000004</v>
      </c>
      <c r="AW58" s="798">
        <f>[3]Dataset!AV114</f>
        <v>4.911206</v>
      </c>
      <c r="AX58" s="798">
        <f>[3]Dataset!AW114</f>
        <v>4.7738100000000001</v>
      </c>
      <c r="AY58" s="798">
        <f>[3]Dataset!AX114</f>
        <v>4.5915119999999998</v>
      </c>
      <c r="AZ58" s="798">
        <f>[3]Dataset!AY114</f>
        <v>4.57986</v>
      </c>
      <c r="BA58" s="798">
        <f>[3]Dataset!AZ114</f>
        <v>4.3513679999999999</v>
      </c>
      <c r="BB58" s="798">
        <f>[3]Dataset!BA114</f>
        <v>4.6897419999999999</v>
      </c>
      <c r="BC58" s="798">
        <f>[3]Dataset!BB114</f>
        <v>4.5279439999999997</v>
      </c>
      <c r="BD58" s="798">
        <f>[3]Dataset!BC114</f>
        <v>4.5329699999999997</v>
      </c>
      <c r="BE58" s="798">
        <f>[3]Dataset!BD114</f>
        <v>4.4037899999999999</v>
      </c>
      <c r="BF58" s="798">
        <f>[3]Dataset!BE114</f>
        <v>4.7774409999999996</v>
      </c>
      <c r="BG58" s="798">
        <f>[3]Dataset!BF114</f>
        <v>4.6201800000000004</v>
      </c>
      <c r="BH58" s="798">
        <f>[3]Dataset!BG114</f>
        <v>4.3267499999999997</v>
      </c>
      <c r="BI58" s="798">
        <f>[3]Dataset!BH114</f>
        <v>4.4865370000000002</v>
      </c>
      <c r="BJ58" s="798">
        <f>[3]Dataset!BI114</f>
        <v>4.1806200000000002</v>
      </c>
      <c r="BK58" s="798">
        <f>[3]Dataset!BJ114</f>
        <v>4.0684100000000001</v>
      </c>
      <c r="BL58" s="798">
        <f>[3]Dataset!BK114</f>
        <v>4.0879500000000002</v>
      </c>
      <c r="BM58" s="798">
        <f>[3]Dataset!BL114</f>
        <v>3.593324</v>
      </c>
      <c r="BN58" s="798">
        <f>[3]Dataset!BM114</f>
        <v>3.6056699999999999</v>
      </c>
      <c r="BO58" s="798">
        <f>[3]Dataset!BN114</f>
        <v>3.5001259999999998</v>
      </c>
      <c r="BP58" s="798">
        <f>[3]Dataset!BO114</f>
        <v>3.4198499999999998</v>
      </c>
      <c r="BQ58" s="798">
        <f>[3]Dataset!BP114</f>
        <v>3.41004</v>
      </c>
      <c r="BR58" s="798">
        <f>[3]Dataset!BQ114</f>
        <v>3.7859989999999999</v>
      </c>
      <c r="BS58" s="798">
        <f>[3]Dataset!BR114</f>
        <v>3.6158700000000001</v>
      </c>
      <c r="BT58" s="798">
        <f>[3]Dataset!BS114</f>
        <v>3.5612699999999999</v>
      </c>
      <c r="BU58" s="798">
        <f>[3]Dataset!BT114</f>
        <v>3.3791099999999998</v>
      </c>
      <c r="BV58" s="798">
        <f>[3]Dataset!BU114</f>
        <v>3.2813099999999999</v>
      </c>
      <c r="BW58" s="798">
        <f>[3]Dataset!BV114</f>
        <v>3.2589039999999998</v>
      </c>
      <c r="BX58" s="798">
        <f>[3]Dataset!BW114</f>
        <v>3.1848299999999998</v>
      </c>
      <c r="BY58" s="798">
        <f>[3]Dataset!BX114</f>
        <v>2.8928340000000001</v>
      </c>
      <c r="BZ58" s="798">
        <v>3.2690429999999999</v>
      </c>
      <c r="CA58" s="798">
        <v>3.0058210000000001</v>
      </c>
      <c r="CB58" s="798">
        <v>3.0764100000000001</v>
      </c>
      <c r="CC58" s="798">
        <v>3.2284799999999998</v>
      </c>
      <c r="CD58" s="798">
        <v>3.2141109999999999</v>
      </c>
      <c r="CE58" s="798">
        <v>3.1241400000000001</v>
      </c>
      <c r="CF58" s="798">
        <v>3.1216499999999998</v>
      </c>
      <c r="CG58" s="798">
        <v>3.0166409999999999</v>
      </c>
      <c r="CH58" s="798">
        <v>2.8497599999999998</v>
      </c>
      <c r="CI58" s="869">
        <v>2.833329</v>
      </c>
      <c r="CJ58" s="869">
        <v>2.8590300000000002</v>
      </c>
      <c r="CK58" s="869">
        <v>2.788872</v>
      </c>
      <c r="CL58" s="869">
        <v>2.9777049999999998</v>
      </c>
      <c r="CM58" s="869">
        <v>2.6854870000000002</v>
      </c>
      <c r="CN58" s="869">
        <v>2.84022</v>
      </c>
      <c r="CO58" s="869">
        <v>2.8473600000000001</v>
      </c>
      <c r="CP58" s="869">
        <v>2.9071180000000001</v>
      </c>
      <c r="CQ58" s="869">
        <v>2.85216</v>
      </c>
      <c r="CR58" s="869">
        <v>2.5610759999999999</v>
      </c>
    </row>
    <row r="59" spans="1:96" ht="16.5" customHeight="1">
      <c r="A59" s="1056"/>
      <c r="B59" s="1053"/>
      <c r="C59" s="796" t="s">
        <v>692</v>
      </c>
      <c r="D59" s="798">
        <f>[3]Dataset!C115</f>
        <v>4.8377350000000003</v>
      </c>
      <c r="E59" s="798">
        <f>[3]Dataset!D115</f>
        <v>4.6340640000000004</v>
      </c>
      <c r="F59" s="798">
        <f>[3]Dataset!E115</f>
        <v>5.0827929999999997</v>
      </c>
      <c r="G59" s="798">
        <f>[3]Dataset!F115</f>
        <v>4.7111210000000003</v>
      </c>
      <c r="H59" s="798">
        <f>[3]Dataset!G115</f>
        <v>5.2142150000000003</v>
      </c>
      <c r="I59" s="798">
        <f>[3]Dataset!H115</f>
        <v>5.129232</v>
      </c>
      <c r="J59" s="798">
        <f>[3]Dataset!I115</f>
        <v>6.0260680000000004</v>
      </c>
      <c r="K59" s="798">
        <f>[3]Dataset!J115</f>
        <v>6.4948779999999999</v>
      </c>
      <c r="L59" s="798">
        <f>[3]Dataset!K115</f>
        <v>5.0957439999999998</v>
      </c>
      <c r="M59" s="798">
        <f>[3]Dataset!L115</f>
        <v>4.728008</v>
      </c>
      <c r="N59" s="798">
        <f>[3]Dataset!M115</f>
        <v>4.4432400000000003</v>
      </c>
      <c r="O59" s="798">
        <f>[3]Dataset!N115</f>
        <v>4.4982090000000001</v>
      </c>
      <c r="P59" s="798">
        <f>[3]Dataset!O115</f>
        <v>4.5879599999999998</v>
      </c>
      <c r="Q59" s="798">
        <f>[3]Dataset!P115</f>
        <v>4.4037839999999999</v>
      </c>
      <c r="R59" s="798">
        <f>[3]Dataset!Q115</f>
        <v>4.8632739999999997</v>
      </c>
      <c r="S59" s="798">
        <f>[3]Dataset!R115</f>
        <v>4.5352319999999997</v>
      </c>
      <c r="T59" s="798">
        <f>[3]Dataset!S115</f>
        <v>4.7870499999999998</v>
      </c>
      <c r="U59" s="798">
        <f>[3]Dataset!T115</f>
        <v>4.7847419999999996</v>
      </c>
      <c r="V59" s="798">
        <f>[3]Dataset!U115</f>
        <v>5.5708080000000004</v>
      </c>
      <c r="W59" s="798">
        <f>[3]Dataset!V115</f>
        <v>5.9085739999999998</v>
      </c>
      <c r="X59" s="798">
        <f>[3]Dataset!W115</f>
        <v>4.6900199999999996</v>
      </c>
      <c r="Y59" s="798">
        <f>[3]Dataset!X115</f>
        <v>4.4357059999999997</v>
      </c>
      <c r="Z59" s="798">
        <f>[3]Dataset!Y115</f>
        <v>4.1192859999999998</v>
      </c>
      <c r="AA59" s="798">
        <f>[3]Dataset!Z115</f>
        <v>4.0822830000000003</v>
      </c>
      <c r="AB59" s="798">
        <f>[3]Dataset!AA115</f>
        <v>4.1123599999999998</v>
      </c>
      <c r="AC59" s="798">
        <f>[3]Dataset!AB115</f>
        <v>3.9575719999999999</v>
      </c>
      <c r="AD59" s="798">
        <f>[3]Dataset!AC115</f>
        <v>4.3905219999999998</v>
      </c>
      <c r="AE59" s="798">
        <f>[3]Dataset!AD115</f>
        <v>4.036257</v>
      </c>
      <c r="AF59" s="798">
        <f>[3]Dataset!AE115</f>
        <v>4.2691980000000003</v>
      </c>
      <c r="AG59" s="798">
        <f>[3]Dataset!AF115</f>
        <v>4.5094200000000004</v>
      </c>
      <c r="AH59" s="798">
        <f>[3]Dataset!AG115</f>
        <v>4.9652089999999998</v>
      </c>
      <c r="AI59" s="798">
        <f>[3]Dataset!AH115</f>
        <v>5.2599520000000002</v>
      </c>
      <c r="AJ59" s="798">
        <f>[3]Dataset!AI115</f>
        <v>4.51403</v>
      </c>
      <c r="AK59" s="798">
        <f>[3]Dataset!AJ115</f>
        <v>4.1487970000000001</v>
      </c>
      <c r="AL59" s="798">
        <f>[3]Dataset!AK115</f>
        <v>3.8961960000000002</v>
      </c>
      <c r="AM59" s="798">
        <f>[3]Dataset!AL115</f>
        <v>3.793946</v>
      </c>
      <c r="AN59" s="798">
        <f>[3]Dataset!AM115</f>
        <v>3.9173040000000001</v>
      </c>
      <c r="AO59" s="798">
        <f>[3]Dataset!AN115</f>
        <v>3.8049729999999999</v>
      </c>
      <c r="AP59" s="798">
        <f>[3]Dataset!AO115</f>
        <v>2.3484400000000001</v>
      </c>
      <c r="AQ59" s="798">
        <f>[3]Dataset!AP115</f>
        <v>1.380512</v>
      </c>
      <c r="AR59" s="798">
        <f>[3]Dataset!AQ115</f>
        <v>1.411246</v>
      </c>
      <c r="AS59" s="798">
        <f>[3]Dataset!AR115</f>
        <v>1.769695</v>
      </c>
      <c r="AT59" s="798">
        <f>[3]Dataset!AS115</f>
        <v>2.941446</v>
      </c>
      <c r="AU59" s="798">
        <f>[3]Dataset!AT115</f>
        <v>3.4668700000000001</v>
      </c>
      <c r="AV59" s="798">
        <f>[3]Dataset!AU115</f>
        <v>3.1434000000000002</v>
      </c>
      <c r="AW59" s="798">
        <f>[3]Dataset!AV115</f>
        <v>3.0315409999999998</v>
      </c>
      <c r="AX59" s="798">
        <f>[3]Dataset!AW115</f>
        <v>2.3169200000000001</v>
      </c>
      <c r="AY59" s="798">
        <f>[3]Dataset!AX115</f>
        <v>2.3048999999999999</v>
      </c>
      <c r="AZ59" s="798">
        <f>[3]Dataset!AY115</f>
        <v>2.1738420000000001</v>
      </c>
      <c r="BA59" s="798">
        <f>[3]Dataset!AZ115</f>
        <v>2.3300800000000002</v>
      </c>
      <c r="BB59" s="798">
        <f>[3]Dataset!BA115</f>
        <v>2.0628500000000001</v>
      </c>
      <c r="BC59" s="798">
        <f>[3]Dataset!BB115</f>
        <v>1.8369390000000001</v>
      </c>
      <c r="BD59" s="798">
        <f>[3]Dataset!BC115</f>
        <v>2.6465100000000001</v>
      </c>
      <c r="BE59" s="798">
        <f>[3]Dataset!BD115</f>
        <v>3.2545160000000002</v>
      </c>
      <c r="BF59" s="798">
        <f>[3]Dataset!BE115</f>
        <v>3.6850000000000001</v>
      </c>
      <c r="BG59" s="798">
        <f>[3]Dataset!BF115</f>
        <v>3.6126119999999999</v>
      </c>
      <c r="BH59" s="798">
        <f>[3]Dataset!BG115</f>
        <v>2.9266960000000002</v>
      </c>
      <c r="BI59" s="798">
        <f>[3]Dataset!BH115</f>
        <v>2.7421519999999999</v>
      </c>
      <c r="BJ59" s="798">
        <f>[3]Dataset!BI115</f>
        <v>2.5498099999999999</v>
      </c>
      <c r="BK59" s="798">
        <f>[3]Dataset!BJ115</f>
        <v>2.4997029999999998</v>
      </c>
      <c r="BL59" s="798">
        <f>[3]Dataset!BK115</f>
        <v>2.5387249999999999</v>
      </c>
      <c r="BM59" s="798">
        <f>[3]Dataset!BL115</f>
        <v>2.4631720000000001</v>
      </c>
      <c r="BN59" s="798">
        <f>[3]Dataset!BM115</f>
        <v>2.7489789999999998</v>
      </c>
      <c r="BO59" s="798">
        <f>[3]Dataset!BN115</f>
        <v>2.6366779999999999</v>
      </c>
      <c r="BP59" s="798">
        <f>[3]Dataset!BO115</f>
        <v>3.0250059999999999</v>
      </c>
      <c r="BQ59" s="798">
        <f>[3]Dataset!BP115</f>
        <v>2.8488319999999998</v>
      </c>
      <c r="BR59" s="798">
        <f>[3]Dataset!BQ115</f>
        <v>3.0728080000000002</v>
      </c>
      <c r="BS59" s="798">
        <f>[3]Dataset!BR115</f>
        <v>3.1831299999999998</v>
      </c>
      <c r="BT59" s="798">
        <f>[3]Dataset!BS115</f>
        <v>2.6456080000000002</v>
      </c>
      <c r="BU59" s="798">
        <f>[3]Dataset!BT115</f>
        <v>2.5967470000000001</v>
      </c>
      <c r="BV59" s="798">
        <f>[3]Dataset!BU115</f>
        <v>2.4048180000000001</v>
      </c>
      <c r="BW59" s="798">
        <f>[3]Dataset!BV115</f>
        <v>2.4739420000000001</v>
      </c>
      <c r="BX59" s="798">
        <f>[3]Dataset!BW115</f>
        <v>2.3317299999999999</v>
      </c>
      <c r="BY59" s="798">
        <f>[3]Dataset!BX115</f>
        <v>2.189432</v>
      </c>
      <c r="BZ59" s="798">
        <v>2.3956059999999999</v>
      </c>
      <c r="CA59" s="798">
        <v>2.3973080000000002</v>
      </c>
      <c r="CB59" s="798">
        <v>2.63503</v>
      </c>
      <c r="CC59" s="798">
        <v>2.56793</v>
      </c>
      <c r="CD59" s="798">
        <v>2.736561</v>
      </c>
      <c r="CE59" s="798">
        <v>2.829288</v>
      </c>
      <c r="CF59" s="798">
        <v>2.5308039999999998</v>
      </c>
      <c r="CG59" s="798">
        <v>2.3728899999999999</v>
      </c>
      <c r="CH59" s="798">
        <v>2.3388119999999999</v>
      </c>
      <c r="CI59" s="869">
        <v>2.1826089999999998</v>
      </c>
      <c r="CJ59" s="869">
        <v>2.1899199999999999</v>
      </c>
      <c r="CK59" s="869">
        <v>2.16432</v>
      </c>
      <c r="CL59" s="869">
        <v>2.2707639999999998</v>
      </c>
      <c r="CM59" s="869">
        <v>2.251503</v>
      </c>
      <c r="CN59" s="869">
        <v>2.3139479999999999</v>
      </c>
      <c r="CO59" s="869">
        <v>2.372544</v>
      </c>
      <c r="CP59" s="869">
        <v>2.5634700000000001</v>
      </c>
      <c r="CQ59" s="869">
        <v>2.6680100000000002</v>
      </c>
      <c r="CR59" s="869">
        <v>2.3123049999999998</v>
      </c>
    </row>
    <row r="60" spans="1:96" ht="16.5" customHeight="1">
      <c r="A60" s="1056"/>
      <c r="B60" s="1053"/>
      <c r="C60" s="796" t="s">
        <v>649</v>
      </c>
      <c r="D60" s="798">
        <f>[3]Dataset!C116</f>
        <v>4.5564299999999998</v>
      </c>
      <c r="E60" s="798">
        <f>[3]Dataset!D116</f>
        <v>4.2614879999999999</v>
      </c>
      <c r="F60" s="798">
        <f>[3]Dataset!E116</f>
        <v>4.6110639999999998</v>
      </c>
      <c r="G60" s="798">
        <f>[3]Dataset!F116</f>
        <v>4.3227399999999996</v>
      </c>
      <c r="H60" s="798">
        <f>[3]Dataset!G116</f>
        <v>4.4165400000000004</v>
      </c>
      <c r="I60" s="798">
        <f>[3]Dataset!H116</f>
        <v>4.5779699999999997</v>
      </c>
      <c r="J60" s="798">
        <f>[3]Dataset!I116</f>
        <v>4.8310089999999999</v>
      </c>
      <c r="K60" s="798">
        <f>[3]Dataset!J116</f>
        <v>4.6753200000000001</v>
      </c>
      <c r="L60" s="798">
        <f>[3]Dataset!K116</f>
        <v>4.5099</v>
      </c>
      <c r="M60" s="798">
        <f>[3]Dataset!L116</f>
        <v>4.5143440000000004</v>
      </c>
      <c r="N60" s="798">
        <f>[3]Dataset!M116</f>
        <v>4.3208099999999998</v>
      </c>
      <c r="O60" s="798">
        <f>[3]Dataset!N116</f>
        <v>4.2062759999999999</v>
      </c>
      <c r="P60" s="798">
        <f>[3]Dataset!O116</f>
        <v>4.3028399999999998</v>
      </c>
      <c r="Q60" s="798">
        <f>[3]Dataset!P116</f>
        <v>3.9880680000000002</v>
      </c>
      <c r="R60" s="798">
        <f>[3]Dataset!Q116</f>
        <v>4.447756</v>
      </c>
      <c r="S60" s="798">
        <f>[3]Dataset!R116</f>
        <v>3.918161</v>
      </c>
      <c r="T60" s="798">
        <f>[3]Dataset!S116</f>
        <v>4.0386300000000004</v>
      </c>
      <c r="U60" s="798">
        <f>[3]Dataset!T116</f>
        <v>3.9251499999999999</v>
      </c>
      <c r="V60" s="798">
        <f>[3]Dataset!U116</f>
        <v>4.2396529999999997</v>
      </c>
      <c r="W60" s="798">
        <f>[3]Dataset!V116</f>
        <v>4.1041800000000004</v>
      </c>
      <c r="X60" s="798">
        <f>[3]Dataset!W116</f>
        <v>3.9590100000000001</v>
      </c>
      <c r="Y60" s="798">
        <f>[3]Dataset!X116</f>
        <v>3.9488729999999999</v>
      </c>
      <c r="Z60" s="798">
        <f>[3]Dataset!Y116</f>
        <v>3.8104200000000001</v>
      </c>
      <c r="AA60" s="798">
        <f>[3]Dataset!Z116</f>
        <v>3.7190759999999998</v>
      </c>
      <c r="AB60" s="798">
        <f>[3]Dataset!AA116</f>
        <v>3.7669199999999998</v>
      </c>
      <c r="AC60" s="798">
        <f>[3]Dataset!AB116</f>
        <v>3.4946799999999998</v>
      </c>
      <c r="AD60" s="798">
        <f>[3]Dataset!AC116</f>
        <v>3.8568959999999999</v>
      </c>
      <c r="AE60" s="798">
        <f>[3]Dataset!AD116</f>
        <v>3.5472220000000001</v>
      </c>
      <c r="AF60" s="798">
        <f>[3]Dataset!AE116</f>
        <v>3.6183900000000002</v>
      </c>
      <c r="AG60" s="798">
        <f>[3]Dataset!AF116</f>
        <v>3.58107</v>
      </c>
      <c r="AH60" s="798">
        <f>[3]Dataset!AG116</f>
        <v>3.7190699999999999</v>
      </c>
      <c r="AI60" s="798">
        <f>[3]Dataset!AH116</f>
        <v>3.6605400000000001</v>
      </c>
      <c r="AJ60" s="798">
        <f>[3]Dataset!AI116</f>
        <v>3.5333100000000002</v>
      </c>
      <c r="AK60" s="798">
        <f>[3]Dataset!AJ116</f>
        <v>3.317339</v>
      </c>
      <c r="AL60" s="798">
        <f>[3]Dataset!AK116</f>
        <v>3.283264</v>
      </c>
      <c r="AM60" s="798">
        <f>[3]Dataset!AL116</f>
        <v>3.270794</v>
      </c>
      <c r="AN60" s="798">
        <f>[3]Dataset!AM116</f>
        <v>3.3654600000000001</v>
      </c>
      <c r="AO60" s="798">
        <f>[3]Dataset!AN116</f>
        <v>2.99403</v>
      </c>
      <c r="AP60" s="798">
        <f>[3]Dataset!AO116</f>
        <v>3.2639279999999999</v>
      </c>
      <c r="AQ60" s="798">
        <f>[3]Dataset!AP116</f>
        <v>2.9575360000000002</v>
      </c>
      <c r="AR60" s="798">
        <f>[3]Dataset!AQ116</f>
        <v>3.0324599999999999</v>
      </c>
      <c r="AS60" s="798">
        <f>[3]Dataset!AR116</f>
        <v>2.89113</v>
      </c>
      <c r="AT60" s="798">
        <f>[3]Dataset!AS116</f>
        <v>3.0682559999999999</v>
      </c>
      <c r="AU60" s="798">
        <f>[3]Dataset!AT116</f>
        <v>3.0688499999999999</v>
      </c>
      <c r="AV60" s="798">
        <f>[3]Dataset!AU116</f>
        <v>2.9528099999999999</v>
      </c>
      <c r="AW60" s="798">
        <f>[3]Dataset!AV116</f>
        <v>3.086484</v>
      </c>
      <c r="AX60" s="798">
        <f>[3]Dataset!AW116</f>
        <v>2.9875799999999999</v>
      </c>
      <c r="AY60" s="798">
        <f>[3]Dataset!AX116</f>
        <v>2.8665340000000001</v>
      </c>
      <c r="AZ60" s="798">
        <f>[3]Dataset!AY116</f>
        <v>2.9449800000000002</v>
      </c>
      <c r="BA60" s="798">
        <f>[3]Dataset!AZ116</f>
        <v>2.734032</v>
      </c>
      <c r="BB60" s="798">
        <f>[3]Dataset!BA116</f>
        <v>2.9152089999999999</v>
      </c>
      <c r="BC60" s="798">
        <f>[3]Dataset!BB116</f>
        <v>2.732148</v>
      </c>
      <c r="BD60" s="798">
        <f>[3]Dataset!BC116</f>
        <v>2.82483</v>
      </c>
      <c r="BE60" s="798">
        <f>[3]Dataset!BD116</f>
        <v>2.82795</v>
      </c>
      <c r="BF60" s="798">
        <f>[3]Dataset!BE116</f>
        <v>2.986354</v>
      </c>
      <c r="BG60" s="798">
        <f>[3]Dataset!BF116</f>
        <v>2.8679700000000001</v>
      </c>
      <c r="BH60" s="798">
        <f>[3]Dataset!BG116</f>
        <v>2.7703799999999998</v>
      </c>
      <c r="BI60" s="798">
        <f>[3]Dataset!BH116</f>
        <v>2.8364690000000001</v>
      </c>
      <c r="BJ60" s="798">
        <f>[3]Dataset!BI116</f>
        <v>2.6873999999999998</v>
      </c>
      <c r="BK60" s="798">
        <f>[3]Dataset!BJ116</f>
        <v>2.5931220000000001</v>
      </c>
      <c r="BL60" s="798">
        <f>[3]Dataset!BK116</f>
        <v>2.6549100000000001</v>
      </c>
      <c r="BM60" s="798">
        <f>[3]Dataset!BL116</f>
        <v>2.4476200000000001</v>
      </c>
      <c r="BN60" s="798">
        <f>[3]Dataset!BM116</f>
        <v>2.6515849999999999</v>
      </c>
      <c r="BO60" s="798">
        <f>[3]Dataset!BN116</f>
        <v>2.4320560000000002</v>
      </c>
      <c r="BP60" s="798">
        <f>[3]Dataset!BO116</f>
        <v>2.4913799999999999</v>
      </c>
      <c r="BQ60" s="798">
        <f>[3]Dataset!BP116</f>
        <v>2.46753</v>
      </c>
      <c r="BR60" s="798">
        <f>[3]Dataset!BQ116</f>
        <v>2.6049609999999999</v>
      </c>
      <c r="BS60" s="798">
        <f>[3]Dataset!BR116</f>
        <v>2.51214</v>
      </c>
      <c r="BT60" s="798">
        <f>[3]Dataset!BS116</f>
        <v>2.49444</v>
      </c>
      <c r="BU60" s="798">
        <f>[3]Dataset!BT116</f>
        <v>2.4896099999999999</v>
      </c>
      <c r="BV60" s="798">
        <f>[3]Dataset!BU116</f>
        <v>2.3564099999999999</v>
      </c>
      <c r="BW60" s="798">
        <f>[3]Dataset!BV116</f>
        <v>2.2963939999999998</v>
      </c>
      <c r="BX60" s="798">
        <f>[3]Dataset!BW116</f>
        <v>2.32077</v>
      </c>
      <c r="BY60" s="798">
        <f>[3]Dataset!BX116</f>
        <v>2.0751119999999998</v>
      </c>
      <c r="BZ60" s="798">
        <v>2.334362</v>
      </c>
      <c r="CA60" s="798">
        <v>2.1745359999999998</v>
      </c>
      <c r="CB60" s="798">
        <v>2.2112699999999998</v>
      </c>
      <c r="CC60" s="798">
        <v>2.23611</v>
      </c>
      <c r="CD60" s="798">
        <v>2.2888850000000001</v>
      </c>
      <c r="CE60" s="798">
        <v>2.2061700000000002</v>
      </c>
      <c r="CF60" s="798">
        <v>2.1657299999999999</v>
      </c>
      <c r="CG60" s="798">
        <v>2.177378</v>
      </c>
      <c r="CH60" s="798">
        <v>2.0671200000000001</v>
      </c>
      <c r="CI60" s="869">
        <v>2.000594</v>
      </c>
      <c r="CJ60" s="869">
        <v>2.0254500000000002</v>
      </c>
      <c r="CK60" s="869">
        <v>1.9385920000000001</v>
      </c>
      <c r="CL60" s="869">
        <v>2.0313370000000002</v>
      </c>
      <c r="CM60" s="869">
        <v>1.862757</v>
      </c>
      <c r="CN60" s="869">
        <v>1.90689</v>
      </c>
      <c r="CO60" s="869">
        <v>1.92465</v>
      </c>
      <c r="CP60" s="869">
        <v>1.9518530000000001</v>
      </c>
      <c r="CQ60" s="869">
        <v>1.87704</v>
      </c>
      <c r="CR60" s="869">
        <v>1.87995</v>
      </c>
    </row>
    <row r="61" spans="1:96" ht="16.5" customHeight="1">
      <c r="A61" s="1056"/>
      <c r="B61" s="1053"/>
      <c r="C61" s="796" t="s">
        <v>650</v>
      </c>
      <c r="D61" s="798">
        <f>[3]Dataset!C117</f>
        <v>4.68276</v>
      </c>
      <c r="E61" s="798">
        <f>[3]Dataset!D117</f>
        <v>4.3370319999999998</v>
      </c>
      <c r="F61" s="798">
        <f>[3]Dataset!E117</f>
        <v>4.0755520000000001</v>
      </c>
      <c r="G61" s="798">
        <f>[3]Dataset!F117</f>
        <v>4.1945889999999997</v>
      </c>
      <c r="H61" s="798">
        <f>[3]Dataset!G117</f>
        <v>4.2878400000000001</v>
      </c>
      <c r="I61" s="798">
        <f>[3]Dataset!H117</f>
        <v>3.7323870000000001</v>
      </c>
      <c r="J61" s="798">
        <f>[3]Dataset!I117</f>
        <v>3.961986</v>
      </c>
      <c r="K61" s="798">
        <f>[3]Dataset!J117</f>
        <v>3.7138200000000001</v>
      </c>
      <c r="L61" s="798">
        <f>[3]Dataset!K117</f>
        <v>3.7947600000000001</v>
      </c>
      <c r="M61" s="798">
        <f>[3]Dataset!L117</f>
        <v>4.0606590000000002</v>
      </c>
      <c r="N61" s="798">
        <f>[3]Dataset!M117</f>
        <v>3.9602400000000002</v>
      </c>
      <c r="O61" s="798">
        <f>[3]Dataset!N117</f>
        <v>3.6611729999999998</v>
      </c>
      <c r="P61" s="798">
        <f>[3]Dataset!O117</f>
        <v>4.0621200000000002</v>
      </c>
      <c r="Q61" s="798">
        <f>[3]Dataset!P117</f>
        <v>3.7659720000000001</v>
      </c>
      <c r="R61" s="798">
        <f>[3]Dataset!Q117</f>
        <v>4.1388100000000003</v>
      </c>
      <c r="S61" s="798">
        <f>[3]Dataset!R117</f>
        <v>3.7423630000000001</v>
      </c>
      <c r="T61" s="798">
        <f>[3]Dataset!S117</f>
        <v>3.9756300000000002</v>
      </c>
      <c r="U61" s="798">
        <f>[3]Dataset!T117</f>
        <v>3.7689900000000001</v>
      </c>
      <c r="V61" s="798">
        <f>[3]Dataset!U117</f>
        <v>3.5711379999999999</v>
      </c>
      <c r="W61" s="798">
        <f>[3]Dataset!V117</f>
        <v>3.2826599999999999</v>
      </c>
      <c r="X61" s="798">
        <f>[3]Dataset!W117</f>
        <v>3.3754499999999998</v>
      </c>
      <c r="Y61" s="798">
        <f>[3]Dataset!X117</f>
        <v>3.6338819999999998</v>
      </c>
      <c r="Z61" s="798">
        <f>[3]Dataset!Y117</f>
        <v>3.53721</v>
      </c>
      <c r="AA61" s="798">
        <f>[3]Dataset!Z117</f>
        <v>3.366552</v>
      </c>
      <c r="AB61" s="798">
        <f>[3]Dataset!AA117</f>
        <v>3.6829800000000001</v>
      </c>
      <c r="AC61" s="798">
        <f>[3]Dataset!AB117</f>
        <v>3.4197519999999999</v>
      </c>
      <c r="AD61" s="798">
        <f>[3]Dataset!AC117</f>
        <v>3.4605920000000001</v>
      </c>
      <c r="AE61" s="798">
        <f>[3]Dataset!AD117</f>
        <v>3.3154249999999998</v>
      </c>
      <c r="AF61" s="798">
        <f>[3]Dataset!AE117</f>
        <v>3.1891799999999999</v>
      </c>
      <c r="AG61" s="798">
        <f>[3]Dataset!AF117</f>
        <v>3.04365</v>
      </c>
      <c r="AH61" s="798">
        <f>[3]Dataset!AG117</f>
        <v>3.0901730000000001</v>
      </c>
      <c r="AI61" s="798">
        <f>[3]Dataset!AH117</f>
        <v>2.92944</v>
      </c>
      <c r="AJ61" s="798">
        <f>[3]Dataset!AI117</f>
        <v>2.9911799999999999</v>
      </c>
      <c r="AK61" s="798">
        <f>[3]Dataset!AJ117</f>
        <v>3.1223510000000001</v>
      </c>
      <c r="AL61" s="798">
        <f>[3]Dataset!AK117</f>
        <v>3.0438000000000001</v>
      </c>
      <c r="AM61" s="798">
        <f>[3]Dataset!AL117</f>
        <v>3.0658219999999998</v>
      </c>
      <c r="AN61" s="798">
        <f>[3]Dataset!AM117</f>
        <v>3.1323599999999998</v>
      </c>
      <c r="AO61" s="798">
        <f>[3]Dataset!AN117</f>
        <v>2.9837229999999999</v>
      </c>
      <c r="AP61" s="798">
        <f>[3]Dataset!AO117</f>
        <v>2.9998390000000001</v>
      </c>
      <c r="AQ61" s="798">
        <f>[3]Dataset!AP117</f>
        <v>2.854905</v>
      </c>
      <c r="AR61" s="798">
        <f>[3]Dataset!AQ117</f>
        <v>3.0878399999999999</v>
      </c>
      <c r="AS61" s="798">
        <f>[3]Dataset!AR117</f>
        <v>2.869405</v>
      </c>
      <c r="AT61" s="798">
        <f>[3]Dataset!AS117</f>
        <v>2.7513740000000002</v>
      </c>
      <c r="AU61" s="798">
        <f>[3]Dataset!AT117</f>
        <v>2.6703000000000001</v>
      </c>
      <c r="AV61" s="798">
        <f>[3]Dataset!AU117</f>
        <v>2.5544099999999998</v>
      </c>
      <c r="AW61" s="798">
        <f>[3]Dataset!AV117</f>
        <v>2.7395320000000001</v>
      </c>
      <c r="AX61" s="798">
        <f>[3]Dataset!AW117</f>
        <v>2.5343399999999998</v>
      </c>
      <c r="AY61" s="798">
        <f>[3]Dataset!AX117</f>
        <v>2.4336220000000002</v>
      </c>
      <c r="AZ61" s="798">
        <f>[3]Dataset!AY117</f>
        <v>2.4318240000000002</v>
      </c>
      <c r="BA61" s="798">
        <f>[3]Dataset!AZ117</f>
        <v>2.513728</v>
      </c>
      <c r="BB61" s="798">
        <f>[3]Dataset!BA117</f>
        <v>2.674525</v>
      </c>
      <c r="BC61" s="798">
        <f>[3]Dataset!BB117</f>
        <v>2.4934780000000001</v>
      </c>
      <c r="BD61" s="798">
        <f>[3]Dataset!BC117</f>
        <v>2.6223299999999998</v>
      </c>
      <c r="BE61" s="798">
        <f>[3]Dataset!BD117</f>
        <v>2.3290799999999998</v>
      </c>
      <c r="BF61" s="798">
        <f>[3]Dataset!BE117</f>
        <v>2.3427630000000002</v>
      </c>
      <c r="BG61" s="798">
        <f>[3]Dataset!BF117</f>
        <v>2.2036199999999999</v>
      </c>
      <c r="BH61" s="798">
        <f>[3]Dataset!BG117</f>
        <v>2.18526</v>
      </c>
      <c r="BI61" s="798">
        <f>[3]Dataset!BH117</f>
        <v>2.4013840000000002</v>
      </c>
      <c r="BJ61" s="798">
        <f>[3]Dataset!BI117</f>
        <v>2.4452099999999999</v>
      </c>
      <c r="BK61" s="798">
        <f>[3]Dataset!BJ117</f>
        <v>2.2570410000000001</v>
      </c>
      <c r="BL61" s="798">
        <f>[3]Dataset!BK117</f>
        <v>2.3091300000000001</v>
      </c>
      <c r="BM61" s="798">
        <f>[3]Dataset!BL117</f>
        <v>2.2519279999999999</v>
      </c>
      <c r="BN61" s="798">
        <f>[3]Dataset!BM117</f>
        <v>2.5215709999999998</v>
      </c>
      <c r="BO61" s="798">
        <f>[3]Dataset!BN117</f>
        <v>2.2293750000000001</v>
      </c>
      <c r="BP61" s="798">
        <f>[3]Dataset!BO117</f>
        <v>2.3608500000000001</v>
      </c>
      <c r="BQ61" s="798">
        <f>[3]Dataset!BP117</f>
        <v>2.12439</v>
      </c>
      <c r="BR61" s="798">
        <f>[3]Dataset!BQ117</f>
        <v>2.1993879999999999</v>
      </c>
      <c r="BS61" s="798">
        <f>[3]Dataset!BR117</f>
        <v>2.0765400000000001</v>
      </c>
      <c r="BT61" s="798">
        <f>[3]Dataset!BS117</f>
        <v>2.0527799999999998</v>
      </c>
      <c r="BU61" s="798">
        <f>[3]Dataset!BT117</f>
        <v>2.1817489999999999</v>
      </c>
      <c r="BV61" s="798">
        <f>[3]Dataset!BU117</f>
        <v>2.2101600000000001</v>
      </c>
      <c r="BW61" s="798">
        <f>[3]Dataset!BV117</f>
        <v>2.1634000000000002</v>
      </c>
      <c r="BX61" s="798">
        <f>[3]Dataset!BW117</f>
        <v>2.1747899999999998</v>
      </c>
      <c r="BY61" s="798">
        <f>[3]Dataset!BX117</f>
        <v>2.0777960000000002</v>
      </c>
      <c r="BZ61" s="798">
        <v>2.2847</v>
      </c>
      <c r="CA61" s="798">
        <v>2.042151</v>
      </c>
      <c r="CB61" s="798">
        <v>2.1709800000000001</v>
      </c>
      <c r="CC61" s="798">
        <v>1.9292100000000001</v>
      </c>
      <c r="CD61" s="798">
        <v>1.982667</v>
      </c>
      <c r="CE61" s="798">
        <v>1.8934200000000001</v>
      </c>
      <c r="CF61" s="798">
        <v>1.8976500000000001</v>
      </c>
      <c r="CG61" s="798">
        <v>2.0172940000000001</v>
      </c>
      <c r="CH61" s="798">
        <v>1.94946</v>
      </c>
      <c r="CI61" s="869">
        <v>1.9298630000000001</v>
      </c>
      <c r="CJ61" s="869">
        <v>1.8889199999999999</v>
      </c>
      <c r="CK61" s="869">
        <v>1.8419350000000001</v>
      </c>
      <c r="CL61" s="869">
        <v>1.980032</v>
      </c>
      <c r="CM61" s="869">
        <v>1.8555360000000001</v>
      </c>
      <c r="CN61" s="869">
        <v>1.96221</v>
      </c>
      <c r="CO61" s="869">
        <v>1.8242400000000001</v>
      </c>
      <c r="CP61" s="869">
        <v>1.8623559999999999</v>
      </c>
      <c r="CQ61" s="869">
        <v>1.7811900000000001</v>
      </c>
      <c r="CR61" s="869">
        <v>1.77783</v>
      </c>
    </row>
    <row r="62" spans="1:96" ht="16.5" customHeight="1">
      <c r="A62" s="1056"/>
      <c r="B62" s="1053"/>
      <c r="C62" s="796" t="s">
        <v>652</v>
      </c>
      <c r="D62" s="798">
        <f>[3]Dataset!C118</f>
        <v>2.6713249999999999</v>
      </c>
      <c r="E62" s="798">
        <f>[3]Dataset!D118</f>
        <v>2.4643679999999999</v>
      </c>
      <c r="F62" s="798">
        <f>[3]Dataset!E118</f>
        <v>2.786724</v>
      </c>
      <c r="G62" s="798">
        <f>[3]Dataset!F118</f>
        <v>2.618252</v>
      </c>
      <c r="H62" s="798">
        <f>[3]Dataset!G118</f>
        <v>2.6288</v>
      </c>
      <c r="I62" s="798">
        <f>[3]Dataset!H118</f>
        <v>2.7323140000000001</v>
      </c>
      <c r="J62" s="798">
        <f>[3]Dataset!I118</f>
        <v>2.5000300000000002</v>
      </c>
      <c r="K62" s="798">
        <f>[3]Dataset!J118</f>
        <v>2.3738000000000001</v>
      </c>
      <c r="L62" s="798">
        <f>[3]Dataset!K118</f>
        <v>2.542176</v>
      </c>
      <c r="M62" s="798">
        <f>[3]Dataset!L118</f>
        <v>2.8051659999999998</v>
      </c>
      <c r="N62" s="798">
        <f>[3]Dataset!M118</f>
        <v>2.7428439999999998</v>
      </c>
      <c r="O62" s="798">
        <f>[3]Dataset!N118</f>
        <v>2.455492</v>
      </c>
      <c r="P62" s="798">
        <f>[3]Dataset!O118</f>
        <v>2.6446939999999999</v>
      </c>
      <c r="Q62" s="798">
        <f>[3]Dataset!P118</f>
        <v>2.3927040000000002</v>
      </c>
      <c r="R62" s="798">
        <f>[3]Dataset!Q118</f>
        <v>2.666709</v>
      </c>
      <c r="S62" s="798">
        <f>[3]Dataset!R118</f>
        <v>2.5159500000000001</v>
      </c>
      <c r="T62" s="798">
        <f>[3]Dataset!S118</f>
        <v>2.7371500000000002</v>
      </c>
      <c r="U62" s="798">
        <f>[3]Dataset!T118</f>
        <v>2.5673439999999998</v>
      </c>
      <c r="V62" s="798">
        <f>[3]Dataset!U118</f>
        <v>2.4837020000000001</v>
      </c>
      <c r="W62" s="798">
        <f>[3]Dataset!V118</f>
        <v>2.31101</v>
      </c>
      <c r="X62" s="798">
        <f>[3]Dataset!W118</f>
        <v>2.5881699999999999</v>
      </c>
      <c r="Y62" s="798">
        <f>[3]Dataset!X118</f>
        <v>2.7347060000000001</v>
      </c>
      <c r="Z62" s="798">
        <f>[3]Dataset!Y118</f>
        <v>2.7379039999999999</v>
      </c>
      <c r="AA62" s="798">
        <f>[3]Dataset!Z118</f>
        <v>2.465592</v>
      </c>
      <c r="AB62" s="798">
        <f>[3]Dataset!AA118</f>
        <v>2.7732380000000001</v>
      </c>
      <c r="AC62" s="798">
        <f>[3]Dataset!AB118</f>
        <v>2.48976</v>
      </c>
      <c r="AD62" s="798">
        <f>[3]Dataset!AC118</f>
        <v>2.7156600000000002</v>
      </c>
      <c r="AE62" s="798">
        <f>[3]Dataset!AD118</f>
        <v>2.5621999999999998</v>
      </c>
      <c r="AF62" s="798">
        <f>[3]Dataset!AE118</f>
        <v>2.65408</v>
      </c>
      <c r="AG62" s="798">
        <f>[3]Dataset!AF118</f>
        <v>2.4584820000000001</v>
      </c>
      <c r="AH62" s="798">
        <f>[3]Dataset!AG118</f>
        <v>2.414542</v>
      </c>
      <c r="AI62" s="798">
        <f>[3]Dataset!AH118</f>
        <v>2.2270560000000001</v>
      </c>
      <c r="AJ62" s="798">
        <f>[3]Dataset!AI118</f>
        <v>2.4162750000000002</v>
      </c>
      <c r="AK62" s="798">
        <f>[3]Dataset!AJ118</f>
        <v>2.7576179999999999</v>
      </c>
      <c r="AL62" s="798">
        <f>[3]Dataset!AK118</f>
        <v>2.6451099999999999</v>
      </c>
      <c r="AM62" s="798">
        <f>[3]Dataset!AL118</f>
        <v>2.4311759999999998</v>
      </c>
      <c r="AN62" s="798">
        <f>[3]Dataset!AM118</f>
        <v>2.6664819999999998</v>
      </c>
      <c r="AO62" s="798">
        <f>[3]Dataset!AN118</f>
        <v>2.4217249999999999</v>
      </c>
      <c r="AP62" s="798">
        <f>[3]Dataset!AO118</f>
        <v>2.3191739999999998</v>
      </c>
      <c r="AQ62" s="798">
        <f>[3]Dataset!AP118</f>
        <v>2.1639279999999999</v>
      </c>
      <c r="AR62" s="798">
        <f>[3]Dataset!AQ118</f>
        <v>2.1751339999999999</v>
      </c>
      <c r="AS62" s="798">
        <f>[3]Dataset!AR118</f>
        <v>2.0746500000000001</v>
      </c>
      <c r="AT62" s="798">
        <f>[3]Dataset!AS118</f>
        <v>2.2479390000000001</v>
      </c>
      <c r="AU62" s="798">
        <f>[3]Dataset!AT118</f>
        <v>1.9127000000000001</v>
      </c>
      <c r="AV62" s="798">
        <f>[3]Dataset!AU118</f>
        <v>2.2793160000000001</v>
      </c>
      <c r="AW62" s="798">
        <f>[3]Dataset!AV118</f>
        <v>2.4624809999999999</v>
      </c>
      <c r="AX62" s="798">
        <f>[3]Dataset!AW118</f>
        <v>2.3567749999999998</v>
      </c>
      <c r="AY62" s="798">
        <f>[3]Dataset!AX118</f>
        <v>2.3963749999999999</v>
      </c>
      <c r="AZ62" s="798">
        <f>[3]Dataset!AY118</f>
        <v>2.3573680000000001</v>
      </c>
      <c r="BA62" s="798">
        <f>[3]Dataset!AZ118</f>
        <v>2.217984</v>
      </c>
      <c r="BB62" s="798">
        <f>[3]Dataset!BA118</f>
        <v>2.2592180000000002</v>
      </c>
      <c r="BC62" s="798">
        <f>[3]Dataset!BB118</f>
        <v>2.245152</v>
      </c>
      <c r="BD62" s="798">
        <f>[3]Dataset!BC118</f>
        <v>2.1550750000000001</v>
      </c>
      <c r="BE62" s="798">
        <f>[3]Dataset!BD118</f>
        <v>2.1711819999999999</v>
      </c>
      <c r="BF62" s="798">
        <f>[3]Dataset!BE118</f>
        <v>2.068254</v>
      </c>
      <c r="BG62" s="798">
        <f>[3]Dataset!BF118</f>
        <v>2.0235020000000001</v>
      </c>
      <c r="BH62" s="798">
        <f>[3]Dataset!BG118</f>
        <v>2.1994959999999999</v>
      </c>
      <c r="BI62" s="798">
        <f>[3]Dataset!BH118</f>
        <v>2.2307670000000002</v>
      </c>
      <c r="BJ62" s="798">
        <f>[3]Dataset!BI118</f>
        <v>1.982475</v>
      </c>
      <c r="BK62" s="798">
        <f>[3]Dataset!BJ118</f>
        <v>1.9767749999999999</v>
      </c>
      <c r="BL62" s="798">
        <f>[3]Dataset!BK118</f>
        <v>1.8034749999999999</v>
      </c>
      <c r="BM62" s="798">
        <f>[3]Dataset!BL118</f>
        <v>1.9221600000000001</v>
      </c>
      <c r="BN62" s="798">
        <f>[3]Dataset!BM118</f>
        <v>2.228958</v>
      </c>
      <c r="BO62" s="798">
        <f>[3]Dataset!BN118</f>
        <v>2.0136479999999999</v>
      </c>
      <c r="BP62" s="798">
        <f>[3]Dataset!BO118</f>
        <v>1.9855940000000001</v>
      </c>
      <c r="BQ62" s="798">
        <f>[3]Dataset!BP118</f>
        <v>1.777048</v>
      </c>
      <c r="BR62" s="798">
        <f>[3]Dataset!BQ118</f>
        <v>1.726245</v>
      </c>
      <c r="BS62" s="798">
        <f>[3]Dataset!BR118</f>
        <v>1.6416249999999999</v>
      </c>
      <c r="BT62" s="798">
        <f>[3]Dataset!BS118</f>
        <v>1.824524</v>
      </c>
      <c r="BU62" s="798">
        <f>[3]Dataset!BT118</f>
        <v>1.8450120000000001</v>
      </c>
      <c r="BV62" s="798">
        <f>[3]Dataset!BU118</f>
        <v>1.842516</v>
      </c>
      <c r="BW62" s="798">
        <f>[3]Dataset!BV118</f>
        <v>1.7219800000000001</v>
      </c>
      <c r="BX62" s="798">
        <f>[3]Dataset!BW118</f>
        <v>1.7589250000000001</v>
      </c>
      <c r="BY62" s="798">
        <f>[3]Dataset!BX118</f>
        <v>1.731144</v>
      </c>
      <c r="BZ62" s="798">
        <v>1.950291</v>
      </c>
      <c r="CA62" s="798">
        <v>1.7867459999999999</v>
      </c>
      <c r="CB62" s="798">
        <v>1.81915</v>
      </c>
      <c r="CC62" s="798">
        <v>1.7613700000000001</v>
      </c>
      <c r="CD62" s="798">
        <v>1.7028179999999999</v>
      </c>
      <c r="CE62" s="798">
        <v>1.7747599999999999</v>
      </c>
      <c r="CF62" s="798">
        <v>1.7608760000000001</v>
      </c>
      <c r="CG62" s="798">
        <v>1.8748860000000001</v>
      </c>
      <c r="CH62" s="798">
        <v>1.954472</v>
      </c>
      <c r="CI62" s="869">
        <v>1.8116019999999999</v>
      </c>
      <c r="CJ62" s="869">
        <v>1.8754059999999999</v>
      </c>
      <c r="CK62" s="869">
        <v>1.9036249999999999</v>
      </c>
      <c r="CL62" s="869">
        <v>1.8607860000000001</v>
      </c>
      <c r="CM62" s="869">
        <v>1.7611250000000001</v>
      </c>
      <c r="CN62" s="869">
        <v>1.9013279999999999</v>
      </c>
      <c r="CO62" s="869">
        <v>1.7336020000000001</v>
      </c>
      <c r="CP62" s="869">
        <v>1.726842</v>
      </c>
      <c r="CQ62" s="869">
        <v>1.6922619999999999</v>
      </c>
      <c r="CR62" s="869">
        <v>1.7861</v>
      </c>
    </row>
    <row r="63" spans="1:96" ht="16.5" customHeight="1">
      <c r="A63" s="1056"/>
      <c r="B63" s="1053"/>
      <c r="C63" s="796" t="s">
        <v>651</v>
      </c>
      <c r="D63" s="798">
        <f>[3]Dataset!C119</f>
        <v>3.0908699999999998</v>
      </c>
      <c r="E63" s="798">
        <f>[3]Dataset!D119</f>
        <v>2.8998759999999999</v>
      </c>
      <c r="F63" s="798">
        <f>[3]Dataset!E119</f>
        <v>3.1852809999999998</v>
      </c>
      <c r="G63" s="798">
        <f>[3]Dataset!F119</f>
        <v>2.9393530000000001</v>
      </c>
      <c r="H63" s="798">
        <f>[3]Dataset!G119</f>
        <v>3.06894</v>
      </c>
      <c r="I63" s="798">
        <f>[3]Dataset!H119</f>
        <v>2.9823900000000001</v>
      </c>
      <c r="J63" s="798">
        <f>[3]Dataset!I119</f>
        <v>3.1578460000000002</v>
      </c>
      <c r="K63" s="798">
        <f>[3]Dataset!J119</f>
        <v>3.0643500000000001</v>
      </c>
      <c r="L63" s="798">
        <f>[3]Dataset!K119</f>
        <v>2.8422299999999998</v>
      </c>
      <c r="M63" s="798">
        <f>[3]Dataset!L119</f>
        <v>2.802276</v>
      </c>
      <c r="N63" s="798">
        <f>[3]Dataset!M119</f>
        <v>2.78172</v>
      </c>
      <c r="O63" s="798">
        <f>[3]Dataset!N119</f>
        <v>2.765498</v>
      </c>
      <c r="P63" s="798">
        <f>[3]Dataset!O119</f>
        <v>2.8849200000000002</v>
      </c>
      <c r="Q63" s="798">
        <f>[3]Dataset!P119</f>
        <v>2.6926760000000001</v>
      </c>
      <c r="R63" s="798">
        <f>[3]Dataset!Q119</f>
        <v>2.967041</v>
      </c>
      <c r="S63" s="798">
        <f>[3]Dataset!R119</f>
        <v>2.7231869999999998</v>
      </c>
      <c r="T63" s="798">
        <f>[3]Dataset!S119</f>
        <v>2.8466399999999998</v>
      </c>
      <c r="U63" s="798">
        <f>[3]Dataset!T119</f>
        <v>2.8129499999999998</v>
      </c>
      <c r="V63" s="798">
        <f>[3]Dataset!U119</f>
        <v>2.9207890000000001</v>
      </c>
      <c r="W63" s="798">
        <f>[3]Dataset!V119</f>
        <v>2.8486199999999999</v>
      </c>
      <c r="X63" s="798">
        <f>[3]Dataset!W119</f>
        <v>2.6750400000000001</v>
      </c>
      <c r="Y63" s="798">
        <f>[3]Dataset!X119</f>
        <v>2.6770670000000001</v>
      </c>
      <c r="Z63" s="798">
        <f>[3]Dataset!Y119</f>
        <v>2.6496599999999999</v>
      </c>
      <c r="AA63" s="798">
        <f>[3]Dataset!Z119</f>
        <v>2.612581</v>
      </c>
      <c r="AB63" s="798">
        <f>[3]Dataset!AA119</f>
        <v>2.7289500000000002</v>
      </c>
      <c r="AC63" s="798">
        <f>[3]Dataset!AB119</f>
        <v>2.5627279999999999</v>
      </c>
      <c r="AD63" s="798">
        <f>[3]Dataset!AC119</f>
        <v>2.809034</v>
      </c>
      <c r="AE63" s="798">
        <f>[3]Dataset!AD119</f>
        <v>2.5686749999999998</v>
      </c>
      <c r="AF63" s="798">
        <f>[3]Dataset!AE119</f>
        <v>2.7368399999999999</v>
      </c>
      <c r="AG63" s="798">
        <f>[3]Dataset!AF119</f>
        <v>2.6177999999999999</v>
      </c>
      <c r="AH63" s="798">
        <f>[3]Dataset!AG119</f>
        <v>2.7415780000000001</v>
      </c>
      <c r="AI63" s="798">
        <f>[3]Dataset!AH119</f>
        <v>2.6631300000000002</v>
      </c>
      <c r="AJ63" s="798">
        <f>[3]Dataset!AI119</f>
        <v>2.4758399999999998</v>
      </c>
      <c r="AK63" s="798">
        <f>[3]Dataset!AJ119</f>
        <v>2.2245159999999999</v>
      </c>
      <c r="AL63" s="798">
        <f>[3]Dataset!AK119</f>
        <v>2.44956</v>
      </c>
      <c r="AM63" s="798">
        <f>[3]Dataset!AL119</f>
        <v>2.3639060000000001</v>
      </c>
      <c r="AN63" s="798">
        <f>[3]Dataset!AM119</f>
        <v>2.5104899999999999</v>
      </c>
      <c r="AO63" s="798">
        <f>[3]Dataset!AN119</f>
        <v>2.386323</v>
      </c>
      <c r="AP63" s="798">
        <f>[3]Dataset!AO119</f>
        <v>2.3595649999999999</v>
      </c>
      <c r="AQ63" s="798">
        <f>[3]Dataset!AP119</f>
        <v>2.3537849999999998</v>
      </c>
      <c r="AR63" s="798">
        <f>[3]Dataset!AQ119</f>
        <v>2.3677199999999998</v>
      </c>
      <c r="AS63" s="798">
        <f>[3]Dataset!AR119</f>
        <v>2.2202099999999998</v>
      </c>
      <c r="AT63" s="798">
        <f>[3]Dataset!AS119</f>
        <v>2.3589760000000002</v>
      </c>
      <c r="AU63" s="798">
        <f>[3]Dataset!AT119</f>
        <v>2.3343600000000002</v>
      </c>
      <c r="AV63" s="798">
        <f>[3]Dataset!AU119</f>
        <v>2.2091400000000001</v>
      </c>
      <c r="AW63" s="798">
        <f>[3]Dataset!AV119</f>
        <v>2.2922639999999999</v>
      </c>
      <c r="AX63" s="798">
        <f>[3]Dataset!AW119</f>
        <v>2.2269899999999998</v>
      </c>
      <c r="AY63" s="798">
        <f>[3]Dataset!AX119</f>
        <v>2.2354069999999999</v>
      </c>
      <c r="AZ63" s="798">
        <f>[3]Dataset!AY119</f>
        <v>2.3203800000000001</v>
      </c>
      <c r="BA63" s="798">
        <f>[3]Dataset!AZ119</f>
        <v>2.2085560000000002</v>
      </c>
      <c r="BB63" s="798">
        <f>[3]Dataset!BA119</f>
        <v>2.3086009999999999</v>
      </c>
      <c r="BC63" s="798">
        <f>[3]Dataset!BB119</f>
        <v>2.1955610000000001</v>
      </c>
      <c r="BD63" s="798">
        <f>[3]Dataset!BC119</f>
        <v>2.2864800000000001</v>
      </c>
      <c r="BE63" s="798">
        <f>[3]Dataset!BD119</f>
        <v>2.18289</v>
      </c>
      <c r="BF63" s="798">
        <f>[3]Dataset!BE119</f>
        <v>2.250972</v>
      </c>
      <c r="BG63" s="798">
        <f>[3]Dataset!BF119</f>
        <v>2.13489</v>
      </c>
      <c r="BH63" s="798">
        <f>[3]Dataset!BG119</f>
        <v>2.0367000000000002</v>
      </c>
      <c r="BI63" s="798">
        <f>[3]Dataset!BH119</f>
        <v>2.0835720000000002</v>
      </c>
      <c r="BJ63" s="798">
        <f>[3]Dataset!BI119</f>
        <v>2.0475599999999998</v>
      </c>
      <c r="BK63" s="798">
        <f>[3]Dataset!BJ119</f>
        <v>2.0118170000000002</v>
      </c>
      <c r="BL63" s="798">
        <f>[3]Dataset!BK119</f>
        <v>2.0837699999999999</v>
      </c>
      <c r="BM63" s="798">
        <f>[3]Dataset!BL119</f>
        <v>1.9704159999999999</v>
      </c>
      <c r="BN63" s="798">
        <f>[3]Dataset!BM119</f>
        <v>2.149044</v>
      </c>
      <c r="BO63" s="798">
        <f>[3]Dataset!BN119</f>
        <v>1.983716</v>
      </c>
      <c r="BP63" s="798">
        <f>[3]Dataset!BO119</f>
        <v>2.03721</v>
      </c>
      <c r="BQ63" s="798">
        <f>[3]Dataset!BP119</f>
        <v>1.95408</v>
      </c>
      <c r="BR63" s="798">
        <f>[3]Dataset!BQ119</f>
        <v>2.0516109999999999</v>
      </c>
      <c r="BS63" s="798">
        <f>[3]Dataset!BR119</f>
        <v>1.96383</v>
      </c>
      <c r="BT63" s="798">
        <f>[3]Dataset!BS119</f>
        <v>1.8709199999999999</v>
      </c>
      <c r="BU63" s="798">
        <f>[3]Dataset!BT119</f>
        <v>1.8768640000000001</v>
      </c>
      <c r="BV63" s="798">
        <f>[3]Dataset!BU119</f>
        <v>1.8405899999999999</v>
      </c>
      <c r="BW63" s="798">
        <f>[3]Dataset!BV119</f>
        <v>1.8017989999999999</v>
      </c>
      <c r="BX63" s="798">
        <f>[3]Dataset!BW119</f>
        <v>1.8198300000000001</v>
      </c>
      <c r="BY63" s="798">
        <f>[3]Dataset!BX119</f>
        <v>1.7208239999999999</v>
      </c>
      <c r="BZ63" s="798">
        <v>1.8856059999999999</v>
      </c>
      <c r="CA63" s="798">
        <v>1.726602</v>
      </c>
      <c r="CB63" s="798">
        <v>1.8022499999999999</v>
      </c>
      <c r="CC63" s="798">
        <v>1.72428</v>
      </c>
      <c r="CD63" s="798">
        <v>1.799023</v>
      </c>
      <c r="CE63" s="798">
        <v>1.7301</v>
      </c>
      <c r="CF63" s="798">
        <v>1.6466099999999999</v>
      </c>
      <c r="CG63" s="798">
        <v>1.6618170000000001</v>
      </c>
      <c r="CH63" s="798">
        <v>1.61982</v>
      </c>
      <c r="CI63" s="869">
        <v>1.581399</v>
      </c>
      <c r="CJ63" s="869">
        <v>1.62999</v>
      </c>
      <c r="CK63" s="869">
        <v>1.5994949999999999</v>
      </c>
      <c r="CL63" s="869">
        <v>1.682866</v>
      </c>
      <c r="CM63" s="869">
        <v>1.5452360000000001</v>
      </c>
      <c r="CN63" s="869">
        <v>1.6208400000000001</v>
      </c>
      <c r="CO63" s="869">
        <v>1.5645899999999999</v>
      </c>
      <c r="CP63" s="869">
        <v>1.5724750000000001</v>
      </c>
      <c r="CQ63" s="869">
        <v>1.50132</v>
      </c>
      <c r="CR63" s="869">
        <v>1.4403300000000001</v>
      </c>
    </row>
    <row r="64" spans="1:96" ht="16.5" customHeight="1">
      <c r="A64" s="1056"/>
      <c r="B64" s="1053"/>
      <c r="C64" s="796" t="s">
        <v>653</v>
      </c>
      <c r="D64" s="798">
        <f>[3]Dataset!C120</f>
        <v>3.19035</v>
      </c>
      <c r="E64" s="798">
        <f>[3]Dataset!D120</f>
        <v>2.9935640000000001</v>
      </c>
      <c r="F64" s="798">
        <f>[3]Dataset!E120</f>
        <v>3.2463510000000002</v>
      </c>
      <c r="G64" s="798">
        <f>[3]Dataset!F120</f>
        <v>3.0209299999999999</v>
      </c>
      <c r="H64" s="798">
        <f>[3]Dataset!G120</f>
        <v>3.10446</v>
      </c>
      <c r="I64" s="798">
        <f>[3]Dataset!H120</f>
        <v>3.1208100000000001</v>
      </c>
      <c r="J64" s="798">
        <f>[3]Dataset!I120</f>
        <v>3.3832469999999999</v>
      </c>
      <c r="K64" s="798">
        <f>[3]Dataset!J120</f>
        <v>3.36978</v>
      </c>
      <c r="L64" s="798">
        <f>[3]Dataset!K120</f>
        <v>2.99688</v>
      </c>
      <c r="M64" s="798">
        <f>[3]Dataset!L120</f>
        <v>3.0142850000000001</v>
      </c>
      <c r="N64" s="798">
        <f>[3]Dataset!M120</f>
        <v>2.8325399999999998</v>
      </c>
      <c r="O64" s="798">
        <f>[3]Dataset!N120</f>
        <v>2.6802670000000002</v>
      </c>
      <c r="P64" s="798">
        <f>[3]Dataset!O120</f>
        <v>2.80341</v>
      </c>
      <c r="Q64" s="798">
        <f>[3]Dataset!P120</f>
        <v>2.5842040000000002</v>
      </c>
      <c r="R64" s="798">
        <f>[3]Dataset!Q120</f>
        <v>2.8963920000000001</v>
      </c>
      <c r="S64" s="798">
        <f>[3]Dataset!R120</f>
        <v>2.6328520000000002</v>
      </c>
      <c r="T64" s="798">
        <f>[3]Dataset!S120</f>
        <v>2.7446999999999999</v>
      </c>
      <c r="U64" s="798">
        <f>[3]Dataset!T120</f>
        <v>2.7380100000000001</v>
      </c>
      <c r="V64" s="798">
        <f>[3]Dataset!U120</f>
        <v>2.9345840000000001</v>
      </c>
      <c r="W64" s="798">
        <f>[3]Dataset!V120</f>
        <v>2.9319299999999999</v>
      </c>
      <c r="X64" s="798">
        <f>[3]Dataset!W120</f>
        <v>2.6389800000000001</v>
      </c>
      <c r="Y64" s="798">
        <f>[3]Dataset!X120</f>
        <v>2.7202809999999999</v>
      </c>
      <c r="Z64" s="798">
        <f>[3]Dataset!Y120</f>
        <v>2.5966800000000001</v>
      </c>
      <c r="AA64" s="798">
        <f>[3]Dataset!Z120</f>
        <v>2.4998580000000001</v>
      </c>
      <c r="AB64" s="798">
        <f>[3]Dataset!AA120</f>
        <v>2.55321</v>
      </c>
      <c r="AC64" s="798">
        <f>[3]Dataset!AB120</f>
        <v>2.3922919999999999</v>
      </c>
      <c r="AD64" s="798">
        <f>[3]Dataset!AC120</f>
        <v>2.6357750000000002</v>
      </c>
      <c r="AE64" s="798">
        <f>[3]Dataset!AD120</f>
        <v>2.4005619999999999</v>
      </c>
      <c r="AF64" s="798">
        <f>[3]Dataset!AE120</f>
        <v>2.5139399999999998</v>
      </c>
      <c r="AG64" s="798">
        <f>[3]Dataset!AF120</f>
        <v>2.43723</v>
      </c>
      <c r="AH64" s="798">
        <f>[3]Dataset!AG120</f>
        <v>2.609518</v>
      </c>
      <c r="AI64" s="798">
        <f>[3]Dataset!AH120</f>
        <v>2.6470199999999999</v>
      </c>
      <c r="AJ64" s="798">
        <f>[3]Dataset!AI120</f>
        <v>2.3729100000000001</v>
      </c>
      <c r="AK64" s="798">
        <f>[3]Dataset!AJ120</f>
        <v>2.5382799999999999</v>
      </c>
      <c r="AL64" s="798">
        <f>[3]Dataset!AK120</f>
        <v>2.4406500000000002</v>
      </c>
      <c r="AM64" s="798">
        <f>[3]Dataset!AL120</f>
        <v>2.3160560000000001</v>
      </c>
      <c r="AN64" s="798">
        <f>[3]Dataset!AM120</f>
        <v>2.3904299999999998</v>
      </c>
      <c r="AO64" s="798">
        <f>[3]Dataset!AN120</f>
        <v>2.3028900000000001</v>
      </c>
      <c r="AP64" s="798">
        <f>[3]Dataset!AO120</f>
        <v>1.9825429999999999</v>
      </c>
      <c r="AQ64" s="798">
        <f>[3]Dataset!AP120</f>
        <v>1.7424360000000001</v>
      </c>
      <c r="AR64" s="798">
        <f>[3]Dataset!AQ120</f>
        <v>1.83663</v>
      </c>
      <c r="AS64" s="798">
        <f>[3]Dataset!AR120</f>
        <v>1.7802899999999999</v>
      </c>
      <c r="AT64" s="798">
        <f>[3]Dataset!AS120</f>
        <v>1.969678</v>
      </c>
      <c r="AU64" s="798">
        <f>[3]Dataset!AT120</f>
        <v>2.0354399999999999</v>
      </c>
      <c r="AV64" s="798">
        <f>[3]Dataset!AU120</f>
        <v>1.90551</v>
      </c>
      <c r="AW64" s="798">
        <f>[3]Dataset!AV120</f>
        <v>1.9713830000000001</v>
      </c>
      <c r="AX64" s="798">
        <f>[3]Dataset!AW120</f>
        <v>1.84233</v>
      </c>
      <c r="AY64" s="798">
        <f>[3]Dataset!AX120</f>
        <v>1.79104</v>
      </c>
      <c r="AZ64" s="798">
        <f>[3]Dataset!AY120</f>
        <v>1.8954599999999999</v>
      </c>
      <c r="BA64" s="798">
        <f>[3]Dataset!AZ120</f>
        <v>1.8049360000000001</v>
      </c>
      <c r="BB64" s="798">
        <f>[3]Dataset!BA120</f>
        <v>1.938461</v>
      </c>
      <c r="BC64" s="798">
        <f>[3]Dataset!BB120</f>
        <v>1.8238099999999999</v>
      </c>
      <c r="BD64" s="798">
        <f>[3]Dataset!BC120</f>
        <v>1.9192499999999999</v>
      </c>
      <c r="BE64" s="798">
        <f>[3]Dataset!BD120</f>
        <v>1.8821699999999999</v>
      </c>
      <c r="BF64" s="798">
        <f>[3]Dataset!BE120</f>
        <v>2.008397</v>
      </c>
      <c r="BG64" s="798">
        <f>[3]Dataset!BF120</f>
        <v>2.05863</v>
      </c>
      <c r="BH64" s="798">
        <f>[3]Dataset!BG120</f>
        <v>1.92561</v>
      </c>
      <c r="BI64" s="798">
        <f>[3]Dataset!BH120</f>
        <v>2.037258</v>
      </c>
      <c r="BJ64" s="798">
        <f>[3]Dataset!BI120</f>
        <v>1.8997200000000001</v>
      </c>
      <c r="BK64" s="798">
        <f>[3]Dataset!BJ120</f>
        <v>1.830103</v>
      </c>
      <c r="BL64" s="798">
        <f>[3]Dataset!BK120</f>
        <v>1.8900600000000001</v>
      </c>
      <c r="BM64" s="798">
        <f>[3]Dataset!BL120</f>
        <v>1.756748</v>
      </c>
      <c r="BN64" s="798">
        <f>[3]Dataset!BM120</f>
        <v>1.851599</v>
      </c>
      <c r="BO64" s="798">
        <f>[3]Dataset!BN120</f>
        <v>1.694064</v>
      </c>
      <c r="BP64" s="798">
        <f>[3]Dataset!BO120</f>
        <v>1.7845200000000001</v>
      </c>
      <c r="BQ64" s="798">
        <f>[3]Dataset!BP120</f>
        <v>1.72899</v>
      </c>
      <c r="BR64" s="798">
        <f>[3]Dataset!BQ120</f>
        <v>1.846298</v>
      </c>
      <c r="BS64" s="798">
        <f>[3]Dataset!BR120</f>
        <v>1.8431999999999999</v>
      </c>
      <c r="BT64" s="798">
        <f>[3]Dataset!BS120</f>
        <v>1.7285999999999999</v>
      </c>
      <c r="BU64" s="798">
        <f>[3]Dataset!BT120</f>
        <v>1.829434</v>
      </c>
      <c r="BV64" s="798">
        <f>[3]Dataset!BU120</f>
        <v>1.7562899999999999</v>
      </c>
      <c r="BW64" s="798">
        <f>[3]Dataset!BV120</f>
        <v>1.6387320000000001</v>
      </c>
      <c r="BX64" s="798">
        <f>[3]Dataset!BW120</f>
        <v>1.7236800000000001</v>
      </c>
      <c r="BY64" s="798">
        <f>[3]Dataset!BX120</f>
        <v>1.603448</v>
      </c>
      <c r="BZ64" s="798">
        <v>1.7705029999999999</v>
      </c>
      <c r="CA64" s="798">
        <v>1.61965</v>
      </c>
      <c r="CB64" s="798">
        <v>1.68438</v>
      </c>
      <c r="CC64" s="798">
        <v>1.6293599999999999</v>
      </c>
      <c r="CD64" s="798">
        <v>1.7019</v>
      </c>
      <c r="CE64" s="798">
        <v>1.67988</v>
      </c>
      <c r="CF64" s="798">
        <v>1.58196</v>
      </c>
      <c r="CG64" s="798">
        <v>1.6931579999999999</v>
      </c>
      <c r="CH64" s="798">
        <v>1.6233900000000001</v>
      </c>
      <c r="CI64" s="869">
        <v>1.525458</v>
      </c>
      <c r="CJ64" s="869">
        <v>1.5927899999999999</v>
      </c>
      <c r="CK64" s="869">
        <v>1.536362</v>
      </c>
      <c r="CL64" s="869">
        <v>1.6270659999999999</v>
      </c>
      <c r="CM64" s="869">
        <v>1.520905</v>
      </c>
      <c r="CN64" s="869">
        <v>1.5594300000000001</v>
      </c>
      <c r="CO64" s="869">
        <v>1.4779800000000001</v>
      </c>
      <c r="CP64" s="869">
        <v>1.5268120000000001</v>
      </c>
      <c r="CQ64" s="869">
        <v>1.451044</v>
      </c>
      <c r="CR64" s="869">
        <v>1.42815</v>
      </c>
    </row>
    <row r="65" spans="1:96" ht="16.5" customHeight="1">
      <c r="A65" s="1056"/>
      <c r="B65" s="1053"/>
      <c r="C65" s="796" t="s">
        <v>693</v>
      </c>
      <c r="D65" s="800">
        <f>[3]Dataset!C121</f>
        <v>2.7134399999999999</v>
      </c>
      <c r="E65" s="800">
        <f>[3]Dataset!D121</f>
        <v>2.544108</v>
      </c>
      <c r="F65" s="800">
        <f>[3]Dataset!E121</f>
        <v>2.7032820000000002</v>
      </c>
      <c r="G65" s="800">
        <f>[3]Dataset!F121</f>
        <v>2.4891920000000001</v>
      </c>
      <c r="H65" s="800">
        <f>[3]Dataset!G121</f>
        <v>2.73332</v>
      </c>
      <c r="I65" s="800">
        <f>[3]Dataset!H121</f>
        <v>2.8097240000000001</v>
      </c>
      <c r="J65" s="800">
        <f>[3]Dataset!I121</f>
        <v>3.1709939999999999</v>
      </c>
      <c r="K65" s="800">
        <f>[3]Dataset!J121</f>
        <v>3.3262459999999998</v>
      </c>
      <c r="L65" s="800">
        <f>[3]Dataset!K121</f>
        <v>2.692018</v>
      </c>
      <c r="M65" s="800">
        <f>[3]Dataset!L121</f>
        <v>2.5617450000000002</v>
      </c>
      <c r="N65" s="800">
        <f>[3]Dataset!M121</f>
        <v>2.3209719999999998</v>
      </c>
      <c r="O65" s="800">
        <f>[3]Dataset!N121</f>
        <v>2.2574290000000001</v>
      </c>
      <c r="P65" s="800">
        <f>[3]Dataset!O121</f>
        <v>2.2191740000000002</v>
      </c>
      <c r="Q65" s="800">
        <f>[3]Dataset!P121</f>
        <v>2.03972</v>
      </c>
      <c r="R65" s="800">
        <f>[3]Dataset!Q121</f>
        <v>2.2034500000000001</v>
      </c>
      <c r="S65" s="800">
        <f>[3]Dataset!R121</f>
        <v>2.2213539999999998</v>
      </c>
      <c r="T65" s="800">
        <f>[3]Dataset!S121</f>
        <v>2.1998419999999999</v>
      </c>
      <c r="U65" s="800">
        <f>[3]Dataset!T121</f>
        <v>2.3371900000000001</v>
      </c>
      <c r="V65" s="800">
        <f>[3]Dataset!U121</f>
        <v>2.6488450000000001</v>
      </c>
      <c r="W65" s="800">
        <f>[3]Dataset!V121</f>
        <v>2.7805939999999998</v>
      </c>
      <c r="X65" s="800">
        <f>[3]Dataset!W121</f>
        <v>2.2423500000000001</v>
      </c>
      <c r="Y65" s="800">
        <f>[3]Dataset!X121</f>
        <v>2.1492689999999999</v>
      </c>
      <c r="Z65" s="800">
        <f>[3]Dataset!Y121</f>
        <v>1.9441820000000001</v>
      </c>
      <c r="AA65" s="800">
        <f>[3]Dataset!Z121</f>
        <v>1.9266160000000001</v>
      </c>
      <c r="AB65" s="800">
        <f>[3]Dataset!AA121</f>
        <v>1.9268639999999999</v>
      </c>
      <c r="AC65" s="800">
        <f>[3]Dataset!AB121</f>
        <v>1.822916</v>
      </c>
      <c r="AD65" s="800">
        <f>[3]Dataset!AC121</f>
        <v>1.9923960000000001</v>
      </c>
      <c r="AE65" s="800">
        <f>[3]Dataset!AD121</f>
        <v>1.8807990000000001</v>
      </c>
      <c r="AF65" s="800">
        <f>[3]Dataset!AE121</f>
        <v>1.9643120000000001</v>
      </c>
      <c r="AG65" s="800">
        <f>[3]Dataset!AF121</f>
        <v>2.0565540000000002</v>
      </c>
      <c r="AH65" s="800">
        <f>[3]Dataset!AG121</f>
        <v>2.3235749999999999</v>
      </c>
      <c r="AI65" s="800">
        <f>[3]Dataset!AH121</f>
        <v>2.4986000000000002</v>
      </c>
      <c r="AJ65" s="800">
        <f>[3]Dataset!AI121</f>
        <v>2.055755</v>
      </c>
      <c r="AK65" s="800">
        <f>[3]Dataset!AJ121</f>
        <v>1.923332</v>
      </c>
      <c r="AL65" s="800">
        <f>[3]Dataset!AK121</f>
        <v>1.811458</v>
      </c>
      <c r="AM65" s="800">
        <f>[3]Dataset!AL121</f>
        <v>1.78329</v>
      </c>
      <c r="AN65" s="800">
        <f>[3]Dataset!AM121</f>
        <v>1.808802</v>
      </c>
      <c r="AO65" s="800">
        <f>[3]Dataset!AN121</f>
        <v>1.7149479999999999</v>
      </c>
      <c r="AP65" s="800">
        <f>[3]Dataset!AO121</f>
        <v>1.170239</v>
      </c>
      <c r="AQ65" s="800">
        <f>[3]Dataset!AP121</f>
        <v>0.80685399999999996</v>
      </c>
      <c r="AR65" s="800">
        <f>[3]Dataset!AQ121</f>
        <v>0.882602</v>
      </c>
      <c r="AS65" s="800">
        <f>[3]Dataset!AR121</f>
        <v>1.1693</v>
      </c>
      <c r="AT65" s="800">
        <f>[3]Dataset!AS121</f>
        <v>1.443624</v>
      </c>
      <c r="AU65" s="800">
        <f>[3]Dataset!AT121</f>
        <v>1.608725</v>
      </c>
      <c r="AV65" s="800">
        <f>[3]Dataset!AU121</f>
        <v>1.4739739999999999</v>
      </c>
      <c r="AW65" s="800">
        <f>[3]Dataset!AV121</f>
        <v>1.3966769999999999</v>
      </c>
      <c r="AX65" s="800">
        <f>[3]Dataset!AW121</f>
        <v>1.230245</v>
      </c>
      <c r="AY65" s="800">
        <f>[3]Dataset!AX121</f>
        <v>1.173</v>
      </c>
      <c r="AZ65" s="800">
        <f>[3]Dataset!AY121</f>
        <v>1.2984</v>
      </c>
      <c r="BA65" s="800">
        <f>[3]Dataset!AZ121</f>
        <v>1.1098159999999999</v>
      </c>
      <c r="BB65" s="800">
        <f>[3]Dataset!BA121</f>
        <v>1.18059</v>
      </c>
      <c r="BC65" s="800">
        <f>[3]Dataset!BB121</f>
        <v>1.064897</v>
      </c>
      <c r="BD65" s="800">
        <f>[3]Dataset!BC121</f>
        <v>1.234205</v>
      </c>
      <c r="BE65" s="800">
        <f>[3]Dataset!BD121</f>
        <v>1.30827</v>
      </c>
      <c r="BF65" s="800">
        <f>[3]Dataset!BE121</f>
        <v>1.595329</v>
      </c>
      <c r="BG65" s="800">
        <f>[3]Dataset!BF121</f>
        <v>1.6475500000000001</v>
      </c>
      <c r="BH65" s="800">
        <f>[3]Dataset!BG121</f>
        <v>1.5066120000000001</v>
      </c>
      <c r="BI65" s="800">
        <f>[3]Dataset!BH121</f>
        <v>1.414874</v>
      </c>
      <c r="BJ65" s="800">
        <f>[3]Dataset!BI121</f>
        <v>1.3377250000000001</v>
      </c>
      <c r="BK65" s="800">
        <f>[3]Dataset!BJ121</f>
        <v>1.228129</v>
      </c>
      <c r="BL65" s="800">
        <f>[3]Dataset!BK121</f>
        <v>1.38137</v>
      </c>
      <c r="BM65" s="800">
        <f>[3]Dataset!BL121</f>
        <v>1.148668</v>
      </c>
      <c r="BN65" s="800">
        <f>[3]Dataset!BM121</f>
        <v>1.203025</v>
      </c>
      <c r="BO65" s="800">
        <f>[3]Dataset!BN121</f>
        <v>1.0705990000000001</v>
      </c>
      <c r="BP65" s="800">
        <f>[3]Dataset!BO121</f>
        <v>1.200504</v>
      </c>
      <c r="BQ65" s="800">
        <f>[3]Dataset!BP121</f>
        <v>1.2697259999999999</v>
      </c>
      <c r="BR65" s="800">
        <f>[3]Dataset!BQ121</f>
        <v>1.44482</v>
      </c>
      <c r="BS65" s="800">
        <f>[3]Dataset!BR121</f>
        <v>1.474375</v>
      </c>
      <c r="BT65" s="800">
        <f>[3]Dataset!BS121</f>
        <v>1.3908240000000001</v>
      </c>
      <c r="BU65" s="800">
        <f>[3]Dataset!BT121</f>
        <v>1.2040010000000001</v>
      </c>
      <c r="BV65" s="800">
        <f>[3]Dataset!BU121</f>
        <v>1.0837300000000001</v>
      </c>
      <c r="BW65" s="800">
        <f>[3]Dataset!BV121</f>
        <v>1.1899500000000001</v>
      </c>
      <c r="BX65" s="800">
        <f>[3]Dataset!BW121</f>
        <v>1.3551200000000001</v>
      </c>
      <c r="BY65" s="800">
        <f>[3]Dataset!BX121</f>
        <v>1.2140759999999999</v>
      </c>
      <c r="BZ65" s="800">
        <v>1.1418569999999999</v>
      </c>
      <c r="CA65" s="800">
        <v>1.0777140000000001</v>
      </c>
      <c r="CB65" s="800">
        <v>1.3630850000000001</v>
      </c>
      <c r="CC65" s="800">
        <v>1.2674300000000001</v>
      </c>
      <c r="CD65" s="800">
        <v>1.407459</v>
      </c>
      <c r="CE65" s="800">
        <v>1.329936</v>
      </c>
      <c r="CF65" s="800">
        <v>1.217258</v>
      </c>
      <c r="CG65" s="798">
        <v>1.070235</v>
      </c>
      <c r="CH65" s="798">
        <v>0.98690199999999995</v>
      </c>
      <c r="CI65" s="869">
        <v>1.228577</v>
      </c>
      <c r="CJ65" s="869">
        <v>1.3022899999999999</v>
      </c>
      <c r="CK65" s="869">
        <v>1.229522</v>
      </c>
      <c r="CL65" s="869">
        <v>1.1075299999999999</v>
      </c>
      <c r="CM65" s="869">
        <v>0.97124900000000003</v>
      </c>
      <c r="CN65" s="869">
        <v>0.99657200000000001</v>
      </c>
      <c r="CO65" s="869">
        <v>1.1325780000000001</v>
      </c>
      <c r="CP65" s="869">
        <v>1.262767</v>
      </c>
      <c r="CQ65" s="869">
        <v>1.1696439999999999</v>
      </c>
      <c r="CR65" s="869">
        <v>1.09781</v>
      </c>
    </row>
    <row r="66" spans="1:96" ht="16.5" customHeight="1">
      <c r="A66" s="1056"/>
      <c r="B66" s="1054"/>
      <c r="C66" s="797" t="s">
        <v>655</v>
      </c>
      <c r="D66" s="799">
        <f>[3]Dataset!C122</f>
        <v>2.2854899999999998</v>
      </c>
      <c r="E66" s="799">
        <f>[3]Dataset!D122</f>
        <v>2.1597520000000001</v>
      </c>
      <c r="F66" s="799">
        <f>[3]Dataset!E122</f>
        <v>2.3733599999999999</v>
      </c>
      <c r="G66" s="799">
        <f>[3]Dataset!F122</f>
        <v>2.1411859999999998</v>
      </c>
      <c r="H66" s="799">
        <f>[3]Dataset!G122</f>
        <v>2.2330199999999998</v>
      </c>
      <c r="I66" s="799">
        <f>[3]Dataset!H122</f>
        <v>2.1738900000000001</v>
      </c>
      <c r="J66" s="799">
        <f>[3]Dataset!I122</f>
        <v>2.2973789999999998</v>
      </c>
      <c r="K66" s="799">
        <f>[3]Dataset!J122</f>
        <v>2.29392</v>
      </c>
      <c r="L66" s="799">
        <f>[3]Dataset!K122</f>
        <v>2.0843400000000001</v>
      </c>
      <c r="M66" s="799">
        <f>[3]Dataset!L122</f>
        <v>2.0678239999999999</v>
      </c>
      <c r="N66" s="799">
        <f>[3]Dataset!M122</f>
        <v>2.00562</v>
      </c>
      <c r="O66" s="799">
        <f>[3]Dataset!N122</f>
        <v>2.0166599999999999</v>
      </c>
      <c r="P66" s="799">
        <f>[3]Dataset!O122</f>
        <v>2.09226</v>
      </c>
      <c r="Q66" s="799">
        <f>[3]Dataset!P122</f>
        <v>1.9695480000000001</v>
      </c>
      <c r="R66" s="799">
        <f>[3]Dataset!Q122</f>
        <v>2.168326</v>
      </c>
      <c r="S66" s="799">
        <f>[3]Dataset!R122</f>
        <v>1.966548</v>
      </c>
      <c r="T66" s="799">
        <f>[3]Dataset!S122</f>
        <v>2.0664600000000002</v>
      </c>
      <c r="U66" s="799">
        <f>[3]Dataset!T122</f>
        <v>2.0518800000000001</v>
      </c>
      <c r="V66" s="799">
        <f>[3]Dataset!U122</f>
        <v>2.138442</v>
      </c>
      <c r="W66" s="799">
        <f>[3]Dataset!V122</f>
        <v>2.1134400000000002</v>
      </c>
      <c r="X66" s="799">
        <f>[3]Dataset!W122</f>
        <v>1.9604699999999999</v>
      </c>
      <c r="Y66" s="799">
        <f>[3]Dataset!X122</f>
        <v>1.9561930000000001</v>
      </c>
      <c r="Z66" s="799">
        <f>[3]Dataset!Y122</f>
        <v>1.9172100000000001</v>
      </c>
      <c r="AA66" s="799">
        <f>[3]Dataset!Z122</f>
        <v>1.906083</v>
      </c>
      <c r="AB66" s="799">
        <f>[3]Dataset!AA122</f>
        <v>1.9921199999999999</v>
      </c>
      <c r="AC66" s="799">
        <f>[3]Dataset!AB122</f>
        <v>1.8610199999999999</v>
      </c>
      <c r="AD66" s="799">
        <f>[3]Dataset!AC122</f>
        <v>2.0464340000000001</v>
      </c>
      <c r="AE66" s="799">
        <f>[3]Dataset!AD122</f>
        <v>1.8763000000000001</v>
      </c>
      <c r="AF66" s="799">
        <f>[3]Dataset!AE122</f>
        <v>1.9756199999999999</v>
      </c>
      <c r="AG66" s="799">
        <f>[3]Dataset!AF122</f>
        <v>1.8979200000000001</v>
      </c>
      <c r="AH66" s="799">
        <f>[3]Dataset!AG122</f>
        <v>1.967849</v>
      </c>
      <c r="AI66" s="799">
        <f>[3]Dataset!AH122</f>
        <v>1.9616400000000001</v>
      </c>
      <c r="AJ66" s="799">
        <f>[3]Dataset!AI122</f>
        <v>1.7850900000000001</v>
      </c>
      <c r="AK66" s="799">
        <f>[3]Dataset!AJ122</f>
        <v>1.595216</v>
      </c>
      <c r="AL66" s="799">
        <f>[3]Dataset!AK122</f>
        <v>1.8003899999999999</v>
      </c>
      <c r="AM66" s="799">
        <f>[3]Dataset!AL122</f>
        <v>1.6914830000000001</v>
      </c>
      <c r="AN66" s="799">
        <f>[3]Dataset!AM122</f>
        <v>1.76847</v>
      </c>
      <c r="AO66" s="799">
        <f>[3]Dataset!AN122</f>
        <v>1.710739</v>
      </c>
      <c r="AP66" s="799">
        <f>[3]Dataset!AO122</f>
        <v>1.610047</v>
      </c>
      <c r="AQ66" s="799">
        <f>[3]Dataset!AP122</f>
        <v>1.570524</v>
      </c>
      <c r="AR66" s="799">
        <f>[3]Dataset!AQ122</f>
        <v>1.5900300000000001</v>
      </c>
      <c r="AS66" s="799">
        <f>[3]Dataset!AR122</f>
        <v>1.53918</v>
      </c>
      <c r="AT66" s="799">
        <f>[3]Dataset!AS122</f>
        <v>1.6353740000000001</v>
      </c>
      <c r="AU66" s="799">
        <f>[3]Dataset!AT122</f>
        <v>1.65195</v>
      </c>
      <c r="AV66" s="799">
        <f>[3]Dataset!AU122</f>
        <v>1.56243</v>
      </c>
      <c r="AW66" s="799">
        <f>[3]Dataset!AV122</f>
        <v>1.6448910000000001</v>
      </c>
      <c r="AX66" s="799">
        <f>[3]Dataset!AW122</f>
        <v>1.53813</v>
      </c>
      <c r="AY66" s="799">
        <f>[3]Dataset!AX122</f>
        <v>1.5173669999999999</v>
      </c>
      <c r="AZ66" s="799">
        <f>[3]Dataset!AY122</f>
        <v>1.5794999999999999</v>
      </c>
      <c r="BA66" s="799">
        <f>[3]Dataset!AZ122</f>
        <v>1.45208</v>
      </c>
      <c r="BB66" s="799">
        <f>[3]Dataset!BA122</f>
        <v>1.5891219999999999</v>
      </c>
      <c r="BC66" s="799">
        <f>[3]Dataset!BB122</f>
        <v>1.493123</v>
      </c>
      <c r="BD66" s="799">
        <f>[3]Dataset!BC122</f>
        <v>1.59846</v>
      </c>
      <c r="BE66" s="799">
        <f>[3]Dataset!BD122</f>
        <v>1.47621</v>
      </c>
      <c r="BF66" s="799">
        <f>[3]Dataset!BE122</f>
        <v>1.524518</v>
      </c>
      <c r="BG66" s="799">
        <f>[3]Dataset!BF122</f>
        <v>1.5096000000000001</v>
      </c>
      <c r="BH66" s="799">
        <f>[3]Dataset!BG122</f>
        <v>1.39734</v>
      </c>
      <c r="BI66" s="799">
        <f>[3]Dataset!BH122</f>
        <v>1.4014789999999999</v>
      </c>
      <c r="BJ66" s="799">
        <f>[3]Dataset!BI122</f>
        <v>1.3705799999999999</v>
      </c>
      <c r="BK66" s="799">
        <f>[3]Dataset!BJ122</f>
        <v>1.336813</v>
      </c>
      <c r="BL66" s="799">
        <f>[3]Dataset!BK122</f>
        <v>1.3878900000000001</v>
      </c>
      <c r="BM66" s="799">
        <f>[3]Dataset!BL122</f>
        <v>1.294916</v>
      </c>
      <c r="BN66" s="799">
        <f>[3]Dataset!BM122</f>
        <v>1.3980379999999999</v>
      </c>
      <c r="BO66" s="799">
        <f>[3]Dataset!BN122</f>
        <v>1.2722880000000001</v>
      </c>
      <c r="BP66" s="799">
        <f>[3]Dataset!BO122</f>
        <v>1.2958799999999999</v>
      </c>
      <c r="BQ66" s="799">
        <f>[3]Dataset!BP122</f>
        <v>1.2676499999999999</v>
      </c>
      <c r="BR66" s="799">
        <f>[3]Dataset!BQ122</f>
        <v>1.3613649999999999</v>
      </c>
      <c r="BS66" s="799">
        <f>[3]Dataset!BR122</f>
        <v>1.3097700000000001</v>
      </c>
      <c r="BT66" s="799">
        <f>[3]Dataset!BS122</f>
        <v>1.23414</v>
      </c>
      <c r="BU66" s="799">
        <f>[3]Dataset!BT122</f>
        <v>1.236156</v>
      </c>
      <c r="BV66" s="799">
        <f>[3]Dataset!BU122</f>
        <v>1.2079200000000001</v>
      </c>
      <c r="BW66" s="799">
        <f>[3]Dataset!BV122</f>
        <v>1.17015</v>
      </c>
      <c r="BX66" s="799">
        <f>[3]Dataset!BW122</f>
        <v>1.20201</v>
      </c>
      <c r="BY66" s="799">
        <f>[3]Dataset!BX122</f>
        <v>1.1368</v>
      </c>
      <c r="BZ66" s="799">
        <v>1.2528649999999999</v>
      </c>
      <c r="CA66" s="799">
        <v>1.1453260000000001</v>
      </c>
      <c r="CB66" s="799">
        <v>1.17069</v>
      </c>
      <c r="CC66" s="799">
        <v>1.1204400000000001</v>
      </c>
      <c r="CD66" s="799">
        <v>1.1710560000000001</v>
      </c>
      <c r="CE66" s="799">
        <v>1.1526000000000001</v>
      </c>
      <c r="CF66" s="799">
        <v>1.1063700000000001</v>
      </c>
      <c r="CG66" s="798">
        <v>1.100841</v>
      </c>
      <c r="CH66" s="798">
        <v>1.0549200000000001</v>
      </c>
      <c r="CI66" s="867">
        <v>1.027876</v>
      </c>
      <c r="CJ66" s="867">
        <v>1.0712699999999999</v>
      </c>
      <c r="CK66" s="867">
        <v>1.0525260000000001</v>
      </c>
      <c r="CL66" s="867">
        <v>1.1063590000000001</v>
      </c>
      <c r="CM66" s="867">
        <v>1.003458</v>
      </c>
      <c r="CN66" s="867">
        <v>1.05582</v>
      </c>
      <c r="CO66" s="867">
        <v>1.0311900000000001</v>
      </c>
      <c r="CP66" s="867">
        <v>1.0476449999999999</v>
      </c>
      <c r="CQ66" s="867">
        <v>1.00752</v>
      </c>
      <c r="CR66" s="867">
        <v>0.95826</v>
      </c>
    </row>
    <row r="67" spans="1:96" s="156" customFormat="1" ht="16.5" customHeight="1">
      <c r="A67" s="1056"/>
      <c r="B67" s="1052" t="s">
        <v>691</v>
      </c>
      <c r="C67" s="718" t="s">
        <v>263</v>
      </c>
      <c r="D67" s="719">
        <f>[3]Dataset!C123</f>
        <v>71.132470999999995</v>
      </c>
      <c r="E67" s="719">
        <f>[3]Dataset!D123</f>
        <v>66.854665999999995</v>
      </c>
      <c r="F67" s="719">
        <f>[3]Dataset!E123</f>
        <v>72.593873000000002</v>
      </c>
      <c r="G67" s="719">
        <f>[3]Dataset!F123</f>
        <v>67.324285000000003</v>
      </c>
      <c r="H67" s="719">
        <f>[3]Dataset!G123</f>
        <v>70.069084000000004</v>
      </c>
      <c r="I67" s="719">
        <f>[3]Dataset!H123</f>
        <v>69.475132000000002</v>
      </c>
      <c r="J67" s="719">
        <f>[3]Dataset!I123</f>
        <v>73.919470000000004</v>
      </c>
      <c r="K67" s="719">
        <f>[3]Dataset!J123</f>
        <v>72.873490000000004</v>
      </c>
      <c r="L67" s="719">
        <f>[3]Dataset!K123</f>
        <v>67.271119999999996</v>
      </c>
      <c r="M67" s="719">
        <f>[3]Dataset!L123</f>
        <v>67.416408000000004</v>
      </c>
      <c r="N67" s="719">
        <f>[3]Dataset!M123</f>
        <v>64.803431000000003</v>
      </c>
      <c r="O67" s="719">
        <f>[3]Dataset!N123</f>
        <v>63.137985999999998</v>
      </c>
      <c r="P67" s="719">
        <f>[3]Dataset!O123</f>
        <v>65.199678000000006</v>
      </c>
      <c r="Q67" s="719">
        <f>[3]Dataset!P123</f>
        <v>60.737869000000003</v>
      </c>
      <c r="R67" s="719">
        <f>[3]Dataset!Q123</f>
        <v>68.315393999999998</v>
      </c>
      <c r="S67" s="719">
        <f>[3]Dataset!R123</f>
        <v>61.785319999999999</v>
      </c>
      <c r="T67" s="719">
        <f>[3]Dataset!S123</f>
        <v>64.788252999999997</v>
      </c>
      <c r="U67" s="719">
        <f>[3]Dataset!T123</f>
        <v>64.069698000000002</v>
      </c>
      <c r="V67" s="719">
        <f>[3]Dataset!U123</f>
        <v>67.840147000000002</v>
      </c>
      <c r="W67" s="719">
        <f>[3]Dataset!V123</f>
        <v>67.231746000000001</v>
      </c>
      <c r="X67" s="719">
        <f>[3]Dataset!W123</f>
        <v>62.612870999999998</v>
      </c>
      <c r="Y67" s="719">
        <f>[3]Dataset!X123</f>
        <v>62.845880000000001</v>
      </c>
      <c r="Z67" s="719">
        <f>[3]Dataset!Y123</f>
        <v>60.488773999999999</v>
      </c>
      <c r="AA67" s="719">
        <f>[3]Dataset!Z123</f>
        <v>58.503779999999999</v>
      </c>
      <c r="AB67" s="719">
        <f>[3]Dataset!AA123</f>
        <v>60.023854</v>
      </c>
      <c r="AC67" s="719">
        <f>[3]Dataset!AB123</f>
        <v>55.934244</v>
      </c>
      <c r="AD67" s="719">
        <f>[3]Dataset!AC123</f>
        <v>61.315331999999998</v>
      </c>
      <c r="AE67" s="719">
        <f>[3]Dataset!AD123</f>
        <v>56.501094999999999</v>
      </c>
      <c r="AF67" s="719">
        <f>[3]Dataset!AE123</f>
        <v>59.240597000000001</v>
      </c>
      <c r="AG67" s="719">
        <f>[3]Dataset!AF123</f>
        <v>57.881005999999999</v>
      </c>
      <c r="AH67" s="719">
        <f>[3]Dataset!AG123</f>
        <v>60.91977</v>
      </c>
      <c r="AI67" s="719">
        <f>[3]Dataset!AH123</f>
        <v>61.338459999999998</v>
      </c>
      <c r="AJ67" s="719">
        <f>[3]Dataset!AI123</f>
        <v>56.961758000000003</v>
      </c>
      <c r="AK67" s="719">
        <f>[3]Dataset!AJ123</f>
        <v>57.541894999999997</v>
      </c>
      <c r="AL67" s="719">
        <f>[3]Dataset!AK123</f>
        <v>55.300671999999999</v>
      </c>
      <c r="AM67" s="719">
        <f>[3]Dataset!AL123</f>
        <v>53.609876999999997</v>
      </c>
      <c r="AN67" s="719">
        <f>[3]Dataset!AM123</f>
        <v>55.543945000000001</v>
      </c>
      <c r="AO67" s="719">
        <f>[3]Dataset!AN123</f>
        <v>53.067376000000003</v>
      </c>
      <c r="AP67" s="719">
        <f>[3]Dataset!AO123</f>
        <v>50.351013000000002</v>
      </c>
      <c r="AQ67" s="719">
        <f>[3]Dataset!AP123</f>
        <v>46.368599000000003</v>
      </c>
      <c r="AR67" s="719">
        <f>[3]Dataset!AQ123</f>
        <v>47.773496999999999</v>
      </c>
      <c r="AS67" s="719">
        <f>[3]Dataset!AR123</f>
        <v>45.818145999999999</v>
      </c>
      <c r="AT67" s="719">
        <f>[3]Dataset!AS123</f>
        <v>50.506988999999997</v>
      </c>
      <c r="AU67" s="719">
        <f>[3]Dataset!AT123</f>
        <v>51.659325000000003</v>
      </c>
      <c r="AV67" s="719">
        <f>[3]Dataset!AU123</f>
        <v>49.163165999999997</v>
      </c>
      <c r="AW67" s="719">
        <f>[3]Dataset!AV123</f>
        <v>49.864235000000001</v>
      </c>
      <c r="AX67" s="719">
        <f>[3]Dataset!AW123</f>
        <v>47.141683</v>
      </c>
      <c r="AY67" s="719">
        <f>[3]Dataset!AX123</f>
        <v>46.044120999999997</v>
      </c>
      <c r="AZ67" s="719">
        <f>[3]Dataset!AY123</f>
        <v>47.272919000000002</v>
      </c>
      <c r="BA67" s="719">
        <f>[3]Dataset!AZ123</f>
        <v>44.148145</v>
      </c>
      <c r="BB67" s="719">
        <f>[3]Dataset!BA123</f>
        <v>46.698186999999997</v>
      </c>
      <c r="BC67" s="719">
        <f>[3]Dataset!BB123</f>
        <v>43.813982000000003</v>
      </c>
      <c r="BD67" s="719">
        <f>[3]Dataset!BC123</f>
        <v>45.511324000000002</v>
      </c>
      <c r="BE67" s="719">
        <f>[3]Dataset!BD123</f>
        <v>44.962598999999997</v>
      </c>
      <c r="BF67" s="719">
        <f>[3]Dataset!BE123</f>
        <v>47.968798</v>
      </c>
      <c r="BG67" s="719">
        <f>[3]Dataset!BF123</f>
        <v>46.456262000000002</v>
      </c>
      <c r="BH67" s="719">
        <f>[3]Dataset!BG123</f>
        <v>43.910832999999997</v>
      </c>
      <c r="BI67" s="719">
        <f>[3]Dataset!BH123</f>
        <v>44.921821000000001</v>
      </c>
      <c r="BJ67" s="719">
        <f>[3]Dataset!BI123</f>
        <v>42.397249000000002</v>
      </c>
      <c r="BK67" s="719">
        <f>[3]Dataset!BJ123</f>
        <v>41.29278</v>
      </c>
      <c r="BL67" s="719">
        <f>[3]Dataset!BK123</f>
        <v>42.416224999999997</v>
      </c>
      <c r="BM67" s="719">
        <f>[3]Dataset!BL123</f>
        <v>39.771478000000002</v>
      </c>
      <c r="BN67" s="719">
        <f>[3]Dataset!BM123</f>
        <v>43.122959999999999</v>
      </c>
      <c r="BO67" s="719">
        <f>[3]Dataset!BN123</f>
        <v>39.698931000000002</v>
      </c>
      <c r="BP67" s="719">
        <f>[3]Dataset!BO123</f>
        <v>40.886924</v>
      </c>
      <c r="BQ67" s="719">
        <f>[3]Dataset!BP123</f>
        <v>39.867247999999996</v>
      </c>
      <c r="BR67" s="719">
        <f>[3]Dataset!BQ123</f>
        <v>42.581361999999999</v>
      </c>
      <c r="BS67" s="719">
        <f>[3]Dataset!BR123</f>
        <v>41.50759</v>
      </c>
      <c r="BT67" s="719">
        <f>[3]Dataset!BS123</f>
        <v>40.246200999999999</v>
      </c>
      <c r="BU67" s="719">
        <f>[3]Dataset!BT123</f>
        <v>40.234769</v>
      </c>
      <c r="BV67" s="719">
        <f>[3]Dataset!BU123</f>
        <v>38.461699000000003</v>
      </c>
      <c r="BW67" s="719">
        <f>[3]Dataset!BV123</f>
        <v>37.385223000000003</v>
      </c>
      <c r="BX67" s="719">
        <f>[3]Dataset!BW123</f>
        <v>37.854557</v>
      </c>
      <c r="BY67" s="719">
        <f>[3]Dataset!BX123</f>
        <v>35.320331000000003</v>
      </c>
      <c r="BZ67" s="719">
        <v>38.782347999999999</v>
      </c>
      <c r="CA67" s="719">
        <v>35.885280999999999</v>
      </c>
      <c r="CB67" s="719">
        <v>37.399734000000002</v>
      </c>
      <c r="CC67" s="719">
        <v>36.575024999999997</v>
      </c>
      <c r="CD67" s="719">
        <v>37.930618000000003</v>
      </c>
      <c r="CE67" s="719">
        <v>37.220643000000003</v>
      </c>
      <c r="CF67" s="719">
        <v>36.007492999999997</v>
      </c>
      <c r="CG67" s="719">
        <v>36.378960999999997</v>
      </c>
      <c r="CH67" s="719">
        <v>34.73377</v>
      </c>
      <c r="CI67" s="801">
        <v>33.535010999999997</v>
      </c>
      <c r="CJ67" s="801">
        <v>34.337530000000001</v>
      </c>
      <c r="CK67" s="801">
        <v>33.356442999999999</v>
      </c>
      <c r="CL67" s="801">
        <v>35.025644</v>
      </c>
      <c r="CM67" s="801">
        <v>32.444254000000001</v>
      </c>
      <c r="CN67" s="801">
        <v>33.814487</v>
      </c>
      <c r="CO67" s="801">
        <v>33.440629000000001</v>
      </c>
      <c r="CP67" s="801">
        <v>34.417605999999999</v>
      </c>
      <c r="CQ67" s="801">
        <v>33.618395999999997</v>
      </c>
      <c r="CR67" s="801">
        <v>32.185473999999999</v>
      </c>
    </row>
    <row r="68" spans="1:96" ht="16.5" customHeight="1">
      <c r="A68" s="1056"/>
      <c r="B68" s="1053"/>
      <c r="C68" s="796" t="s">
        <v>646</v>
      </c>
      <c r="D68" s="798">
        <f>[3]Dataset!C124</f>
        <v>6.8853299999999997</v>
      </c>
      <c r="E68" s="798">
        <f>[3]Dataset!D124</f>
        <v>6.4580039999999999</v>
      </c>
      <c r="F68" s="798">
        <f>[3]Dataset!E124</f>
        <v>7.2408869999999999</v>
      </c>
      <c r="G68" s="798">
        <f>[3]Dataset!F124</f>
        <v>6.4709729999999999</v>
      </c>
      <c r="H68" s="798">
        <f>[3]Dataset!G124</f>
        <v>6.9070200000000002</v>
      </c>
      <c r="I68" s="798">
        <f>[3]Dataset!H124</f>
        <v>6.3586799999999997</v>
      </c>
      <c r="J68" s="798">
        <f>[3]Dataset!I124</f>
        <v>6.7697180000000001</v>
      </c>
      <c r="K68" s="798">
        <f>[3]Dataset!J124</f>
        <v>6.6492000000000004</v>
      </c>
      <c r="L68" s="798">
        <f>[3]Dataset!K124</f>
        <v>6.1726200000000002</v>
      </c>
      <c r="M68" s="798">
        <f>[3]Dataset!L124</f>
        <v>6.4586639999999997</v>
      </c>
      <c r="N68" s="798">
        <f>[3]Dataset!M124</f>
        <v>6.3110099999999996</v>
      </c>
      <c r="O68" s="798">
        <f>[3]Dataset!N124</f>
        <v>6.0774429999999997</v>
      </c>
      <c r="P68" s="798">
        <f>[3]Dataset!O124</f>
        <v>6.3895200000000001</v>
      </c>
      <c r="Q68" s="798">
        <f>[3]Dataset!P124</f>
        <v>6.0499879999999999</v>
      </c>
      <c r="R68" s="798">
        <f>[3]Dataset!Q124</f>
        <v>6.841297</v>
      </c>
      <c r="S68" s="798">
        <f>[3]Dataset!R124</f>
        <v>6.1957050000000002</v>
      </c>
      <c r="T68" s="798">
        <f>[3]Dataset!S124</f>
        <v>6.4641599999999997</v>
      </c>
      <c r="U68" s="798">
        <f>[3]Dataset!T124</f>
        <v>6.3494999999999999</v>
      </c>
      <c r="V68" s="798">
        <f>[3]Dataset!U124</f>
        <v>6.5859189999999996</v>
      </c>
      <c r="W68" s="798">
        <f>[3]Dataset!V124</f>
        <v>6.5207699999999997</v>
      </c>
      <c r="X68" s="798">
        <f>[3]Dataset!W124</f>
        <v>6.0442499999999999</v>
      </c>
      <c r="Y68" s="798">
        <f>[3]Dataset!X124</f>
        <v>6.0974209999999998</v>
      </c>
      <c r="Z68" s="798">
        <f>[3]Dataset!Y124</f>
        <v>5.9406600000000003</v>
      </c>
      <c r="AA68" s="798">
        <f>[3]Dataset!Z124</f>
        <v>5.813485</v>
      </c>
      <c r="AB68" s="798">
        <f>[3]Dataset!AA124</f>
        <v>6.0135899999999998</v>
      </c>
      <c r="AC68" s="798">
        <f>[3]Dataset!AB124</f>
        <v>5.6631400000000003</v>
      </c>
      <c r="AD68" s="798">
        <f>[3]Dataset!AC124</f>
        <v>6.2331390000000004</v>
      </c>
      <c r="AE68" s="798">
        <f>[3]Dataset!AD124</f>
        <v>5.6721969999999997</v>
      </c>
      <c r="AF68" s="798">
        <f>[3]Dataset!AE124</f>
        <v>6.0738000000000003</v>
      </c>
      <c r="AG68" s="798">
        <f>[3]Dataset!AF124</f>
        <v>5.7472500000000002</v>
      </c>
      <c r="AH68" s="798">
        <f>[3]Dataset!AG124</f>
        <v>6.1023500000000004</v>
      </c>
      <c r="AI68" s="798">
        <f>[3]Dataset!AH124</f>
        <v>6.3233100000000002</v>
      </c>
      <c r="AJ68" s="798">
        <f>[3]Dataset!AI124</f>
        <v>5.7358200000000004</v>
      </c>
      <c r="AK68" s="798">
        <f>[3]Dataset!AJ124</f>
        <v>5.9506050000000004</v>
      </c>
      <c r="AL68" s="798">
        <f>[3]Dataset!AK124</f>
        <v>5.7989100000000002</v>
      </c>
      <c r="AM68" s="798">
        <f>[3]Dataset!AL124</f>
        <v>5.4831750000000001</v>
      </c>
      <c r="AN68" s="798">
        <f>[3]Dataset!AM124</f>
        <v>5.8208399999999996</v>
      </c>
      <c r="AO68" s="798">
        <f>[3]Dataset!AN124</f>
        <v>5.5975799999999998</v>
      </c>
      <c r="AP68" s="798">
        <f>[3]Dataset!AO124</f>
        <v>5.498005</v>
      </c>
      <c r="AQ68" s="798">
        <f>[3]Dataset!AP124</f>
        <v>5.2833069999999998</v>
      </c>
      <c r="AR68" s="798">
        <f>[3]Dataset!AQ124</f>
        <v>5.5060200000000004</v>
      </c>
      <c r="AS68" s="798">
        <f>[3]Dataset!AR124</f>
        <v>4.9679700000000002</v>
      </c>
      <c r="AT68" s="798">
        <f>[3]Dataset!AS124</f>
        <v>5.4490869999999996</v>
      </c>
      <c r="AU68" s="798">
        <f>[3]Dataset!AT124</f>
        <v>5.5786499999999997</v>
      </c>
      <c r="AV68" s="798">
        <f>[3]Dataset!AU124</f>
        <v>5.0105399999999998</v>
      </c>
      <c r="AW68" s="798">
        <f>[3]Dataset!AV124</f>
        <v>5.1413190000000002</v>
      </c>
      <c r="AX68" s="798">
        <f>[3]Dataset!AW124</f>
        <v>4.98996</v>
      </c>
      <c r="AY68" s="798">
        <f>[3]Dataset!AX124</f>
        <v>4.91289</v>
      </c>
      <c r="AZ68" s="798">
        <f>[3]Dataset!AY124</f>
        <v>5.0435999999999996</v>
      </c>
      <c r="BA68" s="798">
        <f>[3]Dataset!AZ124</f>
        <v>4.5939319999999997</v>
      </c>
      <c r="BB68" s="798">
        <f>[3]Dataset!BA124</f>
        <v>4.9730819999999998</v>
      </c>
      <c r="BC68" s="798">
        <f>[3]Dataset!BB124</f>
        <v>4.7217219999999998</v>
      </c>
      <c r="BD68" s="798">
        <f>[3]Dataset!BC124</f>
        <v>4.7335200000000004</v>
      </c>
      <c r="BE68" s="798">
        <f>[3]Dataset!BD124</f>
        <v>4.7888099999999998</v>
      </c>
      <c r="BF68" s="798">
        <f>[3]Dataset!BE124</f>
        <v>5.2001569999999999</v>
      </c>
      <c r="BG68" s="798">
        <f>[3]Dataset!BF124</f>
        <v>5.1026699999999998</v>
      </c>
      <c r="BH68" s="798">
        <f>[3]Dataset!BG124</f>
        <v>4.7004000000000001</v>
      </c>
      <c r="BI68" s="798">
        <f>[3]Dataset!BH124</f>
        <v>4.7455420000000004</v>
      </c>
      <c r="BJ68" s="798">
        <f>[3]Dataset!BI124</f>
        <v>4.4802600000000004</v>
      </c>
      <c r="BK68" s="798">
        <f>[3]Dataset!BJ124</f>
        <v>4.4313450000000003</v>
      </c>
      <c r="BL68" s="798">
        <f>[3]Dataset!BK124</f>
        <v>4.8031499999999996</v>
      </c>
      <c r="BM68" s="798">
        <f>[3]Dataset!BL124</f>
        <v>4.613588</v>
      </c>
      <c r="BN68" s="798">
        <f>[3]Dataset!BM124</f>
        <v>5.0240770000000001</v>
      </c>
      <c r="BO68" s="798">
        <f>[3]Dataset!BN124</f>
        <v>4.5120810000000002</v>
      </c>
      <c r="BP68" s="798">
        <f>[3]Dataset!BO124</f>
        <v>4.5183299999999997</v>
      </c>
      <c r="BQ68" s="798">
        <f>[3]Dataset!BP124</f>
        <v>4.4626200000000003</v>
      </c>
      <c r="BR68" s="798">
        <f>[3]Dataset!BQ124</f>
        <v>4.844525</v>
      </c>
      <c r="BS68" s="798">
        <f>[3]Dataset!BR124</f>
        <v>4.6688700000000001</v>
      </c>
      <c r="BT68" s="798">
        <f>[3]Dataset!BS124</f>
        <v>4.5688800000000001</v>
      </c>
      <c r="BU68" s="798">
        <f>[3]Dataset!BT124</f>
        <v>4.5850860000000004</v>
      </c>
      <c r="BV68" s="798">
        <f>[3]Dataset!BU124</f>
        <v>4.2716099999999999</v>
      </c>
      <c r="BW68" s="798">
        <f>[3]Dataset!BV124</f>
        <v>3.973004</v>
      </c>
      <c r="BX68" s="798">
        <f>[3]Dataset!BW124</f>
        <v>4.1756399999999996</v>
      </c>
      <c r="BY68" s="798">
        <f>[3]Dataset!BX124</f>
        <v>3.985716</v>
      </c>
      <c r="BZ68" s="798">
        <v>4.2560830000000003</v>
      </c>
      <c r="CA68" s="798">
        <v>3.9434779999999998</v>
      </c>
      <c r="CB68" s="798">
        <v>4.0289400000000004</v>
      </c>
      <c r="CC68" s="798">
        <v>3.8727360000000002</v>
      </c>
      <c r="CD68" s="798">
        <v>4.3035439999999996</v>
      </c>
      <c r="CE68" s="798">
        <v>4.1190899999999999</v>
      </c>
      <c r="CF68" s="798">
        <v>3.9851100000000002</v>
      </c>
      <c r="CG68" s="798">
        <v>4.0558540000000001</v>
      </c>
      <c r="CH68" s="798">
        <v>3.8145600000000002</v>
      </c>
      <c r="CI68" s="869">
        <v>3.6861609999999998</v>
      </c>
      <c r="CJ68" s="869">
        <v>3.7204199999999998</v>
      </c>
      <c r="CK68" s="869">
        <v>3.603424</v>
      </c>
      <c r="CL68" s="869">
        <v>3.8702570000000001</v>
      </c>
      <c r="CM68" s="869">
        <v>3.5533410000000001</v>
      </c>
      <c r="CN68" s="869">
        <v>3.6385800000000001</v>
      </c>
      <c r="CO68" s="869">
        <v>3.6995100000000001</v>
      </c>
      <c r="CP68" s="869">
        <v>3.8599030000000001</v>
      </c>
      <c r="CQ68" s="869">
        <v>3.7244999999999999</v>
      </c>
      <c r="CR68" s="869">
        <v>3.6168300000000002</v>
      </c>
    </row>
    <row r="69" spans="1:96" ht="16.5" customHeight="1">
      <c r="A69" s="1056"/>
      <c r="B69" s="1053"/>
      <c r="C69" s="796" t="s">
        <v>647</v>
      </c>
      <c r="D69" s="798">
        <f>[3]Dataset!C125</f>
        <v>5.9870999999999999</v>
      </c>
      <c r="E69" s="798">
        <f>[3]Dataset!D125</f>
        <v>5.6629719999999999</v>
      </c>
      <c r="F69" s="798">
        <f>[3]Dataset!E125</f>
        <v>5.9692360000000004</v>
      </c>
      <c r="G69" s="798">
        <f>[3]Dataset!F125</f>
        <v>5.4273790000000002</v>
      </c>
      <c r="H69" s="798">
        <f>[3]Dataset!G125</f>
        <v>5.5241699999999998</v>
      </c>
      <c r="I69" s="798">
        <f>[3]Dataset!H125</f>
        <v>5.8326599999999997</v>
      </c>
      <c r="J69" s="798">
        <f>[3]Dataset!I125</f>
        <v>5.999771</v>
      </c>
      <c r="K69" s="798">
        <f>[3]Dataset!J125</f>
        <v>5.8289999999999997</v>
      </c>
      <c r="L69" s="798">
        <f>[3]Dataset!K125</f>
        <v>5.4569700000000001</v>
      </c>
      <c r="M69" s="798">
        <f>[3]Dataset!L125</f>
        <v>5.3560249999999998</v>
      </c>
      <c r="N69" s="798">
        <f>[3]Dataset!M125</f>
        <v>5.1839700000000004</v>
      </c>
      <c r="O69" s="798">
        <f>[3]Dataset!N125</f>
        <v>4.8839189999999997</v>
      </c>
      <c r="P69" s="798">
        <f>[3]Dataset!O125</f>
        <v>4.8064799999999996</v>
      </c>
      <c r="Q69" s="798">
        <f>[3]Dataset!P125</f>
        <v>4.4928800000000004</v>
      </c>
      <c r="R69" s="798">
        <f>[3]Dataset!Q125</f>
        <v>5.2726660000000001</v>
      </c>
      <c r="S69" s="798">
        <f>[3]Dataset!R125</f>
        <v>4.7239259999999996</v>
      </c>
      <c r="T69" s="798">
        <f>[3]Dataset!S125</f>
        <v>4.9432799999999997</v>
      </c>
      <c r="U69" s="798">
        <f>[3]Dataset!T125</f>
        <v>4.9530839999999996</v>
      </c>
      <c r="V69" s="798">
        <f>[3]Dataset!U125</f>
        <v>5.2061400000000004</v>
      </c>
      <c r="W69" s="798">
        <f>[3]Dataset!V125</f>
        <v>5.1958500000000001</v>
      </c>
      <c r="X69" s="798">
        <f>[3]Dataset!W125</f>
        <v>4.8357299999999999</v>
      </c>
      <c r="Y69" s="798">
        <f>[3]Dataset!X125</f>
        <v>4.8720220000000003</v>
      </c>
      <c r="Z69" s="798">
        <f>[3]Dataset!Y125</f>
        <v>4.6549800000000001</v>
      </c>
      <c r="AA69" s="798">
        <f>[3]Dataset!Z125</f>
        <v>4.3717790000000001</v>
      </c>
      <c r="AB69" s="798">
        <f>[3]Dataset!AA125</f>
        <v>4.3758299999999997</v>
      </c>
      <c r="AC69" s="798">
        <f>[3]Dataset!AB125</f>
        <v>4.1375039999999998</v>
      </c>
      <c r="AD69" s="798">
        <f>[3]Dataset!AC125</f>
        <v>4.6380030000000003</v>
      </c>
      <c r="AE69" s="798">
        <f>[3]Dataset!AD125</f>
        <v>4.176609</v>
      </c>
      <c r="AF69" s="798">
        <f>[3]Dataset!AE125</f>
        <v>4.5426900000000003</v>
      </c>
      <c r="AG69" s="798">
        <f>[3]Dataset!AF125</f>
        <v>4.3922699999999999</v>
      </c>
      <c r="AH69" s="798">
        <f>[3]Dataset!AG125</f>
        <v>4.6013919999999997</v>
      </c>
      <c r="AI69" s="798">
        <f>[3]Dataset!AH125</f>
        <v>4.9926300000000001</v>
      </c>
      <c r="AJ69" s="798">
        <f>[3]Dataset!AI125</f>
        <v>4.4927400000000004</v>
      </c>
      <c r="AK69" s="798">
        <f>[3]Dataset!AJ125</f>
        <v>4.4365959999999998</v>
      </c>
      <c r="AL69" s="798">
        <f>[3]Dataset!AK125</f>
        <v>4.0736879999999998</v>
      </c>
      <c r="AM69" s="798">
        <f>[3]Dataset!AL125</f>
        <v>3.9515980000000002</v>
      </c>
      <c r="AN69" s="798">
        <f>[3]Dataset!AM125</f>
        <v>4.1869199999999998</v>
      </c>
      <c r="AO69" s="798">
        <f>[3]Dataset!AN125</f>
        <v>4.0138030000000002</v>
      </c>
      <c r="AP69" s="798">
        <f>[3]Dataset!AO125</f>
        <v>4.058179</v>
      </c>
      <c r="AQ69" s="798">
        <f>[3]Dataset!AP125</f>
        <v>3.7506840000000001</v>
      </c>
      <c r="AR69" s="798">
        <f>[3]Dataset!AQ125</f>
        <v>3.8684400000000001</v>
      </c>
      <c r="AS69" s="798">
        <f>[3]Dataset!AR125</f>
        <v>3.4397700000000002</v>
      </c>
      <c r="AT69" s="798">
        <f>[3]Dataset!AS125</f>
        <v>3.7419790000000002</v>
      </c>
      <c r="AU69" s="798">
        <f>[3]Dataset!AT125</f>
        <v>4.4720399999999998</v>
      </c>
      <c r="AV69" s="798">
        <f>[3]Dataset!AU125</f>
        <v>3.9990899999999998</v>
      </c>
      <c r="AW69" s="798">
        <f>[3]Dataset!AV125</f>
        <v>3.828376</v>
      </c>
      <c r="AX69" s="798">
        <f>[3]Dataset!AW125</f>
        <v>3.6942300000000001</v>
      </c>
      <c r="AY69" s="798">
        <f>[3]Dataset!AX125</f>
        <v>3.5252979999999998</v>
      </c>
      <c r="AZ69" s="798">
        <f>[3]Dataset!AY125</f>
        <v>3.4762200000000001</v>
      </c>
      <c r="BA69" s="798">
        <f>[3]Dataset!AZ125</f>
        <v>3.3285</v>
      </c>
      <c r="BB69" s="798">
        <f>[3]Dataset!BA125</f>
        <v>3.528575</v>
      </c>
      <c r="BC69" s="798">
        <f>[3]Dataset!BB125</f>
        <v>3.3359860000000001</v>
      </c>
      <c r="BD69" s="798">
        <f>[3]Dataset!BC125</f>
        <v>3.2899500000000002</v>
      </c>
      <c r="BE69" s="798">
        <f>[3]Dataset!BD125</f>
        <v>3.1578599999999999</v>
      </c>
      <c r="BF69" s="798">
        <f>[3]Dataset!BE125</f>
        <v>3.5111530000000002</v>
      </c>
      <c r="BG69" s="798">
        <f>[3]Dataset!BF125</f>
        <v>3.4151400000000001</v>
      </c>
      <c r="BH69" s="798">
        <f>[3]Dataset!BG125</f>
        <v>3.1403099999999999</v>
      </c>
      <c r="BI69" s="798">
        <f>[3]Dataset!BH125</f>
        <v>3.2622849999999999</v>
      </c>
      <c r="BJ69" s="798">
        <f>[3]Dataset!BI125</f>
        <v>2.98536</v>
      </c>
      <c r="BK69" s="798">
        <f>[3]Dataset!BJ125</f>
        <v>2.9139780000000002</v>
      </c>
      <c r="BL69" s="798">
        <f>[3]Dataset!BK125</f>
        <v>2.9703300000000001</v>
      </c>
      <c r="BM69" s="798">
        <f>[3]Dataset!BL125</f>
        <v>2.6859000000000002</v>
      </c>
      <c r="BN69" s="798">
        <f>[3]Dataset!BM125</f>
        <v>2.6899500000000001</v>
      </c>
      <c r="BO69" s="798">
        <f>[3]Dataset!BN125</f>
        <v>2.585553</v>
      </c>
      <c r="BP69" s="798">
        <f>[3]Dataset!BO125</f>
        <v>2.5139399999999998</v>
      </c>
      <c r="BQ69" s="798">
        <f>[3]Dataset!BP125</f>
        <v>2.5253399999999999</v>
      </c>
      <c r="BR69" s="798">
        <f>[3]Dataset!BQ125</f>
        <v>2.8701349999999999</v>
      </c>
      <c r="BS69" s="798">
        <f>[3]Dataset!BR125</f>
        <v>2.7170100000000001</v>
      </c>
      <c r="BT69" s="798">
        <f>[3]Dataset!BS125</f>
        <v>2.6836799999999998</v>
      </c>
      <c r="BU69" s="798">
        <f>[3]Dataset!BT125</f>
        <v>2.5095900000000002</v>
      </c>
      <c r="BV69" s="798">
        <f>[3]Dataset!BU125</f>
        <v>2.4174600000000002</v>
      </c>
      <c r="BW69" s="798">
        <f>[3]Dataset!BV125</f>
        <v>2.3737659999999998</v>
      </c>
      <c r="BX69" s="798">
        <f>[3]Dataset!BW125</f>
        <v>2.32674</v>
      </c>
      <c r="BY69" s="798">
        <f>[3]Dataset!BX125</f>
        <v>2.0957400000000002</v>
      </c>
      <c r="BZ69" s="798">
        <v>2.3956179999999998</v>
      </c>
      <c r="CA69" s="798">
        <v>2.1816409999999999</v>
      </c>
      <c r="CB69" s="798">
        <v>2.2357200000000002</v>
      </c>
      <c r="CC69" s="798">
        <v>2.39967</v>
      </c>
      <c r="CD69" s="798">
        <v>2.3581080000000001</v>
      </c>
      <c r="CE69" s="798">
        <v>2.2785899999999999</v>
      </c>
      <c r="CF69" s="798">
        <v>2.28966</v>
      </c>
      <c r="CG69" s="798">
        <v>2.2483059999999999</v>
      </c>
      <c r="CH69" s="798">
        <v>2.0965799999999999</v>
      </c>
      <c r="CI69" s="869">
        <v>2.084346</v>
      </c>
      <c r="CJ69" s="869">
        <v>2.0777100000000002</v>
      </c>
      <c r="CK69" s="869">
        <v>2.0371920000000001</v>
      </c>
      <c r="CL69" s="869">
        <v>2.2233200000000002</v>
      </c>
      <c r="CM69" s="869">
        <v>1.9830779999999999</v>
      </c>
      <c r="CN69" s="869">
        <v>2.1240899999999998</v>
      </c>
      <c r="CO69" s="869">
        <v>2.1497700000000002</v>
      </c>
      <c r="CP69" s="869">
        <v>2.1877629999999999</v>
      </c>
      <c r="CQ69" s="869">
        <v>2.13564</v>
      </c>
      <c r="CR69" s="869">
        <v>1.877624</v>
      </c>
    </row>
    <row r="70" spans="1:96" ht="16.5" customHeight="1">
      <c r="A70" s="1056"/>
      <c r="B70" s="1053"/>
      <c r="C70" s="796" t="s">
        <v>692</v>
      </c>
      <c r="D70" s="798">
        <f>[3]Dataset!C126</f>
        <v>4.593585</v>
      </c>
      <c r="E70" s="798">
        <f>[3]Dataset!D126</f>
        <v>4.4101800000000004</v>
      </c>
      <c r="F70" s="798">
        <f>[3]Dataset!E126</f>
        <v>4.8398110000000001</v>
      </c>
      <c r="G70" s="798">
        <f>[3]Dataset!F126</f>
        <v>4.4881950000000002</v>
      </c>
      <c r="H70" s="798">
        <f>[3]Dataset!G126</f>
        <v>4.9798</v>
      </c>
      <c r="I70" s="798">
        <f>[3]Dataset!H126</f>
        <v>4.89947</v>
      </c>
      <c r="J70" s="798">
        <f>[3]Dataset!I126</f>
        <v>5.7892979999999996</v>
      </c>
      <c r="K70" s="798">
        <f>[3]Dataset!J126</f>
        <v>6.2554439999999998</v>
      </c>
      <c r="L70" s="798">
        <f>[3]Dataset!K126</f>
        <v>4.8635619999999999</v>
      </c>
      <c r="M70" s="798">
        <f>[3]Dataset!L126</f>
        <v>4.4962090000000003</v>
      </c>
      <c r="N70" s="798">
        <f>[3]Dataset!M126</f>
        <v>4.2224139999999997</v>
      </c>
      <c r="O70" s="798">
        <f>[3]Dataset!N126</f>
        <v>4.2905740000000003</v>
      </c>
      <c r="P70" s="798">
        <f>[3]Dataset!O126</f>
        <v>4.3771240000000002</v>
      </c>
      <c r="Q70" s="798">
        <f>[3]Dataset!P126</f>
        <v>4.2115320000000001</v>
      </c>
      <c r="R70" s="798">
        <f>[3]Dataset!Q126</f>
        <v>4.6525569999999998</v>
      </c>
      <c r="S70" s="798">
        <f>[3]Dataset!R126</f>
        <v>4.3414659999999996</v>
      </c>
      <c r="T70" s="798">
        <f>[3]Dataset!S126</f>
        <v>4.5889040000000003</v>
      </c>
      <c r="U70" s="798">
        <f>[3]Dataset!T126</f>
        <v>4.5855119999999996</v>
      </c>
      <c r="V70" s="798">
        <f>[3]Dataset!U126</f>
        <v>5.3590679999999997</v>
      </c>
      <c r="W70" s="798">
        <f>[3]Dataset!V126</f>
        <v>5.6924780000000004</v>
      </c>
      <c r="X70" s="798">
        <f>[3]Dataset!W126</f>
        <v>4.479406</v>
      </c>
      <c r="Y70" s="798">
        <f>[3]Dataset!X126</f>
        <v>4.227055</v>
      </c>
      <c r="Z70" s="798">
        <f>[3]Dataset!Y126</f>
        <v>3.9237139999999999</v>
      </c>
      <c r="AA70" s="798">
        <f>[3]Dataset!Z126</f>
        <v>3.8964599999999998</v>
      </c>
      <c r="AB70" s="798">
        <f>[3]Dataset!AA126</f>
        <v>3.923686</v>
      </c>
      <c r="AC70" s="798">
        <f>[3]Dataset!AB126</f>
        <v>3.7832720000000002</v>
      </c>
      <c r="AD70" s="798">
        <f>[3]Dataset!AC126</f>
        <v>4.1995180000000003</v>
      </c>
      <c r="AE70" s="798">
        <f>[3]Dataset!AD126</f>
        <v>3.8599920000000001</v>
      </c>
      <c r="AF70" s="798">
        <f>[3]Dataset!AE126</f>
        <v>4.0884260000000001</v>
      </c>
      <c r="AG70" s="798">
        <f>[3]Dataset!AF126</f>
        <v>4.3265260000000003</v>
      </c>
      <c r="AH70" s="798">
        <f>[3]Dataset!AG126</f>
        <v>4.7732260000000002</v>
      </c>
      <c r="AI70" s="798">
        <f>[3]Dataset!AH126</f>
        <v>5.0650899999999996</v>
      </c>
      <c r="AJ70" s="798">
        <f>[3]Dataset!AI126</f>
        <v>4.3235299999999999</v>
      </c>
      <c r="AK70" s="798">
        <f>[3]Dataset!AJ126</f>
        <v>3.9622060000000001</v>
      </c>
      <c r="AL70" s="798">
        <f>[3]Dataset!AK126</f>
        <v>3.721238</v>
      </c>
      <c r="AM70" s="798">
        <f>[3]Dataset!AL126</f>
        <v>3.6292460000000002</v>
      </c>
      <c r="AN70" s="798">
        <f>[3]Dataset!AM126</f>
        <v>3.750842</v>
      </c>
      <c r="AO70" s="798">
        <f>[3]Dataset!AN126</f>
        <v>3.648304</v>
      </c>
      <c r="AP70" s="798">
        <f>[3]Dataset!AO126</f>
        <v>2.1850740000000002</v>
      </c>
      <c r="AQ70" s="798">
        <f>[3]Dataset!AP126</f>
        <v>1.2351369999999999</v>
      </c>
      <c r="AR70" s="798">
        <f>[3]Dataset!AQ126</f>
        <v>1.2628980000000001</v>
      </c>
      <c r="AS70" s="798">
        <f>[3]Dataset!AR126</f>
        <v>1.6241749999999999</v>
      </c>
      <c r="AT70" s="798">
        <f>[3]Dataset!AS126</f>
        <v>2.791801</v>
      </c>
      <c r="AU70" s="798">
        <f>[3]Dataset!AT126</f>
        <v>3.3208799999999998</v>
      </c>
      <c r="AV70" s="798">
        <f>[3]Dataset!AU126</f>
        <v>3.001198</v>
      </c>
      <c r="AW70" s="798">
        <f>[3]Dataset!AV126</f>
        <v>2.88672</v>
      </c>
      <c r="AX70" s="798">
        <f>[3]Dataset!AW126</f>
        <v>2.1774300000000002</v>
      </c>
      <c r="AY70" s="798">
        <f>[3]Dataset!AX126</f>
        <v>2.1715740000000001</v>
      </c>
      <c r="AZ70" s="798">
        <f>[3]Dataset!AY126</f>
        <v>2.0378539999999998</v>
      </c>
      <c r="BA70" s="798">
        <f>[3]Dataset!AZ126</f>
        <v>2.2072919999999998</v>
      </c>
      <c r="BB70" s="798">
        <f>[3]Dataset!BA126</f>
        <v>1.9298040000000001</v>
      </c>
      <c r="BC70" s="798">
        <f>[3]Dataset!BB126</f>
        <v>1.712985</v>
      </c>
      <c r="BD70" s="798">
        <f>[3]Dataset!BC126</f>
        <v>2.5196350000000001</v>
      </c>
      <c r="BE70" s="798">
        <f>[3]Dataset!BD126</f>
        <v>3.128412</v>
      </c>
      <c r="BF70" s="798">
        <f>[3]Dataset!BE126</f>
        <v>3.5534940000000002</v>
      </c>
      <c r="BG70" s="798">
        <f>[3]Dataset!BF126</f>
        <v>3.4839159999999998</v>
      </c>
      <c r="BH70" s="798">
        <f>[3]Dataset!BG126</f>
        <v>2.7978580000000002</v>
      </c>
      <c r="BI70" s="798">
        <f>[3]Dataset!BH126</f>
        <v>2.6092909999999998</v>
      </c>
      <c r="BJ70" s="798">
        <f>[3]Dataset!BI126</f>
        <v>2.432455</v>
      </c>
      <c r="BK70" s="798">
        <f>[3]Dataset!BJ126</f>
        <v>2.3875310000000001</v>
      </c>
      <c r="BL70" s="798">
        <f>[3]Dataset!BK126</f>
        <v>2.4241600000000001</v>
      </c>
      <c r="BM70" s="798">
        <f>[3]Dataset!BL126</f>
        <v>2.3561839999999998</v>
      </c>
      <c r="BN70" s="798">
        <f>[3]Dataset!BM126</f>
        <v>2.632835</v>
      </c>
      <c r="BO70" s="798">
        <f>[3]Dataset!BN126</f>
        <v>2.5305029999999999</v>
      </c>
      <c r="BP70" s="798">
        <f>[3]Dataset!BO126</f>
        <v>2.9155479999999998</v>
      </c>
      <c r="BQ70" s="798">
        <f>[3]Dataset!BP126</f>
        <v>2.7411460000000001</v>
      </c>
      <c r="BR70" s="798">
        <f>[3]Dataset!BQ126</f>
        <v>2.9637349999999998</v>
      </c>
      <c r="BS70" s="798">
        <f>[3]Dataset!BR126</f>
        <v>3.0787</v>
      </c>
      <c r="BT70" s="798">
        <f>[3]Dataset!BS126</f>
        <v>2.5424039999999999</v>
      </c>
      <c r="BU70" s="798">
        <f>[3]Dataset!BT126</f>
        <v>2.4938419999999999</v>
      </c>
      <c r="BV70" s="798">
        <f>[3]Dataset!BU126</f>
        <v>2.3063739999999999</v>
      </c>
      <c r="BW70" s="798">
        <f>[3]Dataset!BV126</f>
        <v>2.3796930000000001</v>
      </c>
      <c r="BX70" s="798">
        <f>[3]Dataset!BW126</f>
        <v>2.2352750000000001</v>
      </c>
      <c r="BY70" s="798">
        <f>[3]Dataset!BX126</f>
        <v>2.1012520000000001</v>
      </c>
      <c r="BZ70" s="798">
        <v>2.2996259999999999</v>
      </c>
      <c r="CA70" s="798">
        <v>2.3090869999999999</v>
      </c>
      <c r="CB70" s="798">
        <v>2.544975</v>
      </c>
      <c r="CC70" s="798">
        <v>2.4800200000000001</v>
      </c>
      <c r="CD70" s="798">
        <v>2.647141</v>
      </c>
      <c r="CE70" s="798">
        <v>2.7439200000000001</v>
      </c>
      <c r="CF70" s="798">
        <v>2.446796</v>
      </c>
      <c r="CG70" s="798">
        <v>2.288637</v>
      </c>
      <c r="CH70" s="798">
        <v>2.2581120000000001</v>
      </c>
      <c r="CI70" s="869">
        <v>2.1058110000000001</v>
      </c>
      <c r="CJ70" s="869">
        <v>2.1117560000000002</v>
      </c>
      <c r="CK70" s="869">
        <v>2.0899390000000002</v>
      </c>
      <c r="CL70" s="869">
        <v>2.1918839999999999</v>
      </c>
      <c r="CM70" s="869">
        <v>2.1784469999999998</v>
      </c>
      <c r="CN70" s="869">
        <v>2.2397619999999998</v>
      </c>
      <c r="CO70" s="869">
        <v>2.3004220000000002</v>
      </c>
      <c r="CP70" s="869">
        <v>2.489706</v>
      </c>
      <c r="CQ70" s="869">
        <v>2.596314</v>
      </c>
      <c r="CR70" s="869">
        <v>2.2419099999999998</v>
      </c>
    </row>
    <row r="71" spans="1:96" ht="16.5" customHeight="1">
      <c r="A71" s="1056"/>
      <c r="B71" s="1053"/>
      <c r="C71" s="796" t="s">
        <v>649</v>
      </c>
      <c r="D71" s="798">
        <f>[3]Dataset!C127</f>
        <v>4.3355399999999999</v>
      </c>
      <c r="E71" s="798">
        <f>[3]Dataset!D127</f>
        <v>4.0561360000000004</v>
      </c>
      <c r="F71" s="798">
        <f>[3]Dataset!E127</f>
        <v>4.3840510000000004</v>
      </c>
      <c r="G71" s="798">
        <f>[3]Dataset!F127</f>
        <v>4.1137370000000004</v>
      </c>
      <c r="H71" s="798">
        <f>[3]Dataset!G127</f>
        <v>4.1994600000000002</v>
      </c>
      <c r="I71" s="798">
        <f>[3]Dataset!H127</f>
        <v>4.36029</v>
      </c>
      <c r="J71" s="798">
        <f>[3]Dataset!I127</f>
        <v>4.6039960000000004</v>
      </c>
      <c r="K71" s="798">
        <f>[3]Dataset!J127</f>
        <v>4.44963</v>
      </c>
      <c r="L71" s="798">
        <f>[3]Dataset!K127</f>
        <v>4.2873299999999999</v>
      </c>
      <c r="M71" s="798">
        <f>[3]Dataset!L127</f>
        <v>4.2856880000000004</v>
      </c>
      <c r="N71" s="798">
        <f>[3]Dataset!M127</f>
        <v>4.0998599999999996</v>
      </c>
      <c r="O71" s="798">
        <f>[3]Dataset!N127</f>
        <v>3.9927199999999998</v>
      </c>
      <c r="P71" s="798">
        <f>[3]Dataset!O127</f>
        <v>4.0804799999999997</v>
      </c>
      <c r="Q71" s="798">
        <f>[3]Dataset!P127</f>
        <v>3.7798880000000001</v>
      </c>
      <c r="R71" s="798">
        <f>[3]Dataset!Q127</f>
        <v>4.2168989999999997</v>
      </c>
      <c r="S71" s="798">
        <f>[3]Dataset!R127</f>
        <v>3.7025459999999999</v>
      </c>
      <c r="T71" s="798">
        <f>[3]Dataset!S127</f>
        <v>3.8147700000000002</v>
      </c>
      <c r="U71" s="798">
        <f>[3]Dataset!T127</f>
        <v>3.7065480000000002</v>
      </c>
      <c r="V71" s="798">
        <f>[3]Dataset!U127</f>
        <v>4.0037739999999999</v>
      </c>
      <c r="W71" s="798">
        <f>[3]Dataset!V127</f>
        <v>3.8720400000000001</v>
      </c>
      <c r="X71" s="798">
        <f>[3]Dataset!W127</f>
        <v>3.72675</v>
      </c>
      <c r="Y71" s="798">
        <f>[3]Dataset!X127</f>
        <v>3.7090260000000002</v>
      </c>
      <c r="Z71" s="798">
        <f>[3]Dataset!Y127</f>
        <v>3.5777700000000001</v>
      </c>
      <c r="AA71" s="798">
        <f>[3]Dataset!Z127</f>
        <v>3.4962399999999998</v>
      </c>
      <c r="AB71" s="798">
        <f>[3]Dataset!AA127</f>
        <v>3.5342699999999998</v>
      </c>
      <c r="AC71" s="798">
        <f>[3]Dataset!AB127</f>
        <v>3.2770640000000002</v>
      </c>
      <c r="AD71" s="798">
        <f>[3]Dataset!AC127</f>
        <v>3.6153439999999999</v>
      </c>
      <c r="AE71" s="798">
        <f>[3]Dataset!AD127</f>
        <v>3.3206449999999998</v>
      </c>
      <c r="AF71" s="798">
        <f>[3]Dataset!AE127</f>
        <v>3.3849900000000002</v>
      </c>
      <c r="AG71" s="798">
        <f>[3]Dataset!AF127</f>
        <v>3.3487200000000001</v>
      </c>
      <c r="AH71" s="798">
        <f>[3]Dataset!AG127</f>
        <v>3.4778899999999999</v>
      </c>
      <c r="AI71" s="798">
        <f>[3]Dataset!AH127</f>
        <v>3.4230299999999998</v>
      </c>
      <c r="AJ71" s="798">
        <f>[3]Dataset!AI127</f>
        <v>3.29637</v>
      </c>
      <c r="AK71" s="798">
        <f>[3]Dataset!AJ127</f>
        <v>3.0898919999999999</v>
      </c>
      <c r="AL71" s="798">
        <f>[3]Dataset!AK127</f>
        <v>3.05457</v>
      </c>
      <c r="AM71" s="798">
        <f>[3]Dataset!AL127</f>
        <v>3.0406499999999999</v>
      </c>
      <c r="AN71" s="798">
        <f>[3]Dataset!AM127</f>
        <v>3.12663</v>
      </c>
      <c r="AO71" s="798">
        <f>[3]Dataset!AN127</f>
        <v>2.7797580000000002</v>
      </c>
      <c r="AP71" s="798">
        <f>[3]Dataset!AO127</f>
        <v>3.0032179999999999</v>
      </c>
      <c r="AQ71" s="798">
        <f>[3]Dataset!AP127</f>
        <v>2.6954920000000002</v>
      </c>
      <c r="AR71" s="798">
        <f>[3]Dataset!AQ127</f>
        <v>2.75631</v>
      </c>
      <c r="AS71" s="798">
        <f>[3]Dataset!AR127</f>
        <v>2.6240999999999999</v>
      </c>
      <c r="AT71" s="798">
        <f>[3]Dataset!AS127</f>
        <v>2.801625</v>
      </c>
      <c r="AU71" s="798">
        <f>[3]Dataset!AT127</f>
        <v>2.8105500000000001</v>
      </c>
      <c r="AV71" s="798">
        <f>[3]Dataset!AU127</f>
        <v>2.69841</v>
      </c>
      <c r="AW71" s="798">
        <f>[3]Dataset!AV127</f>
        <v>2.8270759999999999</v>
      </c>
      <c r="AX71" s="798">
        <f>[3]Dataset!AW127</f>
        <v>2.7168600000000001</v>
      </c>
      <c r="AY71" s="798">
        <f>[3]Dataset!AX127</f>
        <v>2.5927449999999999</v>
      </c>
      <c r="AZ71" s="798">
        <f>[3]Dataset!AY127</f>
        <v>2.6537099999999998</v>
      </c>
      <c r="BA71" s="798">
        <f>[3]Dataset!AZ127</f>
        <v>2.4579520000000001</v>
      </c>
      <c r="BB71" s="798">
        <f>[3]Dataset!BA127</f>
        <v>2.6071930000000001</v>
      </c>
      <c r="BC71" s="798">
        <f>[3]Dataset!BB127</f>
        <v>2.4122490000000001</v>
      </c>
      <c r="BD71" s="798">
        <f>[3]Dataset!BC127</f>
        <v>2.4857399999999998</v>
      </c>
      <c r="BE71" s="798">
        <f>[3]Dataset!BD127</f>
        <v>2.47797</v>
      </c>
      <c r="BF71" s="798">
        <f>[3]Dataset!BE127</f>
        <v>2.6151599999999999</v>
      </c>
      <c r="BG71" s="798">
        <f>[3]Dataset!BF127</f>
        <v>2.50779</v>
      </c>
      <c r="BH71" s="798">
        <f>[3]Dataset!BG127</f>
        <v>2.4117600000000001</v>
      </c>
      <c r="BI71" s="798">
        <f>[3]Dataset!BH127</f>
        <v>2.4674140000000002</v>
      </c>
      <c r="BJ71" s="798">
        <f>[3]Dataset!BI127</f>
        <v>2.3332799999999998</v>
      </c>
      <c r="BK71" s="798">
        <f>[3]Dataset!BJ127</f>
        <v>2.2857799999999999</v>
      </c>
      <c r="BL71" s="798">
        <f>[3]Dataset!BK127</f>
        <v>2.3577900000000001</v>
      </c>
      <c r="BM71" s="798">
        <f>[3]Dataset!BL127</f>
        <v>2.160536</v>
      </c>
      <c r="BN71" s="798">
        <f>[3]Dataset!BM127</f>
        <v>2.3262710000000002</v>
      </c>
      <c r="BO71" s="798">
        <f>[3]Dataset!BN127</f>
        <v>2.1326019999999999</v>
      </c>
      <c r="BP71" s="798">
        <f>[3]Dataset!BO127</f>
        <v>2.1565799999999999</v>
      </c>
      <c r="BQ71" s="798">
        <f>[3]Dataset!BP127</f>
        <v>2.1458400000000002</v>
      </c>
      <c r="BR71" s="798">
        <f>[3]Dataset!BQ127</f>
        <v>2.2834599999999998</v>
      </c>
      <c r="BS71" s="798">
        <f>[3]Dataset!BR127</f>
        <v>2.2028400000000001</v>
      </c>
      <c r="BT71" s="798">
        <f>[3]Dataset!BS127</f>
        <v>2.1888000000000001</v>
      </c>
      <c r="BU71" s="798">
        <f>[3]Dataset!BT127</f>
        <v>2.1796099999999998</v>
      </c>
      <c r="BV71" s="798">
        <f>[3]Dataset!BU127</f>
        <v>2.05227</v>
      </c>
      <c r="BW71" s="798">
        <f>[3]Dataset!BV127</f>
        <v>2.0006520000000001</v>
      </c>
      <c r="BX71" s="798">
        <f>[3]Dataset!BW127</f>
        <v>2.0154899999999998</v>
      </c>
      <c r="BY71" s="798">
        <f>[3]Dataset!BX127</f>
        <v>1.798875</v>
      </c>
      <c r="BZ71" s="798">
        <v>2.0213549999999998</v>
      </c>
      <c r="CA71" s="798">
        <v>1.887175</v>
      </c>
      <c r="CB71" s="798">
        <v>1.9109100000000001</v>
      </c>
      <c r="CC71" s="798">
        <v>1.9479599999999999</v>
      </c>
      <c r="CD71" s="798">
        <v>1.9941059999999999</v>
      </c>
      <c r="CE71" s="798">
        <v>1.9145399999999999</v>
      </c>
      <c r="CF71" s="798">
        <v>1.8712200000000001</v>
      </c>
      <c r="CG71" s="798">
        <v>1.872214</v>
      </c>
      <c r="CH71" s="798">
        <v>1.7743800000000001</v>
      </c>
      <c r="CI71" s="869">
        <v>1.72231</v>
      </c>
      <c r="CJ71" s="869">
        <v>1.74177</v>
      </c>
      <c r="CK71" s="869">
        <v>1.673271</v>
      </c>
      <c r="CL71" s="869">
        <v>1.769139</v>
      </c>
      <c r="CM71" s="869">
        <v>1.6250150000000001</v>
      </c>
      <c r="CN71" s="869">
        <v>1.66923</v>
      </c>
      <c r="CO71" s="869">
        <v>1.69848</v>
      </c>
      <c r="CP71" s="869">
        <v>1.7186090000000001</v>
      </c>
      <c r="CQ71" s="869">
        <v>1.64682</v>
      </c>
      <c r="CR71" s="869">
        <v>1.6357200000000001</v>
      </c>
    </row>
    <row r="72" spans="1:96" ht="16.5" customHeight="1">
      <c r="A72" s="1056"/>
      <c r="B72" s="1053"/>
      <c r="C72" s="796" t="s">
        <v>652</v>
      </c>
      <c r="D72" s="798">
        <f>[3]Dataset!C128</f>
        <v>2.6586249999999998</v>
      </c>
      <c r="E72" s="798">
        <f>[3]Dataset!D128</f>
        <v>2.4518399999999998</v>
      </c>
      <c r="F72" s="798">
        <f>[3]Dataset!E128</f>
        <v>2.7720630000000002</v>
      </c>
      <c r="G72" s="798">
        <f>[3]Dataset!F128</f>
        <v>2.6039780000000001</v>
      </c>
      <c r="H72" s="798">
        <f>[3]Dataset!G128</f>
        <v>2.6151</v>
      </c>
      <c r="I72" s="798">
        <f>[3]Dataset!H128</f>
        <v>2.717962</v>
      </c>
      <c r="J72" s="798">
        <f>[3]Dataset!I128</f>
        <v>2.4858859999999998</v>
      </c>
      <c r="K72" s="798">
        <f>[3]Dataset!J128</f>
        <v>2.3590840000000002</v>
      </c>
      <c r="L72" s="798">
        <f>[3]Dataset!K128</f>
        <v>2.5272779999999999</v>
      </c>
      <c r="M72" s="798">
        <f>[3]Dataset!L128</f>
        <v>2.7906580000000001</v>
      </c>
      <c r="N72" s="798">
        <f>[3]Dataset!M128</f>
        <v>2.7283879999999998</v>
      </c>
      <c r="O72" s="798">
        <f>[3]Dataset!N128</f>
        <v>2.4409320000000001</v>
      </c>
      <c r="P72" s="798">
        <f>[3]Dataset!O128</f>
        <v>2.6294580000000001</v>
      </c>
      <c r="Q72" s="798">
        <f>[3]Dataset!P128</f>
        <v>2.37792</v>
      </c>
      <c r="R72" s="798">
        <f>[3]Dataset!Q128</f>
        <v>2.649915</v>
      </c>
      <c r="S72" s="798">
        <f>[3]Dataset!R128</f>
        <v>2.498875</v>
      </c>
      <c r="T72" s="798">
        <f>[3]Dataset!S128</f>
        <v>2.7178840000000002</v>
      </c>
      <c r="U72" s="798">
        <f>[3]Dataset!T128</f>
        <v>2.5473499999999998</v>
      </c>
      <c r="V72" s="798">
        <f>[3]Dataset!U128</f>
        <v>2.4666199999999998</v>
      </c>
      <c r="W72" s="798">
        <f>[3]Dataset!V128</f>
        <v>2.29372</v>
      </c>
      <c r="X72" s="798">
        <f>[3]Dataset!W128</f>
        <v>2.57036</v>
      </c>
      <c r="Y72" s="798">
        <f>[3]Dataset!X128</f>
        <v>2.7169219999999998</v>
      </c>
      <c r="Z72" s="798">
        <f>[3]Dataset!Y128</f>
        <v>2.7198340000000001</v>
      </c>
      <c r="AA72" s="798">
        <f>[3]Dataset!Z128</f>
        <v>2.4485519999999998</v>
      </c>
      <c r="AB72" s="798">
        <f>[3]Dataset!AA128</f>
        <v>2.7538420000000001</v>
      </c>
      <c r="AC72" s="798">
        <f>[3]Dataset!AB128</f>
        <v>2.4714</v>
      </c>
      <c r="AD72" s="798">
        <f>[3]Dataset!AC128</f>
        <v>2.6946270000000001</v>
      </c>
      <c r="AE72" s="798">
        <f>[3]Dataset!AD128</f>
        <v>2.5427749999999998</v>
      </c>
      <c r="AF72" s="798">
        <f>[3]Dataset!AE128</f>
        <v>2.6333839999999999</v>
      </c>
      <c r="AG72" s="798">
        <f>[3]Dataset!AF128</f>
        <v>2.4370319999999999</v>
      </c>
      <c r="AH72" s="798">
        <f>[3]Dataset!AG128</f>
        <v>2.3935599999999999</v>
      </c>
      <c r="AI72" s="798">
        <f>[3]Dataset!AH128</f>
        <v>2.205762</v>
      </c>
      <c r="AJ72" s="798">
        <f>[3]Dataset!AI128</f>
        <v>2.3954</v>
      </c>
      <c r="AK72" s="798">
        <f>[3]Dataset!AJ128</f>
        <v>2.7354509999999999</v>
      </c>
      <c r="AL72" s="798">
        <f>[3]Dataset!AK128</f>
        <v>2.6237379999999999</v>
      </c>
      <c r="AM72" s="798">
        <f>[3]Dataset!AL128</f>
        <v>2.4111120000000001</v>
      </c>
      <c r="AN72" s="798">
        <f>[3]Dataset!AM128</f>
        <v>2.6350479999999998</v>
      </c>
      <c r="AO72" s="798">
        <f>[3]Dataset!AN128</f>
        <v>2.3905249999999998</v>
      </c>
      <c r="AP72" s="798">
        <f>[3]Dataset!AO128</f>
        <v>2.2856339999999999</v>
      </c>
      <c r="AQ72" s="798">
        <f>[3]Dataset!AP128</f>
        <v>2.131688</v>
      </c>
      <c r="AR72" s="798">
        <f>[3]Dataset!AQ128</f>
        <v>2.1415679999999999</v>
      </c>
      <c r="AS72" s="798">
        <f>[3]Dataset!AR128</f>
        <v>2.040775</v>
      </c>
      <c r="AT72" s="798">
        <f>[3]Dataset!AS128</f>
        <v>2.211192</v>
      </c>
      <c r="AU72" s="798">
        <f>[3]Dataset!AT128</f>
        <v>1.8777250000000001</v>
      </c>
      <c r="AV72" s="798">
        <f>[3]Dataset!AU128</f>
        <v>2.2420840000000002</v>
      </c>
      <c r="AW72" s="798">
        <f>[3]Dataset!AV128</f>
        <v>2.4228179999999999</v>
      </c>
      <c r="AX72" s="798">
        <f>[3]Dataset!AW128</f>
        <v>2.2967249999999999</v>
      </c>
      <c r="AY72" s="798">
        <f>[3]Dataset!AX128</f>
        <v>2.3362250000000002</v>
      </c>
      <c r="AZ72" s="798">
        <f>[3]Dataset!AY128</f>
        <v>2.2953060000000001</v>
      </c>
      <c r="BA72" s="798">
        <f>[3]Dataset!AZ128</f>
        <v>2.1579839999999999</v>
      </c>
      <c r="BB72" s="798">
        <f>[3]Dataset!BA128</f>
        <v>2.188212</v>
      </c>
      <c r="BC72" s="798">
        <f>[3]Dataset!BB128</f>
        <v>2.1713900000000002</v>
      </c>
      <c r="BD72" s="798">
        <f>[3]Dataset!BC128</f>
        <v>2.0827</v>
      </c>
      <c r="BE72" s="798">
        <f>[3]Dataset!BD128</f>
        <v>2.0957819999999998</v>
      </c>
      <c r="BF72" s="798">
        <f>[3]Dataset!BE128</f>
        <v>1.990062</v>
      </c>
      <c r="BG72" s="798">
        <f>[3]Dataset!BF128</f>
        <v>1.9489339999999999</v>
      </c>
      <c r="BH72" s="798">
        <f>[3]Dataset!BG128</f>
        <v>2.1265399999999999</v>
      </c>
      <c r="BI72" s="798">
        <f>[3]Dataset!BH128</f>
        <v>2.1550319999999998</v>
      </c>
      <c r="BJ72" s="798">
        <f>[3]Dataset!BI128</f>
        <v>1.9120250000000001</v>
      </c>
      <c r="BK72" s="798">
        <f>[3]Dataset!BJ128</f>
        <v>1.9056500000000001</v>
      </c>
      <c r="BL72" s="798">
        <f>[3]Dataset!BK128</f>
        <v>1.729025</v>
      </c>
      <c r="BM72" s="798">
        <f>[3]Dataset!BL128</f>
        <v>1.8497760000000001</v>
      </c>
      <c r="BN72" s="798">
        <f>[3]Dataset!BM128</f>
        <v>2.1487409999999998</v>
      </c>
      <c r="BO72" s="798">
        <f>[3]Dataset!BN128</f>
        <v>1.9355180000000001</v>
      </c>
      <c r="BP72" s="798">
        <f>[3]Dataset!BO128</f>
        <v>1.9071260000000001</v>
      </c>
      <c r="BQ72" s="798">
        <f>[3]Dataset!BP128</f>
        <v>1.6988920000000001</v>
      </c>
      <c r="BR72" s="798">
        <f>[3]Dataset!BQ128</f>
        <v>1.6449210000000001</v>
      </c>
      <c r="BS72" s="798">
        <f>[3]Dataset!BR128</f>
        <v>1.566325</v>
      </c>
      <c r="BT72" s="798">
        <f>[3]Dataset!BS128</f>
        <v>1.746238</v>
      </c>
      <c r="BU72" s="798">
        <f>[3]Dataset!BT128</f>
        <v>1.76644</v>
      </c>
      <c r="BV72" s="798">
        <f>[3]Dataset!BU128</f>
        <v>1.7643599999999999</v>
      </c>
      <c r="BW72" s="798">
        <f>[3]Dataset!BV128</f>
        <v>1.6435900000000001</v>
      </c>
      <c r="BX72" s="798">
        <f>[3]Dataset!BW128</f>
        <v>1.683775</v>
      </c>
      <c r="BY72" s="798">
        <f>[3]Dataset!BX128</f>
        <v>1.658304</v>
      </c>
      <c r="BZ72" s="798">
        <v>1.8675090000000001</v>
      </c>
      <c r="CA72" s="798">
        <v>1.7057040000000001</v>
      </c>
      <c r="CB72" s="798">
        <v>1.7396499999999999</v>
      </c>
      <c r="CC72" s="798">
        <v>1.6775199999999999</v>
      </c>
      <c r="CD72" s="798">
        <v>1.6145480000000001</v>
      </c>
      <c r="CE72" s="798">
        <v>1.6856580000000001</v>
      </c>
      <c r="CF72" s="798">
        <v>1.671254</v>
      </c>
      <c r="CG72" s="798">
        <v>1.7831319999999999</v>
      </c>
      <c r="CH72" s="798">
        <v>1.86199</v>
      </c>
      <c r="CI72" s="869">
        <v>1.717716</v>
      </c>
      <c r="CJ72" s="869">
        <v>1.7892939999999999</v>
      </c>
      <c r="CK72" s="869">
        <v>1.816775</v>
      </c>
      <c r="CL72" s="869">
        <v>1.7632890000000001</v>
      </c>
      <c r="CM72" s="869">
        <v>1.6693</v>
      </c>
      <c r="CN72" s="869">
        <v>1.8047899999999999</v>
      </c>
      <c r="CO72" s="869">
        <v>1.6360760000000001</v>
      </c>
      <c r="CP72" s="869">
        <v>1.6299920000000001</v>
      </c>
      <c r="CQ72" s="869">
        <v>1.595126</v>
      </c>
      <c r="CR72" s="869">
        <v>1.691775</v>
      </c>
    </row>
    <row r="73" spans="1:96" ht="16.5" customHeight="1">
      <c r="A73" s="1056"/>
      <c r="B73" s="1053"/>
      <c r="C73" s="796" t="s">
        <v>651</v>
      </c>
      <c r="D73" s="798">
        <f>[3]Dataset!C129</f>
        <v>3.03552</v>
      </c>
      <c r="E73" s="798">
        <f>[3]Dataset!D129</f>
        <v>2.8513519999999999</v>
      </c>
      <c r="F73" s="798">
        <f>[3]Dataset!E129</f>
        <v>3.1363319999999999</v>
      </c>
      <c r="G73" s="798">
        <f>[3]Dataset!F129</f>
        <v>2.8885160000000001</v>
      </c>
      <c r="H73" s="798">
        <f>[3]Dataset!G129</f>
        <v>3.0211800000000002</v>
      </c>
      <c r="I73" s="798">
        <f>[3]Dataset!H129</f>
        <v>2.9332500000000001</v>
      </c>
      <c r="J73" s="798">
        <f>[3]Dataset!I129</f>
        <v>3.1027900000000002</v>
      </c>
      <c r="K73" s="798">
        <f>[3]Dataset!J129</f>
        <v>3.01152</v>
      </c>
      <c r="L73" s="798">
        <f>[3]Dataset!K129</f>
        <v>2.7894299999999999</v>
      </c>
      <c r="M73" s="798">
        <f>[3]Dataset!L129</f>
        <v>2.7465069999999998</v>
      </c>
      <c r="N73" s="798">
        <f>[3]Dataset!M129</f>
        <v>2.72736</v>
      </c>
      <c r="O73" s="798">
        <f>[3]Dataset!N129</f>
        <v>2.7100499999999998</v>
      </c>
      <c r="P73" s="798">
        <f>[3]Dataset!O129</f>
        <v>2.8281299999999998</v>
      </c>
      <c r="Q73" s="798">
        <f>[3]Dataset!P129</f>
        <v>2.6378520000000001</v>
      </c>
      <c r="R73" s="798">
        <f>[3]Dataset!Q129</f>
        <v>2.9110860000000001</v>
      </c>
      <c r="S73" s="798">
        <f>[3]Dataset!R129</f>
        <v>2.6659410000000001</v>
      </c>
      <c r="T73" s="798">
        <f>[3]Dataset!S129</f>
        <v>2.7920400000000001</v>
      </c>
      <c r="U73" s="798">
        <f>[3]Dataset!T129</f>
        <v>2.7571500000000002</v>
      </c>
      <c r="V73" s="798">
        <f>[3]Dataset!U129</f>
        <v>2.862323</v>
      </c>
      <c r="W73" s="798">
        <f>[3]Dataset!V129</f>
        <v>2.79108</v>
      </c>
      <c r="X73" s="798">
        <f>[3]Dataset!W129</f>
        <v>2.6186699999999998</v>
      </c>
      <c r="Y73" s="798">
        <f>[3]Dataset!X129</f>
        <v>2.6185079999999998</v>
      </c>
      <c r="Z73" s="798">
        <f>[3]Dataset!Y129</f>
        <v>2.5940400000000001</v>
      </c>
      <c r="AA73" s="798">
        <f>[3]Dataset!Z129</f>
        <v>2.5563500000000001</v>
      </c>
      <c r="AB73" s="798">
        <f>[3]Dataset!AA129</f>
        <v>2.6684100000000002</v>
      </c>
      <c r="AC73" s="798">
        <f>[3]Dataset!AB129</f>
        <v>2.5077639999999999</v>
      </c>
      <c r="AD73" s="798">
        <f>[3]Dataset!AC129</f>
        <v>2.7494209999999999</v>
      </c>
      <c r="AE73" s="798">
        <f>[3]Dataset!AD129</f>
        <v>2.5067020000000002</v>
      </c>
      <c r="AF73" s="798">
        <f>[3]Dataset!AE129</f>
        <v>2.67693</v>
      </c>
      <c r="AG73" s="798">
        <f>[3]Dataset!AF129</f>
        <v>2.5589400000000002</v>
      </c>
      <c r="AH73" s="798">
        <f>[3]Dataset!AG129</f>
        <v>2.6782140000000001</v>
      </c>
      <c r="AI73" s="798">
        <f>[3]Dataset!AH129</f>
        <v>2.6021700000000001</v>
      </c>
      <c r="AJ73" s="798">
        <f>[3]Dataset!AI129</f>
        <v>2.4166799999999999</v>
      </c>
      <c r="AK73" s="798">
        <f>[3]Dataset!AJ129</f>
        <v>2.1634760000000002</v>
      </c>
      <c r="AL73" s="798">
        <f>[3]Dataset!AK129</f>
        <v>2.3906700000000001</v>
      </c>
      <c r="AM73" s="798">
        <f>[3]Dataset!AL129</f>
        <v>2.3082549999999999</v>
      </c>
      <c r="AN73" s="798">
        <f>[3]Dataset!AM129</f>
        <v>2.45214</v>
      </c>
      <c r="AO73" s="798">
        <f>[3]Dataset!AN129</f>
        <v>2.3298019999999999</v>
      </c>
      <c r="AP73" s="798">
        <f>[3]Dataset!AO129</f>
        <v>2.2859090000000002</v>
      </c>
      <c r="AQ73" s="798">
        <f>[3]Dataset!AP129</f>
        <v>2.2729330000000001</v>
      </c>
      <c r="AR73" s="798">
        <f>[3]Dataset!AQ129</f>
        <v>2.2935599999999998</v>
      </c>
      <c r="AS73" s="798">
        <f>[3]Dataset!AR129</f>
        <v>2.1492300000000002</v>
      </c>
      <c r="AT73" s="798">
        <f>[3]Dataset!AS129</f>
        <v>2.2851650000000001</v>
      </c>
      <c r="AU73" s="798">
        <f>[3]Dataset!AT129</f>
        <v>2.2620300000000002</v>
      </c>
      <c r="AV73" s="798">
        <f>[3]Dataset!AU129</f>
        <v>2.1450300000000002</v>
      </c>
      <c r="AW73" s="798">
        <f>[3]Dataset!AV129</f>
        <v>2.225552</v>
      </c>
      <c r="AX73" s="798">
        <f>[3]Dataset!AW129</f>
        <v>2.15883</v>
      </c>
      <c r="AY73" s="798">
        <f>[3]Dataset!AX129</f>
        <v>2.165575</v>
      </c>
      <c r="AZ73" s="798">
        <f>[3]Dataset!AY129</f>
        <v>2.2458900000000002</v>
      </c>
      <c r="BA73" s="798">
        <f>[3]Dataset!AZ129</f>
        <v>2.1365400000000001</v>
      </c>
      <c r="BB73" s="798">
        <f>[3]Dataset!BA129</f>
        <v>2.2340770000000001</v>
      </c>
      <c r="BC73" s="798">
        <f>[3]Dataset!BB129</f>
        <v>2.119929</v>
      </c>
      <c r="BD73" s="798">
        <f>[3]Dataset!BC129</f>
        <v>2.2138499999999999</v>
      </c>
      <c r="BE73" s="798">
        <f>[3]Dataset!BD129</f>
        <v>2.11212</v>
      </c>
      <c r="BF73" s="798">
        <f>[3]Dataset!BE129</f>
        <v>2.1818420000000001</v>
      </c>
      <c r="BG73" s="798">
        <f>[3]Dataset!BF129</f>
        <v>2.0733000000000001</v>
      </c>
      <c r="BH73" s="798">
        <f>[3]Dataset!BG129</f>
        <v>1.98105</v>
      </c>
      <c r="BI73" s="798">
        <f>[3]Dataset!BH129</f>
        <v>2.0133260000000002</v>
      </c>
      <c r="BJ73" s="798">
        <f>[3]Dataset!BI129</f>
        <v>1.9822500000000001</v>
      </c>
      <c r="BK73" s="798">
        <f>[3]Dataset!BJ129</f>
        <v>1.947495</v>
      </c>
      <c r="BL73" s="798">
        <f>[3]Dataset!BK129</f>
        <v>2.0186700000000002</v>
      </c>
      <c r="BM73" s="798">
        <f>[3]Dataset!BL129</f>
        <v>1.908032</v>
      </c>
      <c r="BN73" s="798">
        <f>[3]Dataset!BM129</f>
        <v>2.0870440000000001</v>
      </c>
      <c r="BO73" s="798">
        <f>[3]Dataset!BN129</f>
        <v>1.921279</v>
      </c>
      <c r="BP73" s="798">
        <f>[3]Dataset!BO129</f>
        <v>1.97679</v>
      </c>
      <c r="BQ73" s="798">
        <f>[3]Dataset!BP129</f>
        <v>1.89585</v>
      </c>
      <c r="BR73" s="798">
        <f>[3]Dataset!BQ129</f>
        <v>1.989611</v>
      </c>
      <c r="BS73" s="798">
        <f>[3]Dataset!BR129</f>
        <v>1.9028400000000001</v>
      </c>
      <c r="BT73" s="798">
        <f>[3]Dataset!BS129</f>
        <v>1.81176</v>
      </c>
      <c r="BU73" s="798">
        <f>[3]Dataset!BT129</f>
        <v>1.815763</v>
      </c>
      <c r="BV73" s="798">
        <f>[3]Dataset!BU129</f>
        <v>1.78077</v>
      </c>
      <c r="BW73" s="798">
        <f>[3]Dataset!BV129</f>
        <v>1.7395940000000001</v>
      </c>
      <c r="BX73" s="798">
        <f>[3]Dataset!BW129</f>
        <v>1.7814300000000001</v>
      </c>
      <c r="BY73" s="798">
        <f>[3]Dataset!BX129</f>
        <v>1.685012</v>
      </c>
      <c r="BZ73" s="798">
        <v>1.8511340000000001</v>
      </c>
      <c r="CA73" s="798">
        <v>1.6915990000000001</v>
      </c>
      <c r="CB73" s="798">
        <v>1.7688299999999999</v>
      </c>
      <c r="CC73" s="798">
        <v>1.6914</v>
      </c>
      <c r="CD73" s="798">
        <v>1.763063</v>
      </c>
      <c r="CE73" s="798">
        <v>1.6952700000000001</v>
      </c>
      <c r="CF73" s="798">
        <v>1.6122000000000001</v>
      </c>
      <c r="CG73" s="798">
        <v>1.636676</v>
      </c>
      <c r="CH73" s="798">
        <v>1.5941399999999999</v>
      </c>
      <c r="CI73" s="869">
        <v>1.5555600000000001</v>
      </c>
      <c r="CJ73" s="869">
        <v>1.6027199999999999</v>
      </c>
      <c r="CK73" s="869">
        <v>1.572525</v>
      </c>
      <c r="CL73" s="869">
        <v>1.6560820000000001</v>
      </c>
      <c r="CM73" s="869">
        <v>1.5196289999999999</v>
      </c>
      <c r="CN73" s="869">
        <v>1.5921000000000001</v>
      </c>
      <c r="CO73" s="869">
        <v>1.5372600000000001</v>
      </c>
      <c r="CP73" s="869">
        <v>1.5437069999999999</v>
      </c>
      <c r="CQ73" s="869">
        <v>1.46739</v>
      </c>
      <c r="CR73" s="869">
        <v>1.4087099999999999</v>
      </c>
    </row>
    <row r="74" spans="1:96" ht="16.5" customHeight="1">
      <c r="A74" s="1056"/>
      <c r="B74" s="1053"/>
      <c r="C74" s="796" t="s">
        <v>653</v>
      </c>
      <c r="D74" s="798">
        <f>[3]Dataset!C130</f>
        <v>3.0266099999999998</v>
      </c>
      <c r="E74" s="798">
        <f>[3]Dataset!D130</f>
        <v>2.8423919999999998</v>
      </c>
      <c r="F74" s="798">
        <f>[3]Dataset!E130</f>
        <v>3.0903589999999999</v>
      </c>
      <c r="G74" s="798">
        <f>[3]Dataset!F130</f>
        <v>2.8650259999999999</v>
      </c>
      <c r="H74" s="798">
        <f>[3]Dataset!G130</f>
        <v>2.97912</v>
      </c>
      <c r="I74" s="798">
        <f>[3]Dataset!H130</f>
        <v>2.9968499999999998</v>
      </c>
      <c r="J74" s="798">
        <f>[3]Dataset!I130</f>
        <v>3.2561469999999999</v>
      </c>
      <c r="K74" s="798">
        <f>[3]Dataset!J130</f>
        <v>3.2448600000000001</v>
      </c>
      <c r="L74" s="798">
        <f>[3]Dataset!K130</f>
        <v>2.8700100000000002</v>
      </c>
      <c r="M74" s="798">
        <f>[3]Dataset!L130</f>
        <v>2.8831549999999999</v>
      </c>
      <c r="N74" s="798">
        <f>[3]Dataset!M130</f>
        <v>2.70729</v>
      </c>
      <c r="O74" s="798">
        <f>[3]Dataset!N130</f>
        <v>2.559482</v>
      </c>
      <c r="P74" s="798">
        <f>[3]Dataset!O130</f>
        <v>2.67801</v>
      </c>
      <c r="Q74" s="798">
        <f>[3]Dataset!P130</f>
        <v>2.4667159999999999</v>
      </c>
      <c r="R74" s="798">
        <f>[3]Dataset!Q130</f>
        <v>2.7648280000000001</v>
      </c>
      <c r="S74" s="798">
        <f>[3]Dataset!R130</f>
        <v>2.50908</v>
      </c>
      <c r="T74" s="798">
        <f>[3]Dataset!S130</f>
        <v>2.6165400000000001</v>
      </c>
      <c r="U74" s="798">
        <f>[3]Dataset!T130</f>
        <v>2.6073300000000001</v>
      </c>
      <c r="V74" s="798">
        <f>[3]Dataset!U130</f>
        <v>2.8007879999999998</v>
      </c>
      <c r="W74" s="798">
        <f>[3]Dataset!V130</f>
        <v>2.80287</v>
      </c>
      <c r="X74" s="798">
        <f>[3]Dataset!W130</f>
        <v>2.5047899999999998</v>
      </c>
      <c r="Y74" s="798">
        <f>[3]Dataset!X130</f>
        <v>2.5795720000000002</v>
      </c>
      <c r="Z74" s="798">
        <f>[3]Dataset!Y130</f>
        <v>2.4613499999999999</v>
      </c>
      <c r="AA74" s="798">
        <f>[3]Dataset!Z130</f>
        <v>2.3693580000000001</v>
      </c>
      <c r="AB74" s="798">
        <f>[3]Dataset!AA130</f>
        <v>2.4289800000000001</v>
      </c>
      <c r="AC74" s="798">
        <f>[3]Dataset!AB130</f>
        <v>2.2729840000000001</v>
      </c>
      <c r="AD74" s="798">
        <f>[3]Dataset!AC130</f>
        <v>2.4988169999999998</v>
      </c>
      <c r="AE74" s="798">
        <f>[3]Dataset!AD130</f>
        <v>2.2745570000000002</v>
      </c>
      <c r="AF74" s="798">
        <f>[3]Dataset!AE130</f>
        <v>2.38503</v>
      </c>
      <c r="AG74" s="798">
        <f>[3]Dataset!AF130</f>
        <v>2.3073299999999999</v>
      </c>
      <c r="AH74" s="798">
        <f>[3]Dataset!AG130</f>
        <v>2.4773960000000002</v>
      </c>
      <c r="AI74" s="798">
        <f>[3]Dataset!AH130</f>
        <v>2.5191599999999998</v>
      </c>
      <c r="AJ74" s="798">
        <f>[3]Dataset!AI130</f>
        <v>2.2433999999999998</v>
      </c>
      <c r="AK74" s="798">
        <f>[3]Dataset!AJ130</f>
        <v>2.402841</v>
      </c>
      <c r="AL74" s="798">
        <f>[3]Dataset!AK130</f>
        <v>2.3070300000000001</v>
      </c>
      <c r="AM74" s="798">
        <f>[3]Dataset!AL130</f>
        <v>2.1869190000000001</v>
      </c>
      <c r="AN74" s="798">
        <f>[3]Dataset!AM130</f>
        <v>2.2578299999999998</v>
      </c>
      <c r="AO74" s="798">
        <f>[3]Dataset!AN130</f>
        <v>2.1716069999999998</v>
      </c>
      <c r="AP74" s="798">
        <f>[3]Dataset!AO130</f>
        <v>1.822087</v>
      </c>
      <c r="AQ74" s="798">
        <f>[3]Dataset!AP130</f>
        <v>1.5754539999999999</v>
      </c>
      <c r="AR74" s="798">
        <f>[3]Dataset!AQ130</f>
        <v>1.6644600000000001</v>
      </c>
      <c r="AS74" s="798">
        <f>[3]Dataset!AR130</f>
        <v>1.60785</v>
      </c>
      <c r="AT74" s="798">
        <f>[3]Dataset!AS130</f>
        <v>1.789134</v>
      </c>
      <c r="AU74" s="798">
        <f>[3]Dataset!AT130</f>
        <v>1.8616200000000001</v>
      </c>
      <c r="AV74" s="798">
        <f>[3]Dataset!AU130</f>
        <v>1.72824</v>
      </c>
      <c r="AW74" s="798">
        <f>[3]Dataset!AV130</f>
        <v>1.7822519999999999</v>
      </c>
      <c r="AX74" s="798">
        <f>[3]Dataset!AW130</f>
        <v>1.6518600000000001</v>
      </c>
      <c r="AY74" s="798">
        <f>[3]Dataset!AX130</f>
        <v>1.6024529999999999</v>
      </c>
      <c r="AZ74" s="798">
        <f>[3]Dataset!AY130</f>
        <v>1.70163</v>
      </c>
      <c r="BA74" s="798">
        <f>[3]Dataset!AZ130</f>
        <v>1.6250640000000001</v>
      </c>
      <c r="BB74" s="798">
        <f>[3]Dataset!BA130</f>
        <v>1.732931</v>
      </c>
      <c r="BC74" s="798">
        <f>[3]Dataset!BB130</f>
        <v>1.6282920000000001</v>
      </c>
      <c r="BD74" s="798">
        <f>[3]Dataset!BC130</f>
        <v>1.7101200000000001</v>
      </c>
      <c r="BE74" s="798">
        <f>[3]Dataset!BD130</f>
        <v>1.66869</v>
      </c>
      <c r="BF74" s="798">
        <f>[3]Dataset!BE130</f>
        <v>1.786778</v>
      </c>
      <c r="BG74" s="798">
        <f>[3]Dataset!BF130</f>
        <v>1.84935</v>
      </c>
      <c r="BH74" s="798">
        <f>[3]Dataset!BG130</f>
        <v>1.71984</v>
      </c>
      <c r="BI74" s="798">
        <f>[3]Dataset!BH130</f>
        <v>1.82311</v>
      </c>
      <c r="BJ74" s="798">
        <f>[3]Dataset!BI130</f>
        <v>1.6996800000000001</v>
      </c>
      <c r="BK74" s="798">
        <f>[3]Dataset!BJ130</f>
        <v>1.633947</v>
      </c>
      <c r="BL74" s="798">
        <f>[3]Dataset!BK130</f>
        <v>1.6922699999999999</v>
      </c>
      <c r="BM74" s="798">
        <f>[3]Dataset!BL130</f>
        <v>1.5787519999999999</v>
      </c>
      <c r="BN74" s="798">
        <f>[3]Dataset!BM130</f>
        <v>1.655152</v>
      </c>
      <c r="BO74" s="798">
        <f>[3]Dataset!BN130</f>
        <v>1.509711</v>
      </c>
      <c r="BP74" s="798">
        <f>[3]Dataset!BO130</f>
        <v>1.5949500000000001</v>
      </c>
      <c r="BQ74" s="798">
        <f>[3]Dataset!BP130</f>
        <v>1.5390299999999999</v>
      </c>
      <c r="BR74" s="798">
        <f>[3]Dataset!BQ130</f>
        <v>1.6491690000000001</v>
      </c>
      <c r="BS74" s="798">
        <f>[3]Dataset!BR130</f>
        <v>1.65588</v>
      </c>
      <c r="BT74" s="798">
        <f>[3]Dataset!BS130</f>
        <v>1.5436799999999999</v>
      </c>
      <c r="BU74" s="798">
        <f>[3]Dataset!BT130</f>
        <v>1.635529</v>
      </c>
      <c r="BV74" s="798">
        <f>[3]Dataset!BU130</f>
        <v>1.5669900000000001</v>
      </c>
      <c r="BW74" s="798">
        <f>[3]Dataset!BV130</f>
        <v>1.4543790000000001</v>
      </c>
      <c r="BX74" s="798">
        <f>[3]Dataset!BW130</f>
        <v>1.51491</v>
      </c>
      <c r="BY74" s="798">
        <f>[3]Dataset!BX130</f>
        <v>1.4093800000000001</v>
      </c>
      <c r="BZ74" s="798">
        <v>1.55372</v>
      </c>
      <c r="CA74" s="798">
        <v>1.4199269999999999</v>
      </c>
      <c r="CB74" s="798">
        <v>1.47939</v>
      </c>
      <c r="CC74" s="798">
        <v>1.4251199999999999</v>
      </c>
      <c r="CD74" s="798">
        <v>1.492402</v>
      </c>
      <c r="CE74" s="798">
        <v>1.48167</v>
      </c>
      <c r="CF74" s="798">
        <v>1.3860600000000001</v>
      </c>
      <c r="CG74" s="798">
        <v>1.488124</v>
      </c>
      <c r="CH74" s="798">
        <v>1.42197</v>
      </c>
      <c r="CI74" s="869">
        <v>1.32762</v>
      </c>
      <c r="CJ74" s="869">
        <v>1.3905000000000001</v>
      </c>
      <c r="CK74" s="869">
        <v>1.347572</v>
      </c>
      <c r="CL74" s="869">
        <v>1.4178470000000001</v>
      </c>
      <c r="CM74" s="869">
        <v>1.327939</v>
      </c>
      <c r="CN74" s="869">
        <v>1.36137</v>
      </c>
      <c r="CO74" s="869">
        <v>1.2820199999999999</v>
      </c>
      <c r="CP74" s="869">
        <v>1.3267690000000001</v>
      </c>
      <c r="CQ74" s="869">
        <v>1.2706059999999999</v>
      </c>
      <c r="CR74" s="869">
        <v>1.24491</v>
      </c>
    </row>
    <row r="75" spans="1:96" ht="16.5" customHeight="1">
      <c r="A75" s="1056"/>
      <c r="B75" s="1053"/>
      <c r="C75" s="796" t="s">
        <v>693</v>
      </c>
      <c r="D75" s="798">
        <f>[3]Dataset!C131</f>
        <v>2.6765099999999999</v>
      </c>
      <c r="E75" s="798">
        <f>[3]Dataset!D131</f>
        <v>2.5110000000000001</v>
      </c>
      <c r="F75" s="798">
        <f>[3]Dataset!E131</f>
        <v>2.6665540000000001</v>
      </c>
      <c r="G75" s="798">
        <f>[3]Dataset!F131</f>
        <v>2.4557690000000001</v>
      </c>
      <c r="H75" s="798">
        <f>[3]Dataset!G131</f>
        <v>2.698375</v>
      </c>
      <c r="I75" s="798">
        <f>[3]Dataset!H131</f>
        <v>2.772824</v>
      </c>
      <c r="J75" s="798">
        <f>[3]Dataset!I131</f>
        <v>3.1320589999999999</v>
      </c>
      <c r="K75" s="798">
        <f>[3]Dataset!J131</f>
        <v>3.2839740000000002</v>
      </c>
      <c r="L75" s="798">
        <f>[3]Dataset!K131</f>
        <v>2.6513499999999999</v>
      </c>
      <c r="M75" s="798">
        <f>[3]Dataset!L131</f>
        <v>2.5222530000000001</v>
      </c>
      <c r="N75" s="798">
        <f>[3]Dataset!M131</f>
        <v>2.28546</v>
      </c>
      <c r="O75" s="798">
        <f>[3]Dataset!N131</f>
        <v>2.2263120000000001</v>
      </c>
      <c r="P75" s="798">
        <f>[3]Dataset!O131</f>
        <v>2.1884999999999999</v>
      </c>
      <c r="Q75" s="798">
        <f>[3]Dataset!P131</f>
        <v>2.0113479999999999</v>
      </c>
      <c r="R75" s="798">
        <f>[3]Dataset!Q131</f>
        <v>2.1715689999999999</v>
      </c>
      <c r="S75" s="798">
        <f>[3]Dataset!R131</f>
        <v>2.1920570000000001</v>
      </c>
      <c r="T75" s="798">
        <f>[3]Dataset!S131</f>
        <v>2.1699139999999999</v>
      </c>
      <c r="U75" s="798">
        <f>[3]Dataset!T131</f>
        <v>2.3061859999999998</v>
      </c>
      <c r="V75" s="798">
        <f>[3]Dataset!U131</f>
        <v>2.6159789999999998</v>
      </c>
      <c r="W75" s="798">
        <f>[3]Dataset!V131</f>
        <v>2.749444</v>
      </c>
      <c r="X75" s="798">
        <f>[3]Dataset!W131</f>
        <v>2.2132139999999998</v>
      </c>
      <c r="Y75" s="798">
        <f>[3]Dataset!X131</f>
        <v>2.1210339999999999</v>
      </c>
      <c r="Z75" s="798">
        <f>[3]Dataset!Y131</f>
        <v>1.9180539999999999</v>
      </c>
      <c r="AA75" s="798">
        <f>[3]Dataset!Z131</f>
        <v>1.9019360000000001</v>
      </c>
      <c r="AB75" s="798">
        <f>[3]Dataset!AA131</f>
        <v>1.900876</v>
      </c>
      <c r="AC75" s="798">
        <f>[3]Dataset!AB131</f>
        <v>1.79938</v>
      </c>
      <c r="AD75" s="798">
        <f>[3]Dataset!AC131</f>
        <v>1.9651700000000001</v>
      </c>
      <c r="AE75" s="798">
        <f>[3]Dataset!AD131</f>
        <v>1.853721</v>
      </c>
      <c r="AF75" s="798">
        <f>[3]Dataset!AE131</f>
        <v>1.935222</v>
      </c>
      <c r="AG75" s="798">
        <f>[3]Dataset!AF131</f>
        <v>2.026932</v>
      </c>
      <c r="AH75" s="798">
        <f>[3]Dataset!AG131</f>
        <v>2.292192</v>
      </c>
      <c r="AI75" s="798">
        <f>[3]Dataset!AH131</f>
        <v>2.466234</v>
      </c>
      <c r="AJ75" s="798">
        <f>[3]Dataset!AI131</f>
        <v>2.024715</v>
      </c>
      <c r="AK75" s="798">
        <f>[3]Dataset!AJ131</f>
        <v>1.893132</v>
      </c>
      <c r="AL75" s="798">
        <f>[3]Dataset!AK131</f>
        <v>1.7825660000000001</v>
      </c>
      <c r="AM75" s="798">
        <f>[3]Dataset!AL131</f>
        <v>1.7555639999999999</v>
      </c>
      <c r="AN75" s="798">
        <f>[3]Dataset!AM131</f>
        <v>1.7807759999999999</v>
      </c>
      <c r="AO75" s="798">
        <f>[3]Dataset!AN131</f>
        <v>1.687756</v>
      </c>
      <c r="AP75" s="798">
        <f>[3]Dataset!AO131</f>
        <v>1.1409689999999999</v>
      </c>
      <c r="AQ75" s="798">
        <f>[3]Dataset!AP131</f>
        <v>0.78024400000000005</v>
      </c>
      <c r="AR75" s="798">
        <f>[3]Dataset!AQ131</f>
        <v>0.856012</v>
      </c>
      <c r="AS75" s="798">
        <f>[3]Dataset!AR131</f>
        <v>1.1419699999999999</v>
      </c>
      <c r="AT75" s="798">
        <f>[3]Dataset!AS131</f>
        <v>1.4131739999999999</v>
      </c>
      <c r="AU75" s="798">
        <f>[3]Dataset!AT131</f>
        <v>1.575925</v>
      </c>
      <c r="AV75" s="798">
        <f>[3]Dataset!AU131</f>
        <v>1.4409099999999999</v>
      </c>
      <c r="AW75" s="798">
        <f>[3]Dataset!AV131</f>
        <v>1.3635839999999999</v>
      </c>
      <c r="AX75" s="798">
        <f>[3]Dataset!AW131</f>
        <v>1.1993849999999999</v>
      </c>
      <c r="AY75" s="798">
        <f>[3]Dataset!AX131</f>
        <v>1.14164</v>
      </c>
      <c r="AZ75" s="798">
        <f>[3]Dataset!AY131</f>
        <v>1.2650520000000001</v>
      </c>
      <c r="BA75" s="798">
        <f>[3]Dataset!AZ131</f>
        <v>1.078972</v>
      </c>
      <c r="BB75" s="798">
        <f>[3]Dataset!BA131</f>
        <v>1.147105</v>
      </c>
      <c r="BC75" s="798">
        <f>[3]Dataset!BB131</f>
        <v>1.034896</v>
      </c>
      <c r="BD75" s="798">
        <f>[3]Dataset!BC131</f>
        <v>1.2023600000000001</v>
      </c>
      <c r="BE75" s="798">
        <f>[3]Dataset!BD131</f>
        <v>1.2761260000000001</v>
      </c>
      <c r="BF75" s="798">
        <f>[3]Dataset!BE131</f>
        <v>1.558427</v>
      </c>
      <c r="BG75" s="798">
        <f>[3]Dataset!BF131</f>
        <v>1.6109960000000001</v>
      </c>
      <c r="BH75" s="798">
        <f>[3]Dataset!BG131</f>
        <v>1.474254</v>
      </c>
      <c r="BI75" s="798">
        <f>[3]Dataset!BH131</f>
        <v>1.383211</v>
      </c>
      <c r="BJ75" s="798">
        <f>[3]Dataset!BI131</f>
        <v>1.30708</v>
      </c>
      <c r="BK75" s="798">
        <f>[3]Dataset!BJ131</f>
        <v>1.197621</v>
      </c>
      <c r="BL75" s="798">
        <f>[3]Dataset!BK131</f>
        <v>1.3487800000000001</v>
      </c>
      <c r="BM75" s="798">
        <f>[3]Dataset!BL131</f>
        <v>1.1190960000000001</v>
      </c>
      <c r="BN75" s="798">
        <f>[3]Dataset!BM131</f>
        <v>1.1709419999999999</v>
      </c>
      <c r="BO75" s="798">
        <f>[3]Dataset!BN131</f>
        <v>1.0403610000000001</v>
      </c>
      <c r="BP75" s="798">
        <f>[3]Dataset!BO131</f>
        <v>1.1691720000000001</v>
      </c>
      <c r="BQ75" s="798">
        <f>[3]Dataset!BP131</f>
        <v>1.236648</v>
      </c>
      <c r="BR75" s="798">
        <f>[3]Dataset!BQ131</f>
        <v>1.4072519999999999</v>
      </c>
      <c r="BS75" s="798">
        <f>[3]Dataset!BR131</f>
        <v>1.43513</v>
      </c>
      <c r="BT75" s="798">
        <f>[3]Dataset!BS131</f>
        <v>1.352684</v>
      </c>
      <c r="BU75" s="798">
        <f>[3]Dataset!BT131</f>
        <v>1.1655089999999999</v>
      </c>
      <c r="BV75" s="798">
        <f>[3]Dataset!BU131</f>
        <v>1.047566</v>
      </c>
      <c r="BW75" s="798">
        <f>[3]Dataset!BV131</f>
        <v>1.155243</v>
      </c>
      <c r="BX75" s="798">
        <f>[3]Dataset!BW131</f>
        <v>1.3186249999999999</v>
      </c>
      <c r="BY75" s="798">
        <f>[3]Dataset!BX131</f>
        <v>1.1818519999999999</v>
      </c>
      <c r="BZ75" s="798">
        <v>1.1064780000000001</v>
      </c>
      <c r="CA75" s="798">
        <v>1.0450660000000001</v>
      </c>
      <c r="CB75" s="798">
        <v>1.32829</v>
      </c>
      <c r="CC75" s="798">
        <v>1.2333080000000001</v>
      </c>
      <c r="CD75" s="798">
        <v>1.372889</v>
      </c>
      <c r="CE75" s="798">
        <v>1.2955700000000001</v>
      </c>
      <c r="CF75" s="798">
        <v>1.1852780000000001</v>
      </c>
      <c r="CG75" s="798">
        <v>1.038527</v>
      </c>
      <c r="CH75" s="798">
        <v>0.95760000000000001</v>
      </c>
      <c r="CI75" s="869">
        <v>1.201608</v>
      </c>
      <c r="CJ75" s="869">
        <v>1.2757240000000001</v>
      </c>
      <c r="CK75" s="869">
        <v>1.203994</v>
      </c>
      <c r="CL75" s="869">
        <v>1.080716</v>
      </c>
      <c r="CM75" s="869">
        <v>0.94647400000000004</v>
      </c>
      <c r="CN75" s="869">
        <v>0.97055999999999998</v>
      </c>
      <c r="CO75" s="869">
        <v>1.1051219999999999</v>
      </c>
      <c r="CP75" s="869">
        <v>1.2337039999999999</v>
      </c>
      <c r="CQ75" s="869">
        <v>1.139346</v>
      </c>
      <c r="CR75" s="869">
        <v>1.0680099999999999</v>
      </c>
    </row>
    <row r="76" spans="1:96" ht="16.5" customHeight="1">
      <c r="A76" s="1056"/>
      <c r="B76" s="1053"/>
      <c r="C76" s="796" t="s">
        <v>650</v>
      </c>
      <c r="D76" s="798">
        <f>[3]Dataset!C132</f>
        <v>3.0029400000000002</v>
      </c>
      <c r="E76" s="798">
        <f>[3]Dataset!D132</f>
        <v>2.7745199999999999</v>
      </c>
      <c r="F76" s="798">
        <f>[3]Dataset!E132</f>
        <v>2.629874</v>
      </c>
      <c r="G76" s="798">
        <f>[3]Dataset!F132</f>
        <v>2.6420159999999999</v>
      </c>
      <c r="H76" s="798">
        <f>[3]Dataset!G132</f>
        <v>2.7149399999999999</v>
      </c>
      <c r="I76" s="798">
        <f>[3]Dataset!H132</f>
        <v>2.219776</v>
      </c>
      <c r="J76" s="798">
        <f>[3]Dataset!I132</f>
        <v>2.361456</v>
      </c>
      <c r="K76" s="798">
        <f>[3]Dataset!J132</f>
        <v>2.1804600000000001</v>
      </c>
      <c r="L76" s="798">
        <f>[3]Dataset!K132</f>
        <v>2.2524299999999999</v>
      </c>
      <c r="M76" s="798">
        <f>[3]Dataset!L132</f>
        <v>2.4582999999999999</v>
      </c>
      <c r="N76" s="798">
        <f>[3]Dataset!M132</f>
        <v>2.43906</v>
      </c>
      <c r="O76" s="798">
        <f>[3]Dataset!N132</f>
        <v>2.293542</v>
      </c>
      <c r="P76" s="798">
        <f>[3]Dataset!O132</f>
        <v>2.57199</v>
      </c>
      <c r="Q76" s="798">
        <f>[3]Dataset!P132</f>
        <v>2.3957920000000001</v>
      </c>
      <c r="R76" s="798">
        <f>[3]Dataset!Q132</f>
        <v>2.6365500000000002</v>
      </c>
      <c r="S76" s="798">
        <f>[3]Dataset!R132</f>
        <v>2.341663</v>
      </c>
      <c r="T76" s="798">
        <f>[3]Dataset!S132</f>
        <v>2.5302600000000002</v>
      </c>
      <c r="U76" s="798">
        <f>[3]Dataset!T132</f>
        <v>2.3298000000000001</v>
      </c>
      <c r="V76" s="798">
        <f>[3]Dataset!U132</f>
        <v>2.144425</v>
      </c>
      <c r="W76" s="798">
        <f>[3]Dataset!V132</f>
        <v>1.93974</v>
      </c>
      <c r="X76" s="798">
        <f>[3]Dataset!W132</f>
        <v>2.0305499999999999</v>
      </c>
      <c r="Y76" s="798">
        <f>[3]Dataset!X132</f>
        <v>2.2777250000000002</v>
      </c>
      <c r="Z76" s="798">
        <f>[3]Dataset!Y132</f>
        <v>2.2730399999999999</v>
      </c>
      <c r="AA76" s="798">
        <f>[3]Dataset!Z132</f>
        <v>2.182134</v>
      </c>
      <c r="AB76" s="798">
        <f>[3]Dataset!AA132</f>
        <v>2.4080400000000002</v>
      </c>
      <c r="AC76" s="798">
        <f>[3]Dataset!AB132</f>
        <v>2.2496879999999999</v>
      </c>
      <c r="AD76" s="798">
        <f>[3]Dataset!AC132</f>
        <v>2.2144539999999999</v>
      </c>
      <c r="AE76" s="798">
        <f>[3]Dataset!AD132</f>
        <v>2.1608770000000002</v>
      </c>
      <c r="AF76" s="798">
        <f>[3]Dataset!AE132</f>
        <v>2.0076299999999998</v>
      </c>
      <c r="AG76" s="798">
        <f>[3]Dataset!AF132</f>
        <v>1.8702300000000001</v>
      </c>
      <c r="AH76" s="798">
        <f>[3]Dataset!AG132</f>
        <v>1.877329</v>
      </c>
      <c r="AI76" s="798">
        <f>[3]Dataset!AH132</f>
        <v>1.7567699999999999</v>
      </c>
      <c r="AJ76" s="798">
        <f>[3]Dataset!AI132</f>
        <v>1.81863</v>
      </c>
      <c r="AK76" s="798">
        <f>[3]Dataset!AJ132</f>
        <v>1.919303</v>
      </c>
      <c r="AL76" s="798">
        <f>[3]Dataset!AK132</f>
        <v>1.83552</v>
      </c>
      <c r="AM76" s="798">
        <f>[3]Dataset!AL132</f>
        <v>1.903038</v>
      </c>
      <c r="AN76" s="798">
        <f>[3]Dataset!AM132</f>
        <v>2.0666699999999998</v>
      </c>
      <c r="AO76" s="798">
        <f>[3]Dataset!AN132</f>
        <v>1.967012</v>
      </c>
      <c r="AP76" s="798">
        <f>[3]Dataset!AO132</f>
        <v>1.8975409999999999</v>
      </c>
      <c r="AQ76" s="798">
        <f>[3]Dataset!AP132</f>
        <v>1.7796430000000001</v>
      </c>
      <c r="AR76" s="798">
        <f>[3]Dataset!AQ132</f>
        <v>1.85307</v>
      </c>
      <c r="AS76" s="798">
        <f>[3]Dataset!AR132</f>
        <v>1.620781</v>
      </c>
      <c r="AT76" s="798">
        <f>[3]Dataset!AS132</f>
        <v>1.740464</v>
      </c>
      <c r="AU76" s="798">
        <f>[3]Dataset!AT132</f>
        <v>1.70052</v>
      </c>
      <c r="AV76" s="798">
        <f>[3]Dataset!AU132</f>
        <v>1.59924</v>
      </c>
      <c r="AW76" s="798">
        <f>[3]Dataset!AV132</f>
        <v>1.770937</v>
      </c>
      <c r="AX76" s="798">
        <f>[3]Dataset!AW132</f>
        <v>1.6121399999999999</v>
      </c>
      <c r="AY76" s="798">
        <f>[3]Dataset!AX132</f>
        <v>1.5553859999999999</v>
      </c>
      <c r="AZ76" s="798">
        <f>[3]Dataset!AY132</f>
        <v>1.590128</v>
      </c>
      <c r="BA76" s="798">
        <f>[3]Dataset!AZ132</f>
        <v>1.7100439999999999</v>
      </c>
      <c r="BB76" s="798">
        <f>[3]Dataset!BA132</f>
        <v>1.7847630000000001</v>
      </c>
      <c r="BC76" s="798">
        <f>[3]Dataset!BB132</f>
        <v>1.6647160000000001</v>
      </c>
      <c r="BD76" s="798">
        <f>[3]Dataset!BC132</f>
        <v>1.76532</v>
      </c>
      <c r="BE76" s="798">
        <f>[3]Dataset!BD132</f>
        <v>1.4894099999999999</v>
      </c>
      <c r="BF76" s="798">
        <f>[3]Dataset!BE132</f>
        <v>1.495781</v>
      </c>
      <c r="BG76" s="798">
        <f>[3]Dataset!BF132</f>
        <v>1.3925700000000001</v>
      </c>
      <c r="BH76" s="798">
        <f>[3]Dataset!BG132</f>
        <v>1.35006</v>
      </c>
      <c r="BI76" s="798">
        <f>[3]Dataset!BH132</f>
        <v>1.541196</v>
      </c>
      <c r="BJ76" s="798">
        <f>[3]Dataset!BI132</f>
        <v>1.6107899999999999</v>
      </c>
      <c r="BK76" s="798">
        <f>[3]Dataset!BJ132</f>
        <v>1.4465490000000001</v>
      </c>
      <c r="BL76" s="798">
        <f>[3]Dataset!BK132</f>
        <v>1.48332</v>
      </c>
      <c r="BM76" s="798">
        <f>[3]Dataset!BL132</f>
        <v>1.483776</v>
      </c>
      <c r="BN76" s="798">
        <f>[3]Dataset!BM132</f>
        <v>1.679673</v>
      </c>
      <c r="BO76" s="798">
        <f>[3]Dataset!BN132</f>
        <v>1.428105</v>
      </c>
      <c r="BP76" s="798">
        <f>[3]Dataset!BO132</f>
        <v>1.52745</v>
      </c>
      <c r="BQ76" s="798">
        <f>[3]Dataset!BP132</f>
        <v>1.2933600000000001</v>
      </c>
      <c r="BR76" s="798">
        <f>[3]Dataset!BQ132</f>
        <v>1.3381149999999999</v>
      </c>
      <c r="BS76" s="798">
        <f>[3]Dataset!BR132</f>
        <v>1.24125</v>
      </c>
      <c r="BT76" s="798">
        <f>[3]Dataset!BS132</f>
        <v>1.2181500000000001</v>
      </c>
      <c r="BU76" s="798">
        <f>[3]Dataset!BT132</f>
        <v>1.3269550000000001</v>
      </c>
      <c r="BV76" s="798">
        <f>[3]Dataset!BU132</f>
        <v>1.3791599999999999</v>
      </c>
      <c r="BW76" s="798">
        <f>[3]Dataset!BV132</f>
        <v>1.348239</v>
      </c>
      <c r="BX76" s="798">
        <f>[3]Dataset!BW132</f>
        <v>1.3549199999999999</v>
      </c>
      <c r="BY76" s="798">
        <f>[3]Dataset!BX132</f>
        <v>1.3130599999999999</v>
      </c>
      <c r="BZ76" s="798">
        <v>1.438307</v>
      </c>
      <c r="CA76" s="798">
        <v>1.2429110000000001</v>
      </c>
      <c r="CB76" s="798">
        <v>1.3554900000000001</v>
      </c>
      <c r="CC76" s="798">
        <v>1.12503</v>
      </c>
      <c r="CD76" s="798">
        <v>1.163554</v>
      </c>
      <c r="CE76" s="798">
        <v>1.1063099999999999</v>
      </c>
      <c r="CF76" s="798">
        <v>1.1011500000000001</v>
      </c>
      <c r="CG76" s="798">
        <v>1.1939340000000001</v>
      </c>
      <c r="CH76" s="798">
        <v>1.1405700000000001</v>
      </c>
      <c r="CI76" s="869">
        <v>1.145384</v>
      </c>
      <c r="CJ76" s="869">
        <v>1.0997699999999999</v>
      </c>
      <c r="CK76" s="869">
        <v>1.0750299999999999</v>
      </c>
      <c r="CL76" s="869">
        <v>1.1672119999999999</v>
      </c>
      <c r="CM76" s="869">
        <v>1.0978239999999999</v>
      </c>
      <c r="CN76" s="869">
        <v>1.1755500000000001</v>
      </c>
      <c r="CO76" s="869">
        <v>1.03518</v>
      </c>
      <c r="CP76" s="869">
        <v>1.0528219999999999</v>
      </c>
      <c r="CQ76" s="869">
        <v>1.0053000000000001</v>
      </c>
      <c r="CR76" s="869">
        <v>1.0000800000000001</v>
      </c>
    </row>
    <row r="77" spans="1:96" ht="16.5" customHeight="1">
      <c r="A77" s="1057"/>
      <c r="B77" s="1054"/>
      <c r="C77" s="797" t="s">
        <v>655</v>
      </c>
      <c r="D77" s="799">
        <f>[3]Dataset!C133</f>
        <v>2.2473299999999998</v>
      </c>
      <c r="E77" s="799">
        <f>[3]Dataset!D133</f>
        <v>2.1266560000000001</v>
      </c>
      <c r="F77" s="799">
        <f>[3]Dataset!E133</f>
        <v>2.3390119999999999</v>
      </c>
      <c r="G77" s="799">
        <f>[3]Dataset!F133</f>
        <v>2.1060089999999998</v>
      </c>
      <c r="H77" s="799">
        <f>[3]Dataset!G133</f>
        <v>2.1997499999999999</v>
      </c>
      <c r="I77" s="799">
        <f>[3]Dataset!H133</f>
        <v>2.1403500000000002</v>
      </c>
      <c r="J77" s="799">
        <f>[3]Dataset!I133</f>
        <v>2.259652</v>
      </c>
      <c r="K77" s="799">
        <f>[3]Dataset!J133</f>
        <v>2.2567499999999998</v>
      </c>
      <c r="L77" s="799">
        <f>[3]Dataset!K133</f>
        <v>2.0468999999999999</v>
      </c>
      <c r="M77" s="799">
        <f>[3]Dataset!L133</f>
        <v>2.0300039999999999</v>
      </c>
      <c r="N77" s="799">
        <f>[3]Dataset!M133</f>
        <v>1.96896</v>
      </c>
      <c r="O77" s="799">
        <f>[3]Dataset!N133</f>
        <v>1.9796849999999999</v>
      </c>
      <c r="P77" s="799">
        <f>[3]Dataset!O133</f>
        <v>2.05443</v>
      </c>
      <c r="Q77" s="799">
        <f>[3]Dataset!P133</f>
        <v>1.9327559999999999</v>
      </c>
      <c r="R77" s="799">
        <f>[3]Dataset!Q133</f>
        <v>2.131529</v>
      </c>
      <c r="S77" s="799">
        <f>[3]Dataset!R133</f>
        <v>1.927311</v>
      </c>
      <c r="T77" s="799">
        <f>[3]Dataset!S133</f>
        <v>2.02989</v>
      </c>
      <c r="U77" s="799">
        <f>[3]Dataset!T133</f>
        <v>2.0153699999999999</v>
      </c>
      <c r="V77" s="799">
        <f>[3]Dataset!U133</f>
        <v>2.0992579999999998</v>
      </c>
      <c r="W77" s="799">
        <f>[3]Dataset!V133</f>
        <v>2.0748000000000002</v>
      </c>
      <c r="X77" s="799">
        <f>[3]Dataset!W133</f>
        <v>1.9220999999999999</v>
      </c>
      <c r="Y77" s="799">
        <f>[3]Dataset!X133</f>
        <v>1.9161410000000001</v>
      </c>
      <c r="Z77" s="799">
        <f>[3]Dataset!Y133</f>
        <v>1.87992</v>
      </c>
      <c r="AA77" s="799">
        <f>[3]Dataset!Z133</f>
        <v>1.868905</v>
      </c>
      <c r="AB77" s="799">
        <f>[3]Dataset!AA133</f>
        <v>1.95285</v>
      </c>
      <c r="AC77" s="799">
        <f>[3]Dataset!AB133</f>
        <v>1.8226599999999999</v>
      </c>
      <c r="AD77" s="799">
        <f>[3]Dataset!AC133</f>
        <v>2.00725</v>
      </c>
      <c r="AE77" s="799">
        <f>[3]Dataset!AD133</f>
        <v>1.835294</v>
      </c>
      <c r="AF77" s="799">
        <f>[3]Dataset!AE133</f>
        <v>1.9362600000000001</v>
      </c>
      <c r="AG77" s="799">
        <f>[3]Dataset!AF133</f>
        <v>1.85829</v>
      </c>
      <c r="AH77" s="799">
        <f>[3]Dataset!AG133</f>
        <v>1.9273940000000001</v>
      </c>
      <c r="AI77" s="799">
        <f>[3]Dataset!AH133</f>
        <v>1.92255</v>
      </c>
      <c r="AJ77" s="799">
        <f>[3]Dataset!AI133</f>
        <v>1.74597</v>
      </c>
      <c r="AK77" s="799">
        <f>[3]Dataset!AJ133</f>
        <v>1.556128</v>
      </c>
      <c r="AL77" s="799">
        <f>[3]Dataset!AK133</f>
        <v>1.7630999999999999</v>
      </c>
      <c r="AM77" s="799">
        <f>[3]Dataset!AL133</f>
        <v>1.6567989999999999</v>
      </c>
      <c r="AN77" s="799">
        <f>[3]Dataset!AM133</f>
        <v>1.7312399999999999</v>
      </c>
      <c r="AO77" s="799">
        <f>[3]Dataset!AN133</f>
        <v>1.6750689999999999</v>
      </c>
      <c r="AP77" s="799">
        <f>[3]Dataset!AO133</f>
        <v>1.5656239999999999</v>
      </c>
      <c r="AQ77" s="799">
        <f>[3]Dataset!AP133</f>
        <v>1.5212239999999999</v>
      </c>
      <c r="AR77" s="799">
        <f>[3]Dataset!AQ133</f>
        <v>1.5455099999999999</v>
      </c>
      <c r="AS77" s="799">
        <f>[3]Dataset!AR133</f>
        <v>1.4967299999999999</v>
      </c>
      <c r="AT77" s="799">
        <f>[3]Dataset!AS133</f>
        <v>1.59154</v>
      </c>
      <c r="AU77" s="799">
        <f>[3]Dataset!AT133</f>
        <v>1.60887</v>
      </c>
      <c r="AV77" s="799">
        <f>[3]Dataset!AU133</f>
        <v>1.52322</v>
      </c>
      <c r="AW77" s="799">
        <f>[3]Dataset!AV133</f>
        <v>1.6039399999999999</v>
      </c>
      <c r="AX77" s="799">
        <f>[3]Dataset!AW133</f>
        <v>1.4967900000000001</v>
      </c>
      <c r="AY77" s="799">
        <f>[3]Dataset!AX133</f>
        <v>1.474418</v>
      </c>
      <c r="AZ77" s="799">
        <f>[3]Dataset!AY133</f>
        <v>1.53531</v>
      </c>
      <c r="BA77" s="799">
        <f>[3]Dataset!AZ133</f>
        <v>1.4097999999999999</v>
      </c>
      <c r="BB77" s="799">
        <f>[3]Dataset!BA133</f>
        <v>1.5453190000000001</v>
      </c>
      <c r="BC77" s="799">
        <f>[3]Dataset!BB133</f>
        <v>1.448637</v>
      </c>
      <c r="BD77" s="799">
        <f>[3]Dataset!BC133</f>
        <v>1.5560700000000001</v>
      </c>
      <c r="BE77" s="799">
        <f>[3]Dataset!BD133</f>
        <v>1.43502</v>
      </c>
      <c r="BF77" s="799">
        <f>[3]Dataset!BE133</f>
        <v>1.4835050000000001</v>
      </c>
      <c r="BG77" s="799">
        <f>[3]Dataset!BF133</f>
        <v>1.47363</v>
      </c>
      <c r="BH77" s="799">
        <f>[3]Dataset!BG133</f>
        <v>1.3647899999999999</v>
      </c>
      <c r="BI77" s="799">
        <f>[3]Dataset!BH133</f>
        <v>1.362357</v>
      </c>
      <c r="BJ77" s="799">
        <f>[3]Dataset!BI133</f>
        <v>1.33335</v>
      </c>
      <c r="BK77" s="799">
        <f>[3]Dataset!BJ133</f>
        <v>1.3001860000000001</v>
      </c>
      <c r="BL77" s="799">
        <f>[3]Dataset!BK133</f>
        <v>1.35033</v>
      </c>
      <c r="BM77" s="799">
        <f>[3]Dataset!BL133</f>
        <v>1.2586280000000001</v>
      </c>
      <c r="BN77" s="799">
        <f>[3]Dataset!BM133</f>
        <v>1.362357</v>
      </c>
      <c r="BO77" s="799">
        <f>[3]Dataset!BN133</f>
        <v>1.2367630000000001</v>
      </c>
      <c r="BP77" s="799">
        <f>[3]Dataset!BO133</f>
        <v>1.2613799999999999</v>
      </c>
      <c r="BQ77" s="799">
        <f>[3]Dataset!BP133</f>
        <v>1.23444</v>
      </c>
      <c r="BR77" s="799">
        <f>[3]Dataset!BQ133</f>
        <v>1.3253740000000001</v>
      </c>
      <c r="BS77" s="799">
        <f>[3]Dataset!BR133</f>
        <v>1.2737700000000001</v>
      </c>
      <c r="BT77" s="799">
        <f>[3]Dataset!BS133</f>
        <v>1.19784</v>
      </c>
      <c r="BU77" s="799">
        <f>[3]Dataset!BT133</f>
        <v>1.1980569999999999</v>
      </c>
      <c r="BV77" s="799">
        <f>[3]Dataset!BU133</f>
        <v>1.17093</v>
      </c>
      <c r="BW77" s="799">
        <f>[3]Dataset!BV133</f>
        <v>1.130333</v>
      </c>
      <c r="BX77" s="799">
        <f>[3]Dataset!BW133</f>
        <v>1.1749799999999999</v>
      </c>
      <c r="BY77" s="799">
        <f>[3]Dataset!BX133</f>
        <v>1.1120760000000001</v>
      </c>
      <c r="BZ77" s="799">
        <v>1.229522</v>
      </c>
      <c r="CA77" s="799">
        <v>1.121024</v>
      </c>
      <c r="CB77" s="799">
        <v>1.1486099999999999</v>
      </c>
      <c r="CC77" s="799">
        <v>1.09836</v>
      </c>
      <c r="CD77" s="799">
        <v>1.1480539999999999</v>
      </c>
      <c r="CE77" s="799">
        <v>1.1314500000000001</v>
      </c>
      <c r="CF77" s="799">
        <v>1.08504</v>
      </c>
      <c r="CG77" s="799">
        <v>1.0836980000000001</v>
      </c>
      <c r="CH77" s="799">
        <v>1.0383599999999999</v>
      </c>
      <c r="CI77" s="868">
        <v>1.01152</v>
      </c>
      <c r="CJ77" s="937">
        <v>1.0536300000000001</v>
      </c>
      <c r="CK77" s="937">
        <v>1.0350680000000001</v>
      </c>
      <c r="CL77" s="937">
        <v>1.0887199999999999</v>
      </c>
      <c r="CM77" s="937">
        <v>0.986232</v>
      </c>
      <c r="CN77" s="937">
        <v>1.0364100000000001</v>
      </c>
      <c r="CO77" s="937">
        <v>1.01292</v>
      </c>
      <c r="CP77" s="937">
        <v>1.028859</v>
      </c>
      <c r="CQ77" s="937">
        <v>0.98511000000000004</v>
      </c>
      <c r="CR77" s="937">
        <v>0.93759000000000003</v>
      </c>
    </row>
    <row r="78" spans="1:96" ht="16.5" customHeight="1"/>
    <row r="79" spans="1:96" ht="16.5" customHeight="1"/>
    <row r="80" spans="1:96"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sheetData>
  <mergeCells count="7">
    <mergeCell ref="B56:B66"/>
    <mergeCell ref="B67:B77"/>
    <mergeCell ref="A56:A77"/>
    <mergeCell ref="A6:A35"/>
    <mergeCell ref="B37:B45"/>
    <mergeCell ref="B46:B54"/>
    <mergeCell ref="A37:A54"/>
  </mergeCells>
  <phoneticPr fontId="82" type="noConversion"/>
  <pageMargins left="0.7" right="0.7" top="0.75" bottom="0.75" header="0.3" footer="0.3"/>
  <pageSetup paperSize="9" orientation="portrait"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5C53-C4E1-4EAC-9D24-F27B51A6D166}">
  <sheetPr>
    <tabColor rgb="FFFFC000"/>
  </sheetPr>
  <dimension ref="A1:J41"/>
  <sheetViews>
    <sheetView showGridLines="0" topLeftCell="A6" zoomScale="90" zoomScaleNormal="90" workbookViewId="0">
      <selection activeCell="A39" sqref="A39:E41"/>
    </sheetView>
  </sheetViews>
  <sheetFormatPr defaultColWidth="9.140625" defaultRowHeight="15.75"/>
  <cols>
    <col min="1" max="1" width="60.5703125" style="6" customWidth="1"/>
    <col min="2" max="3" width="13.42578125" style="6" customWidth="1"/>
    <col min="4" max="4" width="7" style="6" customWidth="1"/>
    <col min="5" max="5" width="16.28515625" style="6" customWidth="1"/>
    <col min="6" max="7" width="9.140625" style="6"/>
    <col min="8" max="8" width="9.140625" style="6" customWidth="1"/>
    <col min="9" max="16384" width="9.140625" style="6"/>
  </cols>
  <sheetData>
    <row r="1" spans="1:5" ht="21">
      <c r="A1" s="187" t="str">
        <f>'Indice-Index'!A24</f>
        <v>3.1   Andamento dei ricavi (da inizio anno) - Revenues trend (b.y.)</v>
      </c>
      <c r="B1" s="93"/>
      <c r="C1" s="93"/>
      <c r="D1" s="93"/>
      <c r="E1" s="93"/>
    </row>
    <row r="4" spans="1:5">
      <c r="B4" s="121" t="s">
        <v>1128</v>
      </c>
      <c r="C4" s="121" t="s">
        <v>1129</v>
      </c>
      <c r="D4" s="120"/>
      <c r="E4" s="1062" t="s">
        <v>158</v>
      </c>
    </row>
    <row r="5" spans="1:5">
      <c r="A5" s="5"/>
      <c r="B5" s="121"/>
      <c r="C5" s="121"/>
      <c r="D5" s="121"/>
      <c r="E5" s="1063"/>
    </row>
    <row r="6" spans="1:5">
      <c r="A6" s="236" t="s">
        <v>77</v>
      </c>
      <c r="B6" s="8"/>
      <c r="C6" s="8"/>
      <c r="D6" s="8"/>
      <c r="E6" s="8"/>
    </row>
    <row r="7" spans="1:5">
      <c r="A7" s="159" t="s">
        <v>136</v>
      </c>
      <c r="B7" s="419">
        <v>474.04884711811803</v>
      </c>
      <c r="C7" s="419">
        <v>463.09537325018107</v>
      </c>
      <c r="D7" s="123"/>
      <c r="E7" s="233">
        <f t="shared" ref="E7:E14" si="0">(C7-B7)/B7*100</f>
        <v>-2.3106213493664933</v>
      </c>
    </row>
    <row r="8" spans="1:5">
      <c r="A8" s="127" t="s">
        <v>343</v>
      </c>
      <c r="B8" s="128">
        <v>563.62346031048719</v>
      </c>
      <c r="C8" s="128">
        <v>598.75662338747884</v>
      </c>
      <c r="D8" s="123"/>
      <c r="E8" s="118">
        <f t="shared" si="0"/>
        <v>6.2334458288229522</v>
      </c>
    </row>
    <row r="9" spans="1:5">
      <c r="A9" s="127" t="s">
        <v>329</v>
      </c>
      <c r="B9" s="128">
        <v>229.09069548756227</v>
      </c>
      <c r="C9" s="128">
        <v>240.28413539551235</v>
      </c>
      <c r="D9" s="123"/>
      <c r="E9" s="118">
        <f t="shared" si="0"/>
        <v>4.88602991235748</v>
      </c>
    </row>
    <row r="10" spans="1:5">
      <c r="A10" s="125" t="s">
        <v>139</v>
      </c>
      <c r="B10" s="126">
        <f>+B7+B8+B9</f>
        <v>1266.7630029161674</v>
      </c>
      <c r="C10" s="126">
        <f>+C7+C8+C9</f>
        <v>1302.1361320331721</v>
      </c>
      <c r="D10" s="124"/>
      <c r="E10" s="138">
        <f t="shared" si="0"/>
        <v>2.7924030805741555</v>
      </c>
    </row>
    <row r="11" spans="1:5">
      <c r="A11" s="159" t="s">
        <v>135</v>
      </c>
      <c r="B11" s="419">
        <v>3196.2655420440437</v>
      </c>
      <c r="C11" s="419">
        <v>3328.6077146375437</v>
      </c>
      <c r="D11" s="123"/>
      <c r="E11" s="233">
        <f t="shared" si="0"/>
        <v>4.140524961166582</v>
      </c>
    </row>
    <row r="12" spans="1:5">
      <c r="A12" s="127" t="s">
        <v>138</v>
      </c>
      <c r="B12" s="128">
        <v>1508.1575683024321</v>
      </c>
      <c r="C12" s="128">
        <v>1512.5255691940652</v>
      </c>
      <c r="D12" s="123"/>
      <c r="E12" s="118">
        <f t="shared" si="0"/>
        <v>0.28962496913035779</v>
      </c>
    </row>
    <row r="13" spans="1:5">
      <c r="A13" s="125" t="s">
        <v>132</v>
      </c>
      <c r="B13" s="126">
        <f>+B12+B11</f>
        <v>4704.4231103464754</v>
      </c>
      <c r="C13" s="126">
        <f>+C12+C11</f>
        <v>4841.1332838316084</v>
      </c>
      <c r="D13" s="124"/>
      <c r="E13" s="138">
        <f t="shared" si="0"/>
        <v>2.9059923029556014</v>
      </c>
    </row>
    <row r="14" spans="1:5">
      <c r="A14" s="590" t="s">
        <v>391</v>
      </c>
      <c r="B14" s="511">
        <f>+B13+B10</f>
        <v>5971.1861132626427</v>
      </c>
      <c r="C14" s="511">
        <f>+C13+C10</f>
        <v>6143.269415864781</v>
      </c>
      <c r="D14" s="512"/>
      <c r="E14" s="758">
        <f t="shared" si="0"/>
        <v>2.8818948084690046</v>
      </c>
    </row>
    <row r="16" spans="1:5">
      <c r="A16" s="237" t="s">
        <v>151</v>
      </c>
      <c r="B16" s="54" t="str">
        <f>C4</f>
        <v>9M2024</v>
      </c>
      <c r="E16" s="40"/>
    </row>
    <row r="17" spans="1:10">
      <c r="A17" s="159" t="s">
        <v>152</v>
      </c>
      <c r="B17" s="223">
        <v>7.9834655493152384</v>
      </c>
      <c r="E17" s="40"/>
    </row>
    <row r="18" spans="1:10">
      <c r="A18" s="127" t="s">
        <v>154</v>
      </c>
      <c r="B18" s="228">
        <v>1.552210255418343</v>
      </c>
      <c r="E18" s="40"/>
    </row>
    <row r="19" spans="1:10">
      <c r="A19" s="127" t="s">
        <v>153</v>
      </c>
      <c r="B19" s="228">
        <v>21.631465224529297</v>
      </c>
      <c r="E19" s="40"/>
    </row>
    <row r="20" spans="1:10">
      <c r="A20" s="127" t="s">
        <v>155</v>
      </c>
      <c r="B20" s="228">
        <v>41.585688413874976</v>
      </c>
      <c r="E20" s="40"/>
    </row>
    <row r="21" spans="1:10">
      <c r="A21" s="127" t="s">
        <v>330</v>
      </c>
      <c r="B21" s="228">
        <v>5.9493517813978221</v>
      </c>
    </row>
    <row r="22" spans="1:10">
      <c r="A22" s="127" t="s">
        <v>331</v>
      </c>
      <c r="B22" s="228">
        <v>2.8447454381682049</v>
      </c>
    </row>
    <row r="23" spans="1:10">
      <c r="A23" s="117" t="s">
        <v>329</v>
      </c>
      <c r="B23" s="119">
        <v>18.453073337296122</v>
      </c>
      <c r="E23" s="40"/>
    </row>
    <row r="24" spans="1:10">
      <c r="A24" s="396" t="s">
        <v>75</v>
      </c>
      <c r="B24" s="428">
        <f>SUM(B17:B23)</f>
        <v>100</v>
      </c>
      <c r="C24" s="83"/>
      <c r="D24" s="83"/>
      <c r="E24" s="40"/>
    </row>
    <row r="25" spans="1:10">
      <c r="A25" s="5"/>
      <c r="B25" s="52"/>
      <c r="C25" s="83"/>
      <c r="D25" s="83"/>
      <c r="E25" s="40"/>
    </row>
    <row r="26" spans="1:10">
      <c r="A26" s="237" t="s">
        <v>131</v>
      </c>
      <c r="B26" s="54" t="str">
        <f>B16</f>
        <v>9M2024</v>
      </c>
      <c r="J26" s="6" t="s">
        <v>307</v>
      </c>
    </row>
    <row r="27" spans="1:10">
      <c r="A27" s="159" t="s">
        <v>322</v>
      </c>
      <c r="B27" s="224">
        <v>0.53230261334644047</v>
      </c>
    </row>
    <row r="28" spans="1:10">
      <c r="A28" s="127" t="s">
        <v>342</v>
      </c>
      <c r="B28" s="230">
        <v>68.224484681777426</v>
      </c>
    </row>
    <row r="29" spans="1:10">
      <c r="A29" s="127" t="s">
        <v>324</v>
      </c>
      <c r="B29" s="230">
        <v>0.2773132150928595</v>
      </c>
    </row>
    <row r="30" spans="1:10">
      <c r="A30" s="127" t="s">
        <v>787</v>
      </c>
      <c r="B30" s="230">
        <v>30.965899489783293</v>
      </c>
    </row>
    <row r="31" spans="1:10">
      <c r="A31" s="225" t="s">
        <v>75</v>
      </c>
      <c r="B31" s="226">
        <f>SUM(B27:B30)</f>
        <v>100.00000000000003</v>
      </c>
    </row>
    <row r="33" spans="1:5">
      <c r="A33" s="236" t="s">
        <v>217</v>
      </c>
      <c r="B33" s="238"/>
      <c r="C33" s="238"/>
      <c r="E33" s="99" t="s">
        <v>1130</v>
      </c>
    </row>
    <row r="34" spans="1:5">
      <c r="A34" s="231" t="s">
        <v>326</v>
      </c>
      <c r="B34" s="231"/>
      <c r="C34" s="231"/>
      <c r="E34" s="235">
        <v>3.026574131497406</v>
      </c>
    </row>
    <row r="35" spans="1:5">
      <c r="A35" s="6" t="s">
        <v>327</v>
      </c>
      <c r="E35" s="114">
        <v>-6.5903325706904203</v>
      </c>
    </row>
    <row r="36" spans="1:5">
      <c r="A36" s="127" t="s">
        <v>328</v>
      </c>
      <c r="B36" s="127"/>
      <c r="C36" s="127"/>
      <c r="E36" s="260">
        <v>8.2815656708753256</v>
      </c>
    </row>
    <row r="37" spans="1:5">
      <c r="A37" s="158" t="s">
        <v>329</v>
      </c>
      <c r="B37" s="84"/>
      <c r="C37" s="84"/>
      <c r="E37" s="300">
        <v>4.88602991235748</v>
      </c>
    </row>
    <row r="39" spans="1:5">
      <c r="A39" s="236" t="s">
        <v>1144</v>
      </c>
      <c r="B39" s="238"/>
      <c r="C39" s="238"/>
      <c r="E39" s="99" t="s">
        <v>1130</v>
      </c>
    </row>
    <row r="40" spans="1:5">
      <c r="A40" s="231" t="s">
        <v>1145</v>
      </c>
      <c r="B40" s="231"/>
      <c r="C40" s="231"/>
      <c r="E40" s="235">
        <v>4.0999999999999996</v>
      </c>
    </row>
    <row r="41" spans="1:5">
      <c r="A41" s="84" t="s">
        <v>1146</v>
      </c>
      <c r="B41" s="84"/>
      <c r="C41" s="84"/>
      <c r="D41" s="84"/>
      <c r="E41" s="300">
        <v>0.3</v>
      </c>
    </row>
  </sheetData>
  <mergeCells count="1">
    <mergeCell ref="E4: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BE88-8978-446B-ADBC-8ACB887527F3}">
  <sheetPr>
    <tabColor rgb="FFFFCC44"/>
  </sheetPr>
  <dimension ref="A1:R59"/>
  <sheetViews>
    <sheetView showGridLines="0" zoomScale="90" zoomScaleNormal="90" workbookViewId="0">
      <selection activeCell="A4" sqref="A4"/>
    </sheetView>
  </sheetViews>
  <sheetFormatPr defaultRowHeight="15.75"/>
  <cols>
    <col min="1" max="1" width="52.5703125" style="24" customWidth="1"/>
    <col min="2" max="10" width="12" style="24" customWidth="1"/>
    <col min="11" max="11" width="4.28515625" style="24" customWidth="1"/>
    <col min="12" max="12" width="18.85546875" style="24" customWidth="1"/>
    <col min="13" max="250" width="9.140625" style="24"/>
    <col min="251" max="251" width="49.85546875" style="24" customWidth="1"/>
    <col min="252" max="259" width="12.140625" style="24" customWidth="1"/>
    <col min="260" max="260" width="3.140625" style="24" customWidth="1"/>
    <col min="261" max="261" width="20.42578125" style="24" customWidth="1"/>
    <col min="262" max="262" width="3.140625" style="24" customWidth="1"/>
    <col min="263" max="263" width="19.85546875" style="24" customWidth="1"/>
    <col min="264" max="506" width="9.140625" style="24"/>
    <col min="507" max="507" width="49.85546875" style="24" customWidth="1"/>
    <col min="508" max="515" width="12.140625" style="24" customWidth="1"/>
    <col min="516" max="516" width="3.140625" style="24" customWidth="1"/>
    <col min="517" max="517" width="20.42578125" style="24" customWidth="1"/>
    <col min="518" max="518" width="3.140625" style="24" customWidth="1"/>
    <col min="519" max="519" width="19.85546875" style="24" customWidth="1"/>
    <col min="520" max="762" width="9.140625" style="24"/>
    <col min="763" max="763" width="49.85546875" style="24" customWidth="1"/>
    <col min="764" max="771" width="12.140625" style="24" customWidth="1"/>
    <col min="772" max="772" width="3.140625" style="24" customWidth="1"/>
    <col min="773" max="773" width="20.42578125" style="24" customWidth="1"/>
    <col min="774" max="774" width="3.140625" style="24" customWidth="1"/>
    <col min="775" max="775" width="19.85546875" style="24" customWidth="1"/>
    <col min="776" max="1018" width="9.140625" style="24"/>
    <col min="1019" max="1019" width="49.85546875" style="24" customWidth="1"/>
    <col min="1020" max="1027" width="12.140625" style="24" customWidth="1"/>
    <col min="1028" max="1028" width="3.140625" style="24" customWidth="1"/>
    <col min="1029" max="1029" width="20.42578125" style="24" customWidth="1"/>
    <col min="1030" max="1030" width="3.140625" style="24" customWidth="1"/>
    <col min="1031" max="1031" width="19.85546875" style="24" customWidth="1"/>
    <col min="1032" max="1274" width="9.140625" style="24"/>
    <col min="1275" max="1275" width="49.85546875" style="24" customWidth="1"/>
    <col min="1276" max="1283" width="12.140625" style="24" customWidth="1"/>
    <col min="1284" max="1284" width="3.140625" style="24" customWidth="1"/>
    <col min="1285" max="1285" width="20.42578125" style="24" customWidth="1"/>
    <col min="1286" max="1286" width="3.140625" style="24" customWidth="1"/>
    <col min="1287" max="1287" width="19.85546875" style="24" customWidth="1"/>
    <col min="1288" max="1530" width="9.140625" style="24"/>
    <col min="1531" max="1531" width="49.85546875" style="24" customWidth="1"/>
    <col min="1532" max="1539" width="12.140625" style="24" customWidth="1"/>
    <col min="1540" max="1540" width="3.140625" style="24" customWidth="1"/>
    <col min="1541" max="1541" width="20.42578125" style="24" customWidth="1"/>
    <col min="1542" max="1542" width="3.140625" style="24" customWidth="1"/>
    <col min="1543" max="1543" width="19.85546875" style="24" customWidth="1"/>
    <col min="1544" max="1786" width="9.140625" style="24"/>
    <col min="1787" max="1787" width="49.85546875" style="24" customWidth="1"/>
    <col min="1788" max="1795" width="12.140625" style="24" customWidth="1"/>
    <col min="1796" max="1796" width="3.140625" style="24" customWidth="1"/>
    <col min="1797" max="1797" width="20.42578125" style="24" customWidth="1"/>
    <col min="1798" max="1798" width="3.140625" style="24" customWidth="1"/>
    <col min="1799" max="1799" width="19.85546875" style="24" customWidth="1"/>
    <col min="1800" max="2042" width="9.140625" style="24"/>
    <col min="2043" max="2043" width="49.85546875" style="24" customWidth="1"/>
    <col min="2044" max="2051" width="12.140625" style="24" customWidth="1"/>
    <col min="2052" max="2052" width="3.140625" style="24" customWidth="1"/>
    <col min="2053" max="2053" width="20.42578125" style="24" customWidth="1"/>
    <col min="2054" max="2054" width="3.140625" style="24" customWidth="1"/>
    <col min="2055" max="2055" width="19.85546875" style="24" customWidth="1"/>
    <col min="2056" max="2298" width="9.140625" style="24"/>
    <col min="2299" max="2299" width="49.85546875" style="24" customWidth="1"/>
    <col min="2300" max="2307" width="12.140625" style="24" customWidth="1"/>
    <col min="2308" max="2308" width="3.140625" style="24" customWidth="1"/>
    <col min="2309" max="2309" width="20.42578125" style="24" customWidth="1"/>
    <col min="2310" max="2310" width="3.140625" style="24" customWidth="1"/>
    <col min="2311" max="2311" width="19.85546875" style="24" customWidth="1"/>
    <col min="2312" max="2554" width="9.140625" style="24"/>
    <col min="2555" max="2555" width="49.85546875" style="24" customWidth="1"/>
    <col min="2556" max="2563" width="12.140625" style="24" customWidth="1"/>
    <col min="2564" max="2564" width="3.140625" style="24" customWidth="1"/>
    <col min="2565" max="2565" width="20.42578125" style="24" customWidth="1"/>
    <col min="2566" max="2566" width="3.140625" style="24" customWidth="1"/>
    <col min="2567" max="2567" width="19.85546875" style="24" customWidth="1"/>
    <col min="2568" max="2810" width="9.140625" style="24"/>
    <col min="2811" max="2811" width="49.85546875" style="24" customWidth="1"/>
    <col min="2812" max="2819" width="12.140625" style="24" customWidth="1"/>
    <col min="2820" max="2820" width="3.140625" style="24" customWidth="1"/>
    <col min="2821" max="2821" width="20.42578125" style="24" customWidth="1"/>
    <col min="2822" max="2822" width="3.140625" style="24" customWidth="1"/>
    <col min="2823" max="2823" width="19.85546875" style="24" customWidth="1"/>
    <col min="2824" max="3066" width="9.140625" style="24"/>
    <col min="3067" max="3067" width="49.85546875" style="24" customWidth="1"/>
    <col min="3068" max="3075" width="12.140625" style="24" customWidth="1"/>
    <col min="3076" max="3076" width="3.140625" style="24" customWidth="1"/>
    <col min="3077" max="3077" width="20.42578125" style="24" customWidth="1"/>
    <col min="3078" max="3078" width="3.140625" style="24" customWidth="1"/>
    <col min="3079" max="3079" width="19.85546875" style="24" customWidth="1"/>
    <col min="3080" max="3322" width="9.140625" style="24"/>
    <col min="3323" max="3323" width="49.85546875" style="24" customWidth="1"/>
    <col min="3324" max="3331" width="12.140625" style="24" customWidth="1"/>
    <col min="3332" max="3332" width="3.140625" style="24" customWidth="1"/>
    <col min="3333" max="3333" width="20.42578125" style="24" customWidth="1"/>
    <col min="3334" max="3334" width="3.140625" style="24" customWidth="1"/>
    <col min="3335" max="3335" width="19.85546875" style="24" customWidth="1"/>
    <col min="3336" max="3578" width="9.140625" style="24"/>
    <col min="3579" max="3579" width="49.85546875" style="24" customWidth="1"/>
    <col min="3580" max="3587" width="12.140625" style="24" customWidth="1"/>
    <col min="3588" max="3588" width="3.140625" style="24" customWidth="1"/>
    <col min="3589" max="3589" width="20.42578125" style="24" customWidth="1"/>
    <col min="3590" max="3590" width="3.140625" style="24" customWidth="1"/>
    <col min="3591" max="3591" width="19.85546875" style="24" customWidth="1"/>
    <col min="3592" max="3834" width="9.140625" style="24"/>
    <col min="3835" max="3835" width="49.85546875" style="24" customWidth="1"/>
    <col min="3836" max="3843" width="12.140625" style="24" customWidth="1"/>
    <col min="3844" max="3844" width="3.140625" style="24" customWidth="1"/>
    <col min="3845" max="3845" width="20.42578125" style="24" customWidth="1"/>
    <col min="3846" max="3846" width="3.140625" style="24" customWidth="1"/>
    <col min="3847" max="3847" width="19.85546875" style="24" customWidth="1"/>
    <col min="3848" max="4090" width="9.140625" style="24"/>
    <col min="4091" max="4091" width="49.85546875" style="24" customWidth="1"/>
    <col min="4092" max="4099" width="12.140625" style="24" customWidth="1"/>
    <col min="4100" max="4100" width="3.140625" style="24" customWidth="1"/>
    <col min="4101" max="4101" width="20.42578125" style="24" customWidth="1"/>
    <col min="4102" max="4102" width="3.140625" style="24" customWidth="1"/>
    <col min="4103" max="4103" width="19.85546875" style="24" customWidth="1"/>
    <col min="4104" max="4346" width="9.140625" style="24"/>
    <col min="4347" max="4347" width="49.85546875" style="24" customWidth="1"/>
    <col min="4348" max="4355" width="12.140625" style="24" customWidth="1"/>
    <col min="4356" max="4356" width="3.140625" style="24" customWidth="1"/>
    <col min="4357" max="4357" width="20.42578125" style="24" customWidth="1"/>
    <col min="4358" max="4358" width="3.140625" style="24" customWidth="1"/>
    <col min="4359" max="4359" width="19.85546875" style="24" customWidth="1"/>
    <col min="4360" max="4602" width="9.140625" style="24"/>
    <col min="4603" max="4603" width="49.85546875" style="24" customWidth="1"/>
    <col min="4604" max="4611" width="12.140625" style="24" customWidth="1"/>
    <col min="4612" max="4612" width="3.140625" style="24" customWidth="1"/>
    <col min="4613" max="4613" width="20.42578125" style="24" customWidth="1"/>
    <col min="4614" max="4614" width="3.140625" style="24" customWidth="1"/>
    <col min="4615" max="4615" width="19.85546875" style="24" customWidth="1"/>
    <col min="4616" max="4858" width="9.140625" style="24"/>
    <col min="4859" max="4859" width="49.85546875" style="24" customWidth="1"/>
    <col min="4860" max="4867" width="12.140625" style="24" customWidth="1"/>
    <col min="4868" max="4868" width="3.140625" style="24" customWidth="1"/>
    <col min="4869" max="4869" width="20.42578125" style="24" customWidth="1"/>
    <col min="4870" max="4870" width="3.140625" style="24" customWidth="1"/>
    <col min="4871" max="4871" width="19.85546875" style="24" customWidth="1"/>
    <col min="4872" max="5114" width="9.140625" style="24"/>
    <col min="5115" max="5115" width="49.85546875" style="24" customWidth="1"/>
    <col min="5116" max="5123" width="12.140625" style="24" customWidth="1"/>
    <col min="5124" max="5124" width="3.140625" style="24" customWidth="1"/>
    <col min="5125" max="5125" width="20.42578125" style="24" customWidth="1"/>
    <col min="5126" max="5126" width="3.140625" style="24" customWidth="1"/>
    <col min="5127" max="5127" width="19.85546875" style="24" customWidth="1"/>
    <col min="5128" max="5370" width="9.140625" style="24"/>
    <col min="5371" max="5371" width="49.85546875" style="24" customWidth="1"/>
    <col min="5372" max="5379" width="12.140625" style="24" customWidth="1"/>
    <col min="5380" max="5380" width="3.140625" style="24" customWidth="1"/>
    <col min="5381" max="5381" width="20.42578125" style="24" customWidth="1"/>
    <col min="5382" max="5382" width="3.140625" style="24" customWidth="1"/>
    <col min="5383" max="5383" width="19.85546875" style="24" customWidth="1"/>
    <col min="5384" max="5626" width="9.140625" style="24"/>
    <col min="5627" max="5627" width="49.85546875" style="24" customWidth="1"/>
    <col min="5628" max="5635" width="12.140625" style="24" customWidth="1"/>
    <col min="5636" max="5636" width="3.140625" style="24" customWidth="1"/>
    <col min="5637" max="5637" width="20.42578125" style="24" customWidth="1"/>
    <col min="5638" max="5638" width="3.140625" style="24" customWidth="1"/>
    <col min="5639" max="5639" width="19.85546875" style="24" customWidth="1"/>
    <col min="5640" max="5882" width="9.140625" style="24"/>
    <col min="5883" max="5883" width="49.85546875" style="24" customWidth="1"/>
    <col min="5884" max="5891" width="12.140625" style="24" customWidth="1"/>
    <col min="5892" max="5892" width="3.140625" style="24" customWidth="1"/>
    <col min="5893" max="5893" width="20.42578125" style="24" customWidth="1"/>
    <col min="5894" max="5894" width="3.140625" style="24" customWidth="1"/>
    <col min="5895" max="5895" width="19.85546875" style="24" customWidth="1"/>
    <col min="5896" max="6138" width="9.140625" style="24"/>
    <col min="6139" max="6139" width="49.85546875" style="24" customWidth="1"/>
    <col min="6140" max="6147" width="12.140625" style="24" customWidth="1"/>
    <col min="6148" max="6148" width="3.140625" style="24" customWidth="1"/>
    <col min="6149" max="6149" width="20.42578125" style="24" customWidth="1"/>
    <col min="6150" max="6150" width="3.140625" style="24" customWidth="1"/>
    <col min="6151" max="6151" width="19.85546875" style="24" customWidth="1"/>
    <col min="6152" max="6394" width="9.140625" style="24"/>
    <col min="6395" max="6395" width="49.85546875" style="24" customWidth="1"/>
    <col min="6396" max="6403" width="12.140625" style="24" customWidth="1"/>
    <col min="6404" max="6404" width="3.140625" style="24" customWidth="1"/>
    <col min="6405" max="6405" width="20.42578125" style="24" customWidth="1"/>
    <col min="6406" max="6406" width="3.140625" style="24" customWidth="1"/>
    <col min="6407" max="6407" width="19.85546875" style="24" customWidth="1"/>
    <col min="6408" max="6650" width="9.140625" style="24"/>
    <col min="6651" max="6651" width="49.85546875" style="24" customWidth="1"/>
    <col min="6652" max="6659" width="12.140625" style="24" customWidth="1"/>
    <col min="6660" max="6660" width="3.140625" style="24" customWidth="1"/>
    <col min="6661" max="6661" width="20.42578125" style="24" customWidth="1"/>
    <col min="6662" max="6662" width="3.140625" style="24" customWidth="1"/>
    <col min="6663" max="6663" width="19.85546875" style="24" customWidth="1"/>
    <col min="6664" max="6906" width="9.140625" style="24"/>
    <col min="6907" max="6907" width="49.85546875" style="24" customWidth="1"/>
    <col min="6908" max="6915" width="12.140625" style="24" customWidth="1"/>
    <col min="6916" max="6916" width="3.140625" style="24" customWidth="1"/>
    <col min="6917" max="6917" width="20.42578125" style="24" customWidth="1"/>
    <col min="6918" max="6918" width="3.140625" style="24" customWidth="1"/>
    <col min="6919" max="6919" width="19.85546875" style="24" customWidth="1"/>
    <col min="6920" max="7162" width="9.140625" style="24"/>
    <col min="7163" max="7163" width="49.85546875" style="24" customWidth="1"/>
    <col min="7164" max="7171" width="12.140625" style="24" customWidth="1"/>
    <col min="7172" max="7172" width="3.140625" style="24" customWidth="1"/>
    <col min="7173" max="7173" width="20.42578125" style="24" customWidth="1"/>
    <col min="7174" max="7174" width="3.140625" style="24" customWidth="1"/>
    <col min="7175" max="7175" width="19.85546875" style="24" customWidth="1"/>
    <col min="7176" max="7418" width="9.140625" style="24"/>
    <col min="7419" max="7419" width="49.85546875" style="24" customWidth="1"/>
    <col min="7420" max="7427" width="12.140625" style="24" customWidth="1"/>
    <col min="7428" max="7428" width="3.140625" style="24" customWidth="1"/>
    <col min="7429" max="7429" width="20.42578125" style="24" customWidth="1"/>
    <col min="7430" max="7430" width="3.140625" style="24" customWidth="1"/>
    <col min="7431" max="7431" width="19.85546875" style="24" customWidth="1"/>
    <col min="7432" max="7674" width="9.140625" style="24"/>
    <col min="7675" max="7675" width="49.85546875" style="24" customWidth="1"/>
    <col min="7676" max="7683" width="12.140625" style="24" customWidth="1"/>
    <col min="7684" max="7684" width="3.140625" style="24" customWidth="1"/>
    <col min="7685" max="7685" width="20.42578125" style="24" customWidth="1"/>
    <col min="7686" max="7686" width="3.140625" style="24" customWidth="1"/>
    <col min="7687" max="7687" width="19.85546875" style="24" customWidth="1"/>
    <col min="7688" max="7930" width="9.140625" style="24"/>
    <col min="7931" max="7931" width="49.85546875" style="24" customWidth="1"/>
    <col min="7932" max="7939" width="12.140625" style="24" customWidth="1"/>
    <col min="7940" max="7940" width="3.140625" style="24" customWidth="1"/>
    <col min="7941" max="7941" width="20.42578125" style="24" customWidth="1"/>
    <col min="7942" max="7942" width="3.140625" style="24" customWidth="1"/>
    <col min="7943" max="7943" width="19.85546875" style="24" customWidth="1"/>
    <col min="7944" max="8186" width="9.140625" style="24"/>
    <col min="8187" max="8187" width="49.85546875" style="24" customWidth="1"/>
    <col min="8188" max="8195" width="12.140625" style="24" customWidth="1"/>
    <col min="8196" max="8196" width="3.140625" style="24" customWidth="1"/>
    <col min="8197" max="8197" width="20.42578125" style="24" customWidth="1"/>
    <col min="8198" max="8198" width="3.140625" style="24" customWidth="1"/>
    <col min="8199" max="8199" width="19.85546875" style="24" customWidth="1"/>
    <col min="8200" max="8442" width="9.140625" style="24"/>
    <col min="8443" max="8443" width="49.85546875" style="24" customWidth="1"/>
    <col min="8444" max="8451" width="12.140625" style="24" customWidth="1"/>
    <col min="8452" max="8452" width="3.140625" style="24" customWidth="1"/>
    <col min="8453" max="8453" width="20.42578125" style="24" customWidth="1"/>
    <col min="8454" max="8454" width="3.140625" style="24" customWidth="1"/>
    <col min="8455" max="8455" width="19.85546875" style="24" customWidth="1"/>
    <col min="8456" max="8698" width="9.140625" style="24"/>
    <col min="8699" max="8699" width="49.85546875" style="24" customWidth="1"/>
    <col min="8700" max="8707" width="12.140625" style="24" customWidth="1"/>
    <col min="8708" max="8708" width="3.140625" style="24" customWidth="1"/>
    <col min="8709" max="8709" width="20.42578125" style="24" customWidth="1"/>
    <col min="8710" max="8710" width="3.140625" style="24" customWidth="1"/>
    <col min="8711" max="8711" width="19.85546875" style="24" customWidth="1"/>
    <col min="8712" max="8954" width="9.140625" style="24"/>
    <col min="8955" max="8955" width="49.85546875" style="24" customWidth="1"/>
    <col min="8956" max="8963" width="12.140625" style="24" customWidth="1"/>
    <col min="8964" max="8964" width="3.140625" style="24" customWidth="1"/>
    <col min="8965" max="8965" width="20.42578125" style="24" customWidth="1"/>
    <col min="8966" max="8966" width="3.140625" style="24" customWidth="1"/>
    <col min="8967" max="8967" width="19.85546875" style="24" customWidth="1"/>
    <col min="8968" max="9210" width="9.140625" style="24"/>
    <col min="9211" max="9211" width="49.85546875" style="24" customWidth="1"/>
    <col min="9212" max="9219" width="12.140625" style="24" customWidth="1"/>
    <col min="9220" max="9220" width="3.140625" style="24" customWidth="1"/>
    <col min="9221" max="9221" width="20.42578125" style="24" customWidth="1"/>
    <col min="9222" max="9222" width="3.140625" style="24" customWidth="1"/>
    <col min="9223" max="9223" width="19.85546875" style="24" customWidth="1"/>
    <col min="9224" max="9466" width="9.140625" style="24"/>
    <col min="9467" max="9467" width="49.85546875" style="24" customWidth="1"/>
    <col min="9468" max="9475" width="12.140625" style="24" customWidth="1"/>
    <col min="9476" max="9476" width="3.140625" style="24" customWidth="1"/>
    <col min="9477" max="9477" width="20.42578125" style="24" customWidth="1"/>
    <col min="9478" max="9478" width="3.140625" style="24" customWidth="1"/>
    <col min="9479" max="9479" width="19.85546875" style="24" customWidth="1"/>
    <col min="9480" max="9722" width="9.140625" style="24"/>
    <col min="9723" max="9723" width="49.85546875" style="24" customWidth="1"/>
    <col min="9724" max="9731" width="12.140625" style="24" customWidth="1"/>
    <col min="9732" max="9732" width="3.140625" style="24" customWidth="1"/>
    <col min="9733" max="9733" width="20.42578125" style="24" customWidth="1"/>
    <col min="9734" max="9734" width="3.140625" style="24" customWidth="1"/>
    <col min="9735" max="9735" width="19.85546875" style="24" customWidth="1"/>
    <col min="9736" max="9978" width="9.140625" style="24"/>
    <col min="9979" max="9979" width="49.85546875" style="24" customWidth="1"/>
    <col min="9980" max="9987" width="12.140625" style="24" customWidth="1"/>
    <col min="9988" max="9988" width="3.140625" style="24" customWidth="1"/>
    <col min="9989" max="9989" width="20.42578125" style="24" customWidth="1"/>
    <col min="9990" max="9990" width="3.140625" style="24" customWidth="1"/>
    <col min="9991" max="9991" width="19.85546875" style="24" customWidth="1"/>
    <col min="9992" max="10234" width="9.140625" style="24"/>
    <col min="10235" max="10235" width="49.85546875" style="24" customWidth="1"/>
    <col min="10236" max="10243" width="12.140625" style="24" customWidth="1"/>
    <col min="10244" max="10244" width="3.140625" style="24" customWidth="1"/>
    <col min="10245" max="10245" width="20.42578125" style="24" customWidth="1"/>
    <col min="10246" max="10246" width="3.140625" style="24" customWidth="1"/>
    <col min="10247" max="10247" width="19.85546875" style="24" customWidth="1"/>
    <col min="10248" max="10490" width="9.140625" style="24"/>
    <col min="10491" max="10491" width="49.85546875" style="24" customWidth="1"/>
    <col min="10492" max="10499" width="12.140625" style="24" customWidth="1"/>
    <col min="10500" max="10500" width="3.140625" style="24" customWidth="1"/>
    <col min="10501" max="10501" width="20.42578125" style="24" customWidth="1"/>
    <col min="10502" max="10502" width="3.140625" style="24" customWidth="1"/>
    <col min="10503" max="10503" width="19.85546875" style="24" customWidth="1"/>
    <col min="10504" max="10746" width="9.140625" style="24"/>
    <col min="10747" max="10747" width="49.85546875" style="24" customWidth="1"/>
    <col min="10748" max="10755" width="12.140625" style="24" customWidth="1"/>
    <col min="10756" max="10756" width="3.140625" style="24" customWidth="1"/>
    <col min="10757" max="10757" width="20.42578125" style="24" customWidth="1"/>
    <col min="10758" max="10758" width="3.140625" style="24" customWidth="1"/>
    <col min="10759" max="10759" width="19.85546875" style="24" customWidth="1"/>
    <col min="10760" max="11002" width="9.140625" style="24"/>
    <col min="11003" max="11003" width="49.85546875" style="24" customWidth="1"/>
    <col min="11004" max="11011" width="12.140625" style="24" customWidth="1"/>
    <col min="11012" max="11012" width="3.140625" style="24" customWidth="1"/>
    <col min="11013" max="11013" width="20.42578125" style="24" customWidth="1"/>
    <col min="11014" max="11014" width="3.140625" style="24" customWidth="1"/>
    <col min="11015" max="11015" width="19.85546875" style="24" customWidth="1"/>
    <col min="11016" max="11258" width="9.140625" style="24"/>
    <col min="11259" max="11259" width="49.85546875" style="24" customWidth="1"/>
    <col min="11260" max="11267" width="12.140625" style="24" customWidth="1"/>
    <col min="11268" max="11268" width="3.140625" style="24" customWidth="1"/>
    <col min="11269" max="11269" width="20.42578125" style="24" customWidth="1"/>
    <col min="11270" max="11270" width="3.140625" style="24" customWidth="1"/>
    <col min="11271" max="11271" width="19.85546875" style="24" customWidth="1"/>
    <col min="11272" max="11514" width="9.140625" style="24"/>
    <col min="11515" max="11515" width="49.85546875" style="24" customWidth="1"/>
    <col min="11516" max="11523" width="12.140625" style="24" customWidth="1"/>
    <col min="11524" max="11524" width="3.140625" style="24" customWidth="1"/>
    <col min="11525" max="11525" width="20.42578125" style="24" customWidth="1"/>
    <col min="11526" max="11526" width="3.140625" style="24" customWidth="1"/>
    <col min="11527" max="11527" width="19.85546875" style="24" customWidth="1"/>
    <col min="11528" max="11770" width="9.140625" style="24"/>
    <col min="11771" max="11771" width="49.85546875" style="24" customWidth="1"/>
    <col min="11772" max="11779" width="12.140625" style="24" customWidth="1"/>
    <col min="11780" max="11780" width="3.140625" style="24" customWidth="1"/>
    <col min="11781" max="11781" width="20.42578125" style="24" customWidth="1"/>
    <col min="11782" max="11782" width="3.140625" style="24" customWidth="1"/>
    <col min="11783" max="11783" width="19.85546875" style="24" customWidth="1"/>
    <col min="11784" max="12026" width="9.140625" style="24"/>
    <col min="12027" max="12027" width="49.85546875" style="24" customWidth="1"/>
    <col min="12028" max="12035" width="12.140625" style="24" customWidth="1"/>
    <col min="12036" max="12036" width="3.140625" style="24" customWidth="1"/>
    <col min="12037" max="12037" width="20.42578125" style="24" customWidth="1"/>
    <col min="12038" max="12038" width="3.140625" style="24" customWidth="1"/>
    <col min="12039" max="12039" width="19.85546875" style="24" customWidth="1"/>
    <col min="12040" max="12282" width="9.140625" style="24"/>
    <col min="12283" max="12283" width="49.85546875" style="24" customWidth="1"/>
    <col min="12284" max="12291" width="12.140625" style="24" customWidth="1"/>
    <col min="12292" max="12292" width="3.140625" style="24" customWidth="1"/>
    <col min="12293" max="12293" width="20.42578125" style="24" customWidth="1"/>
    <col min="12294" max="12294" width="3.140625" style="24" customWidth="1"/>
    <col min="12295" max="12295" width="19.85546875" style="24" customWidth="1"/>
    <col min="12296" max="12538" width="9.140625" style="24"/>
    <col min="12539" max="12539" width="49.85546875" style="24" customWidth="1"/>
    <col min="12540" max="12547" width="12.140625" style="24" customWidth="1"/>
    <col min="12548" max="12548" width="3.140625" style="24" customWidth="1"/>
    <col min="12549" max="12549" width="20.42578125" style="24" customWidth="1"/>
    <col min="12550" max="12550" width="3.140625" style="24" customWidth="1"/>
    <col min="12551" max="12551" width="19.85546875" style="24" customWidth="1"/>
    <col min="12552" max="12794" width="9.140625" style="24"/>
    <col min="12795" max="12795" width="49.85546875" style="24" customWidth="1"/>
    <col min="12796" max="12803" width="12.140625" style="24" customWidth="1"/>
    <col min="12804" max="12804" width="3.140625" style="24" customWidth="1"/>
    <col min="12805" max="12805" width="20.42578125" style="24" customWidth="1"/>
    <col min="12806" max="12806" width="3.140625" style="24" customWidth="1"/>
    <col min="12807" max="12807" width="19.85546875" style="24" customWidth="1"/>
    <col min="12808" max="13050" width="9.140625" style="24"/>
    <col min="13051" max="13051" width="49.85546875" style="24" customWidth="1"/>
    <col min="13052" max="13059" width="12.140625" style="24" customWidth="1"/>
    <col min="13060" max="13060" width="3.140625" style="24" customWidth="1"/>
    <col min="13061" max="13061" width="20.42578125" style="24" customWidth="1"/>
    <col min="13062" max="13062" width="3.140625" style="24" customWidth="1"/>
    <col min="13063" max="13063" width="19.85546875" style="24" customWidth="1"/>
    <col min="13064" max="13306" width="9.140625" style="24"/>
    <col min="13307" max="13307" width="49.85546875" style="24" customWidth="1"/>
    <col min="13308" max="13315" width="12.140625" style="24" customWidth="1"/>
    <col min="13316" max="13316" width="3.140625" style="24" customWidth="1"/>
    <col min="13317" max="13317" width="20.42578125" style="24" customWidth="1"/>
    <col min="13318" max="13318" width="3.140625" style="24" customWidth="1"/>
    <col min="13319" max="13319" width="19.85546875" style="24" customWidth="1"/>
    <col min="13320" max="13562" width="9.140625" style="24"/>
    <col min="13563" max="13563" width="49.85546875" style="24" customWidth="1"/>
    <col min="13564" max="13571" width="12.140625" style="24" customWidth="1"/>
    <col min="13572" max="13572" width="3.140625" style="24" customWidth="1"/>
    <col min="13573" max="13573" width="20.42578125" style="24" customWidth="1"/>
    <col min="13574" max="13574" width="3.140625" style="24" customWidth="1"/>
    <col min="13575" max="13575" width="19.85546875" style="24" customWidth="1"/>
    <col min="13576" max="13818" width="9.140625" style="24"/>
    <col min="13819" max="13819" width="49.85546875" style="24" customWidth="1"/>
    <col min="13820" max="13827" width="12.140625" style="24" customWidth="1"/>
    <col min="13828" max="13828" width="3.140625" style="24" customWidth="1"/>
    <col min="13829" max="13829" width="20.42578125" style="24" customWidth="1"/>
    <col min="13830" max="13830" width="3.140625" style="24" customWidth="1"/>
    <col min="13831" max="13831" width="19.85546875" style="24" customWidth="1"/>
    <col min="13832" max="14074" width="9.140625" style="24"/>
    <col min="14075" max="14075" width="49.85546875" style="24" customWidth="1"/>
    <col min="14076" max="14083" width="12.140625" style="24" customWidth="1"/>
    <col min="14084" max="14084" width="3.140625" style="24" customWidth="1"/>
    <col min="14085" max="14085" width="20.42578125" style="24" customWidth="1"/>
    <col min="14086" max="14086" width="3.140625" style="24" customWidth="1"/>
    <col min="14087" max="14087" width="19.85546875" style="24" customWidth="1"/>
    <col min="14088" max="14330" width="9.140625" style="24"/>
    <col min="14331" max="14331" width="49.85546875" style="24" customWidth="1"/>
    <col min="14332" max="14339" width="12.140625" style="24" customWidth="1"/>
    <col min="14340" max="14340" width="3.140625" style="24" customWidth="1"/>
    <col min="14341" max="14341" width="20.42578125" style="24" customWidth="1"/>
    <col min="14342" max="14342" width="3.140625" style="24" customWidth="1"/>
    <col min="14343" max="14343" width="19.85546875" style="24" customWidth="1"/>
    <col min="14344" max="14586" width="9.140625" style="24"/>
    <col min="14587" max="14587" width="49.85546875" style="24" customWidth="1"/>
    <col min="14588" max="14595" width="12.140625" style="24" customWidth="1"/>
    <col min="14596" max="14596" width="3.140625" style="24" customWidth="1"/>
    <col min="14597" max="14597" width="20.42578125" style="24" customWidth="1"/>
    <col min="14598" max="14598" width="3.140625" style="24" customWidth="1"/>
    <col min="14599" max="14599" width="19.85546875" style="24" customWidth="1"/>
    <col min="14600" max="14842" width="9.140625" style="24"/>
    <col min="14843" max="14843" width="49.85546875" style="24" customWidth="1"/>
    <col min="14844" max="14851" width="12.140625" style="24" customWidth="1"/>
    <col min="14852" max="14852" width="3.140625" style="24" customWidth="1"/>
    <col min="14853" max="14853" width="20.42578125" style="24" customWidth="1"/>
    <col min="14854" max="14854" width="3.140625" style="24" customWidth="1"/>
    <col min="14855" max="14855" width="19.85546875" style="24" customWidth="1"/>
    <col min="14856" max="15098" width="9.140625" style="24"/>
    <col min="15099" max="15099" width="49.85546875" style="24" customWidth="1"/>
    <col min="15100" max="15107" width="12.140625" style="24" customWidth="1"/>
    <col min="15108" max="15108" width="3.140625" style="24" customWidth="1"/>
    <col min="15109" max="15109" width="20.42578125" style="24" customWidth="1"/>
    <col min="15110" max="15110" width="3.140625" style="24" customWidth="1"/>
    <col min="15111" max="15111" width="19.85546875" style="24" customWidth="1"/>
    <col min="15112" max="15354" width="9.140625" style="24"/>
    <col min="15355" max="15355" width="49.85546875" style="24" customWidth="1"/>
    <col min="15356" max="15363" width="12.140625" style="24" customWidth="1"/>
    <col min="15364" max="15364" width="3.140625" style="24" customWidth="1"/>
    <col min="15365" max="15365" width="20.42578125" style="24" customWidth="1"/>
    <col min="15366" max="15366" width="3.140625" style="24" customWidth="1"/>
    <col min="15367" max="15367" width="19.85546875" style="24" customWidth="1"/>
    <col min="15368" max="15610" width="9.140625" style="24"/>
    <col min="15611" max="15611" width="49.85546875" style="24" customWidth="1"/>
    <col min="15612" max="15619" width="12.140625" style="24" customWidth="1"/>
    <col min="15620" max="15620" width="3.140625" style="24" customWidth="1"/>
    <col min="15621" max="15621" width="20.42578125" style="24" customWidth="1"/>
    <col min="15622" max="15622" width="3.140625" style="24" customWidth="1"/>
    <col min="15623" max="15623" width="19.85546875" style="24" customWidth="1"/>
    <col min="15624" max="15866" width="9.140625" style="24"/>
    <col min="15867" max="15867" width="49.85546875" style="24" customWidth="1"/>
    <col min="15868" max="15875" width="12.140625" style="24" customWidth="1"/>
    <col min="15876" max="15876" width="3.140625" style="24" customWidth="1"/>
    <col min="15877" max="15877" width="20.42578125" style="24" customWidth="1"/>
    <col min="15878" max="15878" width="3.140625" style="24" customWidth="1"/>
    <col min="15879" max="15879" width="19.85546875" style="24" customWidth="1"/>
    <col min="15880" max="16122" width="9.140625" style="24"/>
    <col min="16123" max="16123" width="49.85546875" style="24" customWidth="1"/>
    <col min="16124" max="16131" width="12.140625" style="24" customWidth="1"/>
    <col min="16132" max="16132" width="3.140625" style="24" customWidth="1"/>
    <col min="16133" max="16133" width="20.42578125" style="24" customWidth="1"/>
    <col min="16134" max="16134" width="3.140625" style="24" customWidth="1"/>
    <col min="16135" max="16135" width="19.85546875" style="24" customWidth="1"/>
    <col min="16136" max="16381" width="9.140625" style="24"/>
    <col min="16382" max="16384" width="9.140625" style="24" customWidth="1"/>
  </cols>
  <sheetData>
    <row r="1" spans="1:18" ht="23.25">
      <c r="A1" s="378" t="str">
        <f>'Indice-Index'!A25</f>
        <v>3.2   Ricavi da servizi di corrispondenza (SU / non SU - base mensile)  - Mail services revenues (US / not US - monthly basis)</v>
      </c>
      <c r="B1" s="178"/>
      <c r="C1" s="178"/>
      <c r="D1" s="178"/>
      <c r="E1" s="178"/>
      <c r="F1" s="178"/>
      <c r="G1" s="178"/>
      <c r="H1" s="178"/>
      <c r="I1" s="178"/>
      <c r="J1" s="178"/>
      <c r="K1" s="178"/>
      <c r="L1" s="178"/>
      <c r="M1" s="179"/>
      <c r="N1" s="179"/>
      <c r="O1" s="179"/>
      <c r="P1" s="179"/>
      <c r="Q1" s="179"/>
      <c r="R1" s="179"/>
    </row>
    <row r="2" spans="1:18" ht="5.25" customHeight="1"/>
    <row r="3" spans="1:18" ht="5.25" customHeight="1"/>
    <row r="4" spans="1:18" ht="15.75" customHeight="1">
      <c r="A4" s="198" t="s">
        <v>213</v>
      </c>
      <c r="B4" s="297" t="s">
        <v>196</v>
      </c>
      <c r="C4" s="191" t="s">
        <v>197</v>
      </c>
      <c r="D4" s="191" t="s">
        <v>198</v>
      </c>
      <c r="E4" s="297" t="s">
        <v>1011</v>
      </c>
      <c r="F4" s="191" t="s">
        <v>1012</v>
      </c>
      <c r="G4" s="191" t="s">
        <v>1013</v>
      </c>
      <c r="H4" s="297" t="s">
        <v>1079</v>
      </c>
      <c r="I4" s="191" t="s">
        <v>1080</v>
      </c>
      <c r="J4" s="191" t="s">
        <v>1081</v>
      </c>
      <c r="L4" s="191" t="s">
        <v>1131</v>
      </c>
    </row>
    <row r="5" spans="1:18" ht="15.75" customHeight="1">
      <c r="B5" s="336" t="s">
        <v>199</v>
      </c>
      <c r="C5" s="336" t="s">
        <v>200</v>
      </c>
      <c r="D5" s="336" t="s">
        <v>201</v>
      </c>
      <c r="E5" s="336" t="s">
        <v>1014</v>
      </c>
      <c r="F5" s="336" t="s">
        <v>1015</v>
      </c>
      <c r="G5" s="336" t="s">
        <v>1016</v>
      </c>
      <c r="H5" s="336" t="s">
        <v>1082</v>
      </c>
      <c r="I5" s="336" t="s">
        <v>1083</v>
      </c>
      <c r="J5" s="336" t="s">
        <v>1084</v>
      </c>
      <c r="L5" s="192" t="s">
        <v>1132</v>
      </c>
    </row>
    <row r="6" spans="1:18" ht="9" customHeight="1">
      <c r="A6" s="198"/>
      <c r="B6" s="169"/>
      <c r="C6" s="169"/>
      <c r="D6" s="169"/>
      <c r="E6" s="169"/>
      <c r="F6" s="169"/>
      <c r="G6" s="169"/>
      <c r="H6" s="169"/>
      <c r="I6" s="169"/>
      <c r="J6" s="169"/>
      <c r="L6" s="201"/>
    </row>
    <row r="7" spans="1:18" ht="15.75" customHeight="1">
      <c r="A7" s="193" t="s">
        <v>209</v>
      </c>
      <c r="B7" s="154"/>
    </row>
    <row r="8" spans="1:18" ht="15.75" customHeight="1">
      <c r="A8" s="594">
        <v>2024</v>
      </c>
      <c r="B8" s="592">
        <f t="shared" ref="B8:J8" si="0">+B21+B35+B49</f>
        <v>154.72831402365736</v>
      </c>
      <c r="C8" s="592">
        <f t="shared" si="0"/>
        <v>144.42617767242939</v>
      </c>
      <c r="D8" s="592">
        <f t="shared" si="0"/>
        <v>143.77214723662846</v>
      </c>
      <c r="E8" s="592">
        <f t="shared" si="0"/>
        <v>149.63108893857441</v>
      </c>
      <c r="F8" s="592">
        <f t="shared" si="0"/>
        <v>172.08144234084452</v>
      </c>
      <c r="G8" s="592">
        <f t="shared" si="0"/>
        <v>132.59124413439721</v>
      </c>
      <c r="H8" s="592">
        <f t="shared" si="0"/>
        <v>153.85913737148363</v>
      </c>
      <c r="I8" s="592">
        <f t="shared" si="0"/>
        <v>114.27983864529246</v>
      </c>
      <c r="J8" s="592">
        <f t="shared" si="0"/>
        <v>136.76674166986501</v>
      </c>
      <c r="L8" s="593">
        <f>SUM(B8:J8)</f>
        <v>1302.1361320331728</v>
      </c>
    </row>
    <row r="9" spans="1:18" ht="15.75" customHeight="1">
      <c r="A9" s="594">
        <v>2023</v>
      </c>
      <c r="B9" s="592">
        <f t="shared" ref="B9:J9" si="1">+B22+B36+B50</f>
        <v>140.94538203298004</v>
      </c>
      <c r="C9" s="592">
        <f t="shared" si="1"/>
        <v>143.19850275379756</v>
      </c>
      <c r="D9" s="592">
        <f t="shared" si="1"/>
        <v>154.2839703732684</v>
      </c>
      <c r="E9" s="592">
        <f t="shared" si="1"/>
        <v>137.8795160837135</v>
      </c>
      <c r="F9" s="592">
        <f t="shared" si="1"/>
        <v>154.73090407006683</v>
      </c>
      <c r="G9" s="592">
        <f t="shared" si="1"/>
        <v>137.1719539469716</v>
      </c>
      <c r="H9" s="592">
        <f t="shared" si="1"/>
        <v>136.69870078171408</v>
      </c>
      <c r="I9" s="592">
        <f t="shared" si="1"/>
        <v>120.92915365428749</v>
      </c>
      <c r="J9" s="592">
        <f t="shared" si="1"/>
        <v>140.92491921936801</v>
      </c>
      <c r="L9" s="593">
        <f t="shared" ref="L9:L12" si="2">SUM(B9:J9)</f>
        <v>1266.7630029161674</v>
      </c>
    </row>
    <row r="10" spans="1:18" ht="15.75" customHeight="1">
      <c r="A10" s="594">
        <v>2022</v>
      </c>
      <c r="B10" s="592">
        <f t="shared" ref="B10:J10" si="3">+B23+B37+B51</f>
        <v>136.45788285987459</v>
      </c>
      <c r="C10" s="592">
        <f t="shared" si="3"/>
        <v>135.09288853903735</v>
      </c>
      <c r="D10" s="592">
        <f t="shared" si="3"/>
        <v>162.02298616190413</v>
      </c>
      <c r="E10" s="592">
        <f t="shared" si="3"/>
        <v>140.52872087149785</v>
      </c>
      <c r="F10" s="592">
        <f t="shared" si="3"/>
        <v>150.70946172634294</v>
      </c>
      <c r="G10" s="592">
        <f t="shared" si="3"/>
        <v>148.55826656898063</v>
      </c>
      <c r="H10" s="592">
        <f t="shared" si="3"/>
        <v>142.37919991837433</v>
      </c>
      <c r="I10" s="592">
        <f t="shared" si="3"/>
        <v>115.19827717455146</v>
      </c>
      <c r="J10" s="592">
        <f t="shared" si="3"/>
        <v>147.10757633419118</v>
      </c>
      <c r="L10" s="593">
        <f t="shared" si="2"/>
        <v>1278.0552601547545</v>
      </c>
    </row>
    <row r="11" spans="1:18" ht="15.75" customHeight="1">
      <c r="A11" s="594">
        <v>2021</v>
      </c>
      <c r="B11" s="592">
        <f t="shared" ref="B11:J11" si="4">+B24+B38+B52</f>
        <v>141.76348251972396</v>
      </c>
      <c r="C11" s="592">
        <f t="shared" si="4"/>
        <v>141.18713980560764</v>
      </c>
      <c r="D11" s="592">
        <f t="shared" si="4"/>
        <v>161.31063105019393</v>
      </c>
      <c r="E11" s="592">
        <f t="shared" si="4"/>
        <v>155.67741569131175</v>
      </c>
      <c r="F11" s="592">
        <f t="shared" si="4"/>
        <v>145.56113257456951</v>
      </c>
      <c r="G11" s="592">
        <f t="shared" si="4"/>
        <v>142.43514613878475</v>
      </c>
      <c r="H11" s="592">
        <f t="shared" si="4"/>
        <v>147.37130580927283</v>
      </c>
      <c r="I11" s="592">
        <f t="shared" si="4"/>
        <v>118.65169246188393</v>
      </c>
      <c r="J11" s="592">
        <f t="shared" si="4"/>
        <v>157.16918443579269</v>
      </c>
      <c r="K11" s="333"/>
      <c r="L11" s="593">
        <f t="shared" si="2"/>
        <v>1311.1271304871407</v>
      </c>
      <c r="M11" s="207"/>
    </row>
    <row r="12" spans="1:18" ht="15.75" customHeight="1">
      <c r="A12" s="594">
        <v>2020</v>
      </c>
      <c r="B12" s="592">
        <f t="shared" ref="B12:J12" si="5">+B25+B39+B53</f>
        <v>182.39720871678179</v>
      </c>
      <c r="C12" s="592">
        <f t="shared" si="5"/>
        <v>166.76344143383096</v>
      </c>
      <c r="D12" s="592">
        <f t="shared" si="5"/>
        <v>125.82479325704875</v>
      </c>
      <c r="E12" s="592">
        <f t="shared" si="5"/>
        <v>113.24771308878847</v>
      </c>
      <c r="F12" s="592">
        <f t="shared" si="5"/>
        <v>125.70327299513363</v>
      </c>
      <c r="G12" s="592">
        <f t="shared" si="5"/>
        <v>132.70342375022028</v>
      </c>
      <c r="H12" s="592">
        <f t="shared" si="5"/>
        <v>149.54042931435021</v>
      </c>
      <c r="I12" s="592">
        <f t="shared" si="5"/>
        <v>116.19512481816801</v>
      </c>
      <c r="J12" s="592">
        <f t="shared" si="5"/>
        <v>153.55091025642793</v>
      </c>
      <c r="K12" s="333"/>
      <c r="L12" s="593">
        <f t="shared" si="2"/>
        <v>1265.92631763075</v>
      </c>
      <c r="M12" s="207"/>
    </row>
    <row r="13" spans="1:18" ht="15.75" customHeight="1">
      <c r="A13" s="203" t="s">
        <v>210</v>
      </c>
      <c r="B13" s="319"/>
      <c r="C13" s="319"/>
      <c r="D13" s="319"/>
      <c r="E13" s="319"/>
      <c r="F13" s="319"/>
      <c r="G13" s="319"/>
      <c r="H13" s="319"/>
      <c r="I13" s="319"/>
      <c r="J13" s="319"/>
      <c r="K13" s="320"/>
      <c r="L13" s="458"/>
    </row>
    <row r="14" spans="1:18" ht="15.75" customHeight="1">
      <c r="A14" s="327" t="s">
        <v>931</v>
      </c>
      <c r="B14" s="321">
        <f t="shared" ref="B14:J14" si="6">(B8-B9)/B9*100</f>
        <v>9.7789170470673792</v>
      </c>
      <c r="C14" s="321">
        <f t="shared" si="6"/>
        <v>0.85732385117363008</v>
      </c>
      <c r="D14" s="321">
        <f t="shared" si="6"/>
        <v>-6.8132957112835939</v>
      </c>
      <c r="E14" s="321">
        <f t="shared" si="6"/>
        <v>8.5230737593580965</v>
      </c>
      <c r="F14" s="321">
        <f t="shared" si="6"/>
        <v>11.213363209537535</v>
      </c>
      <c r="G14" s="321">
        <f t="shared" si="6"/>
        <v>-3.3393924054950839</v>
      </c>
      <c r="H14" s="321">
        <f t="shared" si="6"/>
        <v>12.553474533142793</v>
      </c>
      <c r="I14" s="321">
        <f t="shared" si="6"/>
        <v>-5.4985210828516236</v>
      </c>
      <c r="J14" s="321">
        <f t="shared" si="6"/>
        <v>-2.9506332680810332</v>
      </c>
      <c r="K14" s="320"/>
      <c r="L14" s="518">
        <f>(L8-L9)/L9*100</f>
        <v>2.7924030805742093</v>
      </c>
    </row>
    <row r="15" spans="1:18" ht="15.75" customHeight="1">
      <c r="A15" s="327" t="s">
        <v>634</v>
      </c>
      <c r="B15" s="321">
        <f t="shared" ref="B15:J15" si="7">(B9-B10)/B10*100</f>
        <v>3.2885598684786541</v>
      </c>
      <c r="C15" s="321">
        <f t="shared" si="7"/>
        <v>6.0000302772547167</v>
      </c>
      <c r="D15" s="321">
        <f t="shared" si="7"/>
        <v>-4.776492503910764</v>
      </c>
      <c r="E15" s="321">
        <f t="shared" si="7"/>
        <v>-1.8851696445788042</v>
      </c>
      <c r="F15" s="321">
        <f t="shared" si="7"/>
        <v>2.6683409904455728</v>
      </c>
      <c r="G15" s="321">
        <f t="shared" si="7"/>
        <v>-7.6645432697762246</v>
      </c>
      <c r="H15" s="321">
        <f t="shared" si="7"/>
        <v>-3.9896973293267997</v>
      </c>
      <c r="I15" s="321">
        <f t="shared" si="7"/>
        <v>4.9747935648833108</v>
      </c>
      <c r="J15" s="321">
        <f t="shared" si="7"/>
        <v>-4.2028135252379801</v>
      </c>
      <c r="K15" s="320"/>
      <c r="L15" s="518">
        <f>(L9-L10)/L10*100</f>
        <v>-0.88354999902115294</v>
      </c>
    </row>
    <row r="16" spans="1:18" ht="15.75" customHeight="1">
      <c r="A16" s="327" t="s">
        <v>309</v>
      </c>
      <c r="B16" s="321">
        <f t="shared" ref="B16:J16" si="8">(B10-B11)/B11*100</f>
        <v>-3.7425714757756419</v>
      </c>
      <c r="C16" s="321">
        <f t="shared" si="8"/>
        <v>-4.3164351051810499</v>
      </c>
      <c r="D16" s="321">
        <f t="shared" si="8"/>
        <v>0.44160456572049278</v>
      </c>
      <c r="E16" s="321">
        <f t="shared" si="8"/>
        <v>-9.7308236731343278</v>
      </c>
      <c r="F16" s="321">
        <f t="shared" si="8"/>
        <v>3.5368845107989162</v>
      </c>
      <c r="G16" s="321">
        <f t="shared" si="8"/>
        <v>4.2988831030718284</v>
      </c>
      <c r="H16" s="321">
        <f t="shared" si="8"/>
        <v>-3.3874341164889028</v>
      </c>
      <c r="I16" s="321">
        <f t="shared" si="8"/>
        <v>-2.9105486956638638</v>
      </c>
      <c r="J16" s="321">
        <f t="shared" si="8"/>
        <v>-6.4017689839905678</v>
      </c>
      <c r="K16" s="320"/>
      <c r="L16" s="518">
        <f>(L10-L11)/L11*100</f>
        <v>-2.5223999689563712</v>
      </c>
    </row>
    <row r="17" spans="1:12" ht="15.75" customHeight="1">
      <c r="A17" s="327" t="s">
        <v>392</v>
      </c>
      <c r="B17" s="321">
        <f t="shared" ref="B17:J17" si="9">(B11-B12)/B12*100</f>
        <v>-22.277603085556017</v>
      </c>
      <c r="C17" s="321">
        <f t="shared" si="9"/>
        <v>-15.336875641518578</v>
      </c>
      <c r="D17" s="321">
        <f t="shared" si="9"/>
        <v>28.202579852963318</v>
      </c>
      <c r="E17" s="321">
        <f t="shared" si="9"/>
        <v>37.466277636227005</v>
      </c>
      <c r="F17" s="321">
        <f t="shared" si="9"/>
        <v>15.797408537011318</v>
      </c>
      <c r="G17" s="321">
        <f t="shared" si="9"/>
        <v>7.3334373097124486</v>
      </c>
      <c r="H17" s="321">
        <f t="shared" si="9"/>
        <v>-1.4505264663361686</v>
      </c>
      <c r="I17" s="321">
        <f t="shared" si="9"/>
        <v>2.1141744522932089</v>
      </c>
      <c r="J17" s="321">
        <f t="shared" si="9"/>
        <v>2.356400345215989</v>
      </c>
      <c r="K17" s="320"/>
      <c r="L17" s="518">
        <f>(L11-L12)/L12*100</f>
        <v>3.5705721752421176</v>
      </c>
    </row>
    <row r="18" spans="1:12" ht="15.75" customHeight="1">
      <c r="A18" s="327" t="s">
        <v>933</v>
      </c>
      <c r="B18" s="513">
        <f>(B8-B12)/B12*100</f>
        <v>-15.169582302154334</v>
      </c>
      <c r="C18" s="513">
        <f t="shared" ref="C18:I18" si="10">(C8-C12)/C12*100</f>
        <v>-13.394580712262789</v>
      </c>
      <c r="D18" s="513">
        <f t="shared" si="10"/>
        <v>14.26376592005589</v>
      </c>
      <c r="E18" s="513">
        <f t="shared" si="10"/>
        <v>32.127249952730295</v>
      </c>
      <c r="F18" s="513">
        <f t="shared" si="10"/>
        <v>36.894957657551473</v>
      </c>
      <c r="G18" s="513">
        <f t="shared" si="10"/>
        <v>-8.4534078061328358E-2</v>
      </c>
      <c r="H18" s="513">
        <f t="shared" si="10"/>
        <v>2.8879869323198397</v>
      </c>
      <c r="I18" s="513">
        <f t="shared" si="10"/>
        <v>-1.6483360862796577</v>
      </c>
      <c r="J18" s="513">
        <f>(J8-J12)/J12*100</f>
        <v>-10.930686479509356</v>
      </c>
      <c r="K18" s="320"/>
      <c r="L18" s="518">
        <f>(L8-L12)/L12*100</f>
        <v>2.8603413878140591</v>
      </c>
    </row>
    <row r="19" spans="1:12" ht="9" customHeight="1">
      <c r="L19" s="458"/>
    </row>
    <row r="20" spans="1:12" ht="15.75" customHeight="1">
      <c r="A20" s="180" t="s">
        <v>205</v>
      </c>
      <c r="B20" s="154"/>
      <c r="L20" s="459"/>
    </row>
    <row r="21" spans="1:12" ht="15.75" customHeight="1">
      <c r="A21" s="591">
        <v>2024</v>
      </c>
      <c r="B21" s="595">
        <v>53.645023794218268</v>
      </c>
      <c r="C21" s="589">
        <v>50.622863505193976</v>
      </c>
      <c r="D21" s="589">
        <v>56.630975854631586</v>
      </c>
      <c r="E21" s="589">
        <v>55.821537595062495</v>
      </c>
      <c r="F21" s="589">
        <v>60.615283680461602</v>
      </c>
      <c r="G21" s="589">
        <v>48.210705794837246</v>
      </c>
      <c r="H21" s="589">
        <v>50.084284168948201</v>
      </c>
      <c r="I21" s="589">
        <v>38.699408104029885</v>
      </c>
      <c r="J21" s="589">
        <v>48.765290752797881</v>
      </c>
      <c r="L21" s="593">
        <f>SUM(B21:J21)</f>
        <v>463.09537325018118</v>
      </c>
    </row>
    <row r="22" spans="1:12" ht="15.75" customHeight="1">
      <c r="A22" s="596">
        <v>2023</v>
      </c>
      <c r="B22" s="595">
        <v>51.668240884925169</v>
      </c>
      <c r="C22" s="589">
        <v>52.198787369562488</v>
      </c>
      <c r="D22" s="589">
        <v>66.005688859224733</v>
      </c>
      <c r="E22" s="589">
        <v>50.404400628250976</v>
      </c>
      <c r="F22" s="589">
        <v>57.322800555150167</v>
      </c>
      <c r="G22" s="589">
        <v>53.462154386588594</v>
      </c>
      <c r="H22" s="589">
        <v>49.545203772982035</v>
      </c>
      <c r="I22" s="589">
        <v>40.802198981513079</v>
      </c>
      <c r="J22" s="589">
        <v>52.63937167992087</v>
      </c>
      <c r="L22" s="593">
        <f t="shared" ref="L22:L25" si="11">SUM(B22:J22)</f>
        <v>474.04884711811815</v>
      </c>
    </row>
    <row r="23" spans="1:12" ht="15.75" customHeight="1">
      <c r="A23" s="596">
        <v>2022</v>
      </c>
      <c r="B23" s="595">
        <v>56.168494359915464</v>
      </c>
      <c r="C23" s="589">
        <v>54.673188357054407</v>
      </c>
      <c r="D23" s="589">
        <v>70.606682298411712</v>
      </c>
      <c r="E23" s="589">
        <v>57.709550334988649</v>
      </c>
      <c r="F23" s="589">
        <v>59.737228247977356</v>
      </c>
      <c r="G23" s="589">
        <v>54.644692769751245</v>
      </c>
      <c r="H23" s="589">
        <v>49.06529763070354</v>
      </c>
      <c r="I23" s="589">
        <v>41.416871112513363</v>
      </c>
      <c r="J23" s="589">
        <v>55.065028327503562</v>
      </c>
      <c r="L23" s="593">
        <f t="shared" si="11"/>
        <v>499.08703343881928</v>
      </c>
    </row>
    <row r="24" spans="1:12" ht="15.75" customHeight="1">
      <c r="A24" s="596">
        <v>2021</v>
      </c>
      <c r="B24" s="595">
        <v>66.005601657106382</v>
      </c>
      <c r="C24" s="589">
        <v>63.993218481543032</v>
      </c>
      <c r="D24" s="589">
        <v>80.749217447986609</v>
      </c>
      <c r="E24" s="589">
        <v>67.369436101950342</v>
      </c>
      <c r="F24" s="589">
        <v>63.47639398510352</v>
      </c>
      <c r="G24" s="589">
        <v>59.984220049975818</v>
      </c>
      <c r="H24" s="589">
        <v>61.805377674415574</v>
      </c>
      <c r="I24" s="589">
        <v>49.664646135053289</v>
      </c>
      <c r="J24" s="589">
        <v>63.210670407677753</v>
      </c>
      <c r="K24" s="205"/>
      <c r="L24" s="593">
        <f t="shared" si="11"/>
        <v>576.25878194081236</v>
      </c>
    </row>
    <row r="25" spans="1:12" ht="15.75" customHeight="1">
      <c r="A25" s="596">
        <v>2020</v>
      </c>
      <c r="B25" s="595">
        <v>83.421860071610624</v>
      </c>
      <c r="C25" s="595">
        <v>76.143432350860337</v>
      </c>
      <c r="D25" s="595">
        <v>61.329697491847128</v>
      </c>
      <c r="E25" s="595">
        <v>56.359821345379046</v>
      </c>
      <c r="F25" s="595">
        <v>66.475500376751484</v>
      </c>
      <c r="G25" s="595">
        <v>69.287152489480704</v>
      </c>
      <c r="H25" s="595">
        <v>66.531855714595352</v>
      </c>
      <c r="I25" s="595">
        <v>52.430665663611613</v>
      </c>
      <c r="J25" s="595">
        <v>67.390146530584943</v>
      </c>
      <c r="K25" s="205"/>
      <c r="L25" s="593">
        <f t="shared" si="11"/>
        <v>599.37013203472122</v>
      </c>
    </row>
    <row r="26" spans="1:12" ht="15.75" customHeight="1">
      <c r="A26" s="334" t="s">
        <v>210</v>
      </c>
      <c r="B26" s="335"/>
      <c r="C26" s="335"/>
      <c r="D26" s="335"/>
      <c r="E26" s="335"/>
      <c r="F26" s="335"/>
      <c r="G26" s="335"/>
      <c r="H26" s="335"/>
      <c r="I26" s="335"/>
      <c r="J26" s="335"/>
      <c r="K26" s="320"/>
      <c r="L26" s="458"/>
    </row>
    <row r="27" spans="1:12" ht="15.75" customHeight="1">
      <c r="A27" s="327" t="s">
        <v>931</v>
      </c>
      <c r="B27" s="321">
        <f t="shared" ref="B27:J27" si="12">(B21-B22)/B22*100</f>
        <v>3.8259148665342884</v>
      </c>
      <c r="C27" s="321">
        <f t="shared" si="12"/>
        <v>-3.0190813690960288</v>
      </c>
      <c r="D27" s="321">
        <f t="shared" si="12"/>
        <v>-14.202886397545669</v>
      </c>
      <c r="E27" s="321">
        <f t="shared" si="12"/>
        <v>10.747349237945878</v>
      </c>
      <c r="F27" s="321">
        <f t="shared" si="12"/>
        <v>5.7437583185485552</v>
      </c>
      <c r="G27" s="321">
        <f t="shared" si="12"/>
        <v>-9.822740314162715</v>
      </c>
      <c r="H27" s="321">
        <f t="shared" si="12"/>
        <v>1.0880576825079844</v>
      </c>
      <c r="I27" s="321">
        <f t="shared" si="12"/>
        <v>-5.1536214468145216</v>
      </c>
      <c r="J27" s="321">
        <f t="shared" si="12"/>
        <v>-7.3596640755511631</v>
      </c>
      <c r="K27" s="320"/>
      <c r="L27" s="518">
        <f>(L21-L22)/L22*100</f>
        <v>-2.3106213493664929</v>
      </c>
    </row>
    <row r="28" spans="1:12" ht="15.75" customHeight="1">
      <c r="A28" s="327" t="s">
        <v>634</v>
      </c>
      <c r="B28" s="321">
        <f t="shared" ref="B28:J28" si="13">(B22-B23)/B23*100</f>
        <v>-8.0120600102855732</v>
      </c>
      <c r="C28" s="321">
        <f t="shared" si="13"/>
        <v>-4.5258033450186561</v>
      </c>
      <c r="D28" s="321">
        <f t="shared" si="13"/>
        <v>-6.516371098901609</v>
      </c>
      <c r="E28" s="321">
        <f t="shared" si="13"/>
        <v>-12.658476221584147</v>
      </c>
      <c r="F28" s="321">
        <f t="shared" si="13"/>
        <v>-4.0417471041752586</v>
      </c>
      <c r="G28" s="321">
        <f t="shared" si="13"/>
        <v>-2.1640498339799419</v>
      </c>
      <c r="H28" s="321">
        <f t="shared" si="13"/>
        <v>0.97809687386505151</v>
      </c>
      <c r="I28" s="321">
        <f t="shared" si="13"/>
        <v>-1.4841104952869584</v>
      </c>
      <c r="J28" s="321">
        <f t="shared" si="13"/>
        <v>-4.4050765454180993</v>
      </c>
      <c r="K28" s="320"/>
      <c r="L28" s="518">
        <f>(L22-L23)/L23*100</f>
        <v>-5.0167976010481636</v>
      </c>
    </row>
    <row r="29" spans="1:12" ht="15.75" customHeight="1">
      <c r="A29" s="327" t="s">
        <v>309</v>
      </c>
      <c r="B29" s="321">
        <f t="shared" ref="B29:J29" si="14">(B23-B24)/B24*100</f>
        <v>-14.90344311728855</v>
      </c>
      <c r="C29" s="321">
        <f t="shared" si="14"/>
        <v>-14.564090298375469</v>
      </c>
      <c r="D29" s="321">
        <f t="shared" si="14"/>
        <v>-12.560536770660418</v>
      </c>
      <c r="E29" s="321">
        <f t="shared" si="14"/>
        <v>-14.338676892505623</v>
      </c>
      <c r="F29" s="321">
        <f t="shared" si="14"/>
        <v>-5.8906398148635573</v>
      </c>
      <c r="G29" s="321">
        <f t="shared" si="14"/>
        <v>-8.9015532347939992</v>
      </c>
      <c r="H29" s="321">
        <f t="shared" si="14"/>
        <v>-20.613222543231554</v>
      </c>
      <c r="I29" s="321">
        <f t="shared" si="14"/>
        <v>-16.60693403535327</v>
      </c>
      <c r="J29" s="321">
        <f t="shared" si="14"/>
        <v>-12.886498478245532</v>
      </c>
      <c r="K29" s="320"/>
      <c r="L29" s="518">
        <f>(L23-L24)/L24*100</f>
        <v>-13.391856388215425</v>
      </c>
    </row>
    <row r="30" spans="1:12" ht="15.75" customHeight="1">
      <c r="A30" s="327" t="s">
        <v>392</v>
      </c>
      <c r="B30" s="321">
        <f t="shared" ref="B30:J30" si="15">(B24-B25)/B25*100</f>
        <v>-20.877331672482313</v>
      </c>
      <c r="C30" s="321">
        <f t="shared" si="15"/>
        <v>-15.957008364596032</v>
      </c>
      <c r="D30" s="321">
        <f t="shared" si="15"/>
        <v>31.664137848912461</v>
      </c>
      <c r="E30" s="321">
        <f t="shared" si="15"/>
        <v>19.534509680403691</v>
      </c>
      <c r="F30" s="321">
        <f t="shared" si="15"/>
        <v>-4.511596565126184</v>
      </c>
      <c r="G30" s="321">
        <f t="shared" si="15"/>
        <v>-13.426634094852249</v>
      </c>
      <c r="H30" s="321">
        <f t="shared" si="15"/>
        <v>-7.1040826825200245</v>
      </c>
      <c r="I30" s="321">
        <f t="shared" si="15"/>
        <v>-5.2755758362954017</v>
      </c>
      <c r="J30" s="321">
        <f t="shared" si="15"/>
        <v>-6.2019098311506697</v>
      </c>
      <c r="K30" s="320"/>
      <c r="L30" s="518">
        <f>(L24-L25)/L25*100</f>
        <v>-3.8559395703371551</v>
      </c>
    </row>
    <row r="31" spans="1:12" ht="15.75" customHeight="1">
      <c r="A31" s="327" t="s">
        <v>933</v>
      </c>
      <c r="B31" s="513">
        <f>(B22-B25)/B25*100</f>
        <v>-38.063906941690888</v>
      </c>
      <c r="C31" s="513">
        <f t="shared" ref="C31:J31" si="16">(C22-C25)/C25*100</f>
        <v>-31.446763354406759</v>
      </c>
      <c r="D31" s="513">
        <f t="shared" si="16"/>
        <v>7.6243509402589327</v>
      </c>
      <c r="E31" s="513">
        <f t="shared" si="16"/>
        <v>-10.566784235586221</v>
      </c>
      <c r="F31" s="513">
        <f t="shared" si="16"/>
        <v>-13.768530916996745</v>
      </c>
      <c r="G31" s="513">
        <f t="shared" si="16"/>
        <v>-22.83972934996093</v>
      </c>
      <c r="H31" s="513">
        <f t="shared" si="16"/>
        <v>-25.531607016166376</v>
      </c>
      <c r="I31" s="513">
        <f t="shared" si="16"/>
        <v>-22.178750803404395</v>
      </c>
      <c r="J31" s="513">
        <f t="shared" si="16"/>
        <v>-21.888622610383329</v>
      </c>
      <c r="K31" s="320"/>
      <c r="L31" s="518">
        <f>(L21-L25)/L25*100</f>
        <v>-22.736327938450845</v>
      </c>
    </row>
    <row r="32" spans="1:12" ht="15.75" customHeight="1">
      <c r="A32" s="203"/>
      <c r="B32" s="387"/>
      <c r="C32" s="387"/>
      <c r="D32" s="387"/>
      <c r="E32" s="387"/>
      <c r="F32" s="387"/>
      <c r="G32" s="387"/>
      <c r="H32" s="387"/>
      <c r="I32" s="387"/>
      <c r="J32" s="387"/>
      <c r="K32" s="320"/>
      <c r="L32" s="460"/>
    </row>
    <row r="33" spans="1:12" ht="7.5" customHeight="1">
      <c r="A33" s="200"/>
      <c r="B33" s="197"/>
      <c r="C33" s="197"/>
      <c r="D33" s="197"/>
      <c r="E33" s="197"/>
      <c r="F33" s="197"/>
      <c r="G33" s="197"/>
      <c r="H33" s="197"/>
      <c r="I33" s="197"/>
      <c r="J33" s="197"/>
      <c r="K33" s="194"/>
      <c r="L33" s="460"/>
    </row>
    <row r="34" spans="1:12" ht="15.75" customHeight="1">
      <c r="A34" s="180" t="s">
        <v>206</v>
      </c>
      <c r="B34" s="181"/>
      <c r="C34" s="175"/>
      <c r="D34" s="175"/>
      <c r="E34" s="175"/>
      <c r="F34" s="175"/>
      <c r="G34" s="175"/>
      <c r="H34" s="175"/>
      <c r="I34" s="175"/>
      <c r="J34" s="175"/>
      <c r="L34" s="461"/>
    </row>
    <row r="35" spans="1:12" ht="15.75" customHeight="1">
      <c r="A35" s="591">
        <v>2024</v>
      </c>
      <c r="B35" s="595">
        <v>72.304826793428688</v>
      </c>
      <c r="C35" s="589">
        <v>67.633276475122756</v>
      </c>
      <c r="D35" s="589">
        <v>60.327256670858162</v>
      </c>
      <c r="E35" s="589">
        <v>69.232867241921895</v>
      </c>
      <c r="F35" s="589">
        <v>84.623152570742462</v>
      </c>
      <c r="G35" s="589">
        <v>59.553019889314221</v>
      </c>
      <c r="H35" s="589">
        <v>69.856585625042342</v>
      </c>
      <c r="I35" s="589">
        <v>54.778507261959859</v>
      </c>
      <c r="J35" s="589">
        <v>60.447130859088595</v>
      </c>
      <c r="L35" s="593">
        <f>SUM(B35:J35)</f>
        <v>598.75662338747895</v>
      </c>
    </row>
    <row r="36" spans="1:12" ht="15.75" customHeight="1">
      <c r="A36" s="596">
        <v>2023</v>
      </c>
      <c r="B36" s="595">
        <v>65.747498475151687</v>
      </c>
      <c r="C36" s="589">
        <v>67.272657750985317</v>
      </c>
      <c r="D36" s="589">
        <v>60.80445811765388</v>
      </c>
      <c r="E36" s="589">
        <v>64.721571434478733</v>
      </c>
      <c r="F36" s="589">
        <v>69.856436949761644</v>
      </c>
      <c r="G36" s="589">
        <v>58.255204864996934</v>
      </c>
      <c r="H36" s="589">
        <v>61.706883199524029</v>
      </c>
      <c r="I36" s="589">
        <v>54.813812919234906</v>
      </c>
      <c r="J36" s="589">
        <v>60.444936598700018</v>
      </c>
      <c r="L36" s="593">
        <f t="shared" ref="L36:L39" si="17">SUM(B36:J36)</f>
        <v>563.62346031048719</v>
      </c>
    </row>
    <row r="37" spans="1:12" ht="15.75" customHeight="1">
      <c r="A37" s="596">
        <v>2022</v>
      </c>
      <c r="B37" s="595">
        <v>61.294681060429689</v>
      </c>
      <c r="C37" s="589">
        <v>59.186958133367426</v>
      </c>
      <c r="D37" s="589">
        <v>64.758167752517608</v>
      </c>
      <c r="E37" s="589">
        <v>58.97399319627521</v>
      </c>
      <c r="F37" s="589">
        <v>66.087673447582034</v>
      </c>
      <c r="G37" s="589">
        <v>61.934426462116853</v>
      </c>
      <c r="H37" s="589">
        <v>65.767585749005121</v>
      </c>
      <c r="I37" s="589">
        <v>50.260488505455662</v>
      </c>
      <c r="J37" s="589">
        <v>60.500950107892599</v>
      </c>
      <c r="L37" s="593">
        <f t="shared" si="17"/>
        <v>548.76492441464222</v>
      </c>
    </row>
    <row r="38" spans="1:12" ht="15.75" customHeight="1">
      <c r="A38" s="596">
        <v>2021</v>
      </c>
      <c r="B38" s="595">
        <v>57.982413811339732</v>
      </c>
      <c r="C38" s="589">
        <v>59.157657564483429</v>
      </c>
      <c r="D38" s="589">
        <v>59.767333782674058</v>
      </c>
      <c r="E38" s="589">
        <v>66.966028565543752</v>
      </c>
      <c r="F38" s="589">
        <v>61.841634034913902</v>
      </c>
      <c r="G38" s="589">
        <v>61.322113925548067</v>
      </c>
      <c r="H38" s="589">
        <v>62.409161308732706</v>
      </c>
      <c r="I38" s="589">
        <v>51.259156666149636</v>
      </c>
      <c r="J38" s="589">
        <v>61.697411814740306</v>
      </c>
      <c r="K38" s="204"/>
      <c r="L38" s="593">
        <f t="shared" si="17"/>
        <v>542.40291147412563</v>
      </c>
    </row>
    <row r="39" spans="1:12" ht="15.75" customHeight="1">
      <c r="A39" s="596">
        <v>2020</v>
      </c>
      <c r="B39" s="595">
        <v>73.603398598406486</v>
      </c>
      <c r="C39" s="595">
        <v>66.653213158994618</v>
      </c>
      <c r="D39" s="595">
        <v>47.566367240882293</v>
      </c>
      <c r="E39" s="595">
        <v>49.202725639680899</v>
      </c>
      <c r="F39" s="595">
        <v>48.087573045801172</v>
      </c>
      <c r="G39" s="595">
        <v>50.69426571634628</v>
      </c>
      <c r="H39" s="595">
        <v>64.191752714041812</v>
      </c>
      <c r="I39" s="595">
        <v>48.188997487281213</v>
      </c>
      <c r="J39" s="595">
        <v>58.260067753045668</v>
      </c>
      <c r="K39" s="204"/>
      <c r="L39" s="593">
        <f t="shared" si="17"/>
        <v>506.44836135448043</v>
      </c>
    </row>
    <row r="40" spans="1:12" ht="15.75" customHeight="1">
      <c r="A40" s="334" t="s">
        <v>210</v>
      </c>
      <c r="B40" s="335"/>
      <c r="C40" s="335"/>
      <c r="D40" s="335"/>
      <c r="E40" s="335"/>
      <c r="F40" s="335"/>
      <c r="G40" s="335"/>
      <c r="H40" s="335"/>
      <c r="I40" s="335"/>
      <c r="J40" s="335"/>
      <c r="K40" s="320"/>
      <c r="L40" s="458"/>
    </row>
    <row r="41" spans="1:12" ht="15.75" customHeight="1">
      <c r="A41" s="327" t="s">
        <v>931</v>
      </c>
      <c r="B41" s="321">
        <f t="shared" ref="B41:J41" si="18">(B35-B36)/B36*100</f>
        <v>9.9735023694555451</v>
      </c>
      <c r="C41" s="321">
        <f t="shared" si="18"/>
        <v>0.53605541418074376</v>
      </c>
      <c r="D41" s="321">
        <f t="shared" si="18"/>
        <v>-0.7848132547655543</v>
      </c>
      <c r="E41" s="321">
        <f t="shared" si="18"/>
        <v>6.9703125363854905</v>
      </c>
      <c r="F41" s="321">
        <f t="shared" si="18"/>
        <v>21.138661325656411</v>
      </c>
      <c r="G41" s="321">
        <f t="shared" si="18"/>
        <v>2.2278095619522733</v>
      </c>
      <c r="H41" s="321">
        <f t="shared" si="18"/>
        <v>13.207120507394507</v>
      </c>
      <c r="I41" s="321">
        <f t="shared" si="18"/>
        <v>-6.4410146630498058E-2</v>
      </c>
      <c r="J41" s="321">
        <f t="shared" si="18"/>
        <v>3.6301806438238694E-3</v>
      </c>
      <c r="K41" s="320"/>
      <c r="L41" s="518">
        <f>(L35-L36)/L36*100</f>
        <v>6.2334458288229717</v>
      </c>
    </row>
    <row r="42" spans="1:12" ht="15.75" customHeight="1">
      <c r="A42" s="327" t="s">
        <v>634</v>
      </c>
      <c r="B42" s="321">
        <f t="shared" ref="B42:J42" si="19">(B36-B37)/B37*100</f>
        <v>7.2646065493546157</v>
      </c>
      <c r="C42" s="321">
        <f t="shared" si="19"/>
        <v>13.661285987021305</v>
      </c>
      <c r="D42" s="321">
        <f t="shared" si="19"/>
        <v>-6.1053451202841034</v>
      </c>
      <c r="E42" s="321">
        <f t="shared" si="19"/>
        <v>9.7459539819096737</v>
      </c>
      <c r="F42" s="321">
        <f t="shared" si="19"/>
        <v>5.7026723828745984</v>
      </c>
      <c r="G42" s="321">
        <f t="shared" si="19"/>
        <v>-5.9405112911966214</v>
      </c>
      <c r="H42" s="321">
        <f t="shared" si="19"/>
        <v>-6.1743220512583887</v>
      </c>
      <c r="I42" s="321">
        <f t="shared" si="19"/>
        <v>9.0594511696498756</v>
      </c>
      <c r="J42" s="321">
        <f t="shared" si="19"/>
        <v>-9.2582858769476292E-2</v>
      </c>
      <c r="K42" s="320"/>
      <c r="L42" s="518">
        <f>(L36-L37)/L37*100</f>
        <v>2.7076322182388575</v>
      </c>
    </row>
    <row r="43" spans="1:12" ht="15.75" customHeight="1">
      <c r="A43" s="327" t="s">
        <v>309</v>
      </c>
      <c r="B43" s="321">
        <f t="shared" ref="B43:J43" si="20">(B37-B38)/B38*100</f>
        <v>5.7125377012886096</v>
      </c>
      <c r="C43" s="321">
        <f t="shared" si="20"/>
        <v>4.9529629958824005E-2</v>
      </c>
      <c r="D43" s="321">
        <f t="shared" si="20"/>
        <v>8.3504376956001032</v>
      </c>
      <c r="E43" s="321">
        <f t="shared" si="20"/>
        <v>-11.934462204886838</v>
      </c>
      <c r="F43" s="321">
        <f t="shared" si="20"/>
        <v>6.8659883894253957</v>
      </c>
      <c r="G43" s="321">
        <f t="shared" si="20"/>
        <v>0.99851831153799275</v>
      </c>
      <c r="H43" s="321">
        <f t="shared" si="20"/>
        <v>5.3813003889902973</v>
      </c>
      <c r="I43" s="321">
        <f t="shared" si="20"/>
        <v>-1.9482727099829005</v>
      </c>
      <c r="J43" s="321">
        <f t="shared" si="20"/>
        <v>-1.9392413257793364</v>
      </c>
      <c r="K43" s="320"/>
      <c r="L43" s="518">
        <f>(L37-L38)/L38*100</f>
        <v>1.1729311930177722</v>
      </c>
    </row>
    <row r="44" spans="1:12" ht="15.75" customHeight="1">
      <c r="A44" s="327" t="s">
        <v>392</v>
      </c>
      <c r="B44" s="321">
        <f t="shared" ref="B44:J44" si="21">(B38-B39)/B39*100</f>
        <v>-21.223184098193187</v>
      </c>
      <c r="C44" s="321">
        <f t="shared" si="21"/>
        <v>-11.245602783816716</v>
      </c>
      <c r="D44" s="321">
        <f t="shared" si="21"/>
        <v>25.650406473137789</v>
      </c>
      <c r="E44" s="321">
        <f t="shared" si="21"/>
        <v>36.102274203153385</v>
      </c>
      <c r="F44" s="321">
        <f t="shared" si="21"/>
        <v>28.602110936255045</v>
      </c>
      <c r="G44" s="321">
        <f t="shared" si="21"/>
        <v>20.964596407547639</v>
      </c>
      <c r="H44" s="321">
        <f t="shared" si="21"/>
        <v>-2.7769788640140485</v>
      </c>
      <c r="I44" s="321">
        <f t="shared" si="21"/>
        <v>6.3710791652778136</v>
      </c>
      <c r="J44" s="321">
        <f t="shared" si="21"/>
        <v>5.900000110307019</v>
      </c>
      <c r="K44" s="320"/>
      <c r="L44" s="518">
        <f>(L38-L39)/L39*100</f>
        <v>7.0993516542310218</v>
      </c>
    </row>
    <row r="45" spans="1:12" ht="17.25">
      <c r="A45" s="327" t="s">
        <v>933</v>
      </c>
      <c r="B45" s="513">
        <f t="shared" ref="B45:J45" si="22">(B35-B39)/B39*100</f>
        <v>-1.7642823968809389</v>
      </c>
      <c r="C45" s="513">
        <f t="shared" si="22"/>
        <v>1.4703917030830826</v>
      </c>
      <c r="D45" s="513">
        <f t="shared" si="22"/>
        <v>26.827546794467317</v>
      </c>
      <c r="E45" s="513">
        <f t="shared" si="22"/>
        <v>40.709414655043282</v>
      </c>
      <c r="F45" s="513">
        <f t="shared" si="22"/>
        <v>75.977174997255219</v>
      </c>
      <c r="G45" s="513">
        <f t="shared" si="22"/>
        <v>17.474864361456667</v>
      </c>
      <c r="H45" s="513">
        <f t="shared" si="22"/>
        <v>8.8248609385008425</v>
      </c>
      <c r="I45" s="513">
        <f t="shared" si="22"/>
        <v>13.674303509671168</v>
      </c>
      <c r="J45" s="513">
        <f t="shared" si="22"/>
        <v>3.7539659502517386</v>
      </c>
      <c r="K45" s="518"/>
      <c r="L45" s="518">
        <f>(L35-L39)/L39*100</f>
        <v>18.226589140524208</v>
      </c>
    </row>
    <row r="48" spans="1:12" ht="17.25">
      <c r="A48" s="180" t="s">
        <v>955</v>
      </c>
      <c r="B48" s="181"/>
      <c r="C48" s="175"/>
      <c r="D48" s="175"/>
      <c r="E48" s="175"/>
      <c r="F48" s="175"/>
      <c r="G48" s="175"/>
      <c r="H48" s="175"/>
      <c r="I48" s="175"/>
      <c r="J48" s="175"/>
      <c r="L48" s="461"/>
    </row>
    <row r="49" spans="1:12" ht="18.75">
      <c r="A49" s="591">
        <v>2024</v>
      </c>
      <c r="B49" s="595">
        <v>28.778463436010423</v>
      </c>
      <c r="C49" s="589">
        <v>26.170037692112668</v>
      </c>
      <c r="D49" s="589">
        <v>26.8139147111387</v>
      </c>
      <c r="E49" s="589">
        <v>24.576684101590008</v>
      </c>
      <c r="F49" s="589">
        <v>26.843006089640443</v>
      </c>
      <c r="G49" s="589">
        <v>24.827518450245751</v>
      </c>
      <c r="H49" s="589">
        <v>33.91826757749309</v>
      </c>
      <c r="I49" s="589">
        <v>20.801923279302713</v>
      </c>
      <c r="J49" s="589">
        <v>27.554320057978533</v>
      </c>
      <c r="L49" s="593">
        <f>SUM(B49:J49)</f>
        <v>240.28413539551232</v>
      </c>
    </row>
    <row r="50" spans="1:12" ht="17.25">
      <c r="A50" s="596">
        <v>2023</v>
      </c>
      <c r="B50" s="595">
        <v>23.529642672903176</v>
      </c>
      <c r="C50" s="589">
        <v>23.727057633249768</v>
      </c>
      <c r="D50" s="589">
        <v>27.473823396389793</v>
      </c>
      <c r="E50" s="589">
        <v>22.753544020983796</v>
      </c>
      <c r="F50" s="589">
        <v>27.551666565155024</v>
      </c>
      <c r="G50" s="589">
        <v>25.454594695386078</v>
      </c>
      <c r="H50" s="589">
        <v>25.446613809208021</v>
      </c>
      <c r="I50" s="589">
        <v>25.313141753539494</v>
      </c>
      <c r="J50" s="589">
        <v>27.840610940747119</v>
      </c>
      <c r="L50" s="593">
        <f t="shared" ref="L50:L53" si="23">SUM(B50:J50)</f>
        <v>229.0906954875623</v>
      </c>
    </row>
    <row r="51" spans="1:12" ht="17.25">
      <c r="A51" s="596">
        <v>2022</v>
      </c>
      <c r="B51" s="595">
        <v>18.994707439529449</v>
      </c>
      <c r="C51" s="589">
        <v>21.232742048615492</v>
      </c>
      <c r="D51" s="589">
        <v>26.658136110974819</v>
      </c>
      <c r="E51" s="589">
        <v>23.845177340233999</v>
      </c>
      <c r="F51" s="589">
        <v>24.88456003078354</v>
      </c>
      <c r="G51" s="589">
        <v>31.979147337112515</v>
      </c>
      <c r="H51" s="589">
        <v>27.546316538665671</v>
      </c>
      <c r="I51" s="589">
        <v>23.520917556582443</v>
      </c>
      <c r="J51" s="589">
        <v>31.541597898795011</v>
      </c>
      <c r="L51" s="593">
        <f t="shared" si="23"/>
        <v>230.20330230129295</v>
      </c>
    </row>
    <row r="52" spans="1:12" ht="17.25">
      <c r="A52" s="596">
        <v>2021</v>
      </c>
      <c r="B52" s="595">
        <v>17.775467051277854</v>
      </c>
      <c r="C52" s="589">
        <v>18.036263759581168</v>
      </c>
      <c r="D52" s="589">
        <v>20.79407981953328</v>
      </c>
      <c r="E52" s="589">
        <v>21.341951023817668</v>
      </c>
      <c r="F52" s="589">
        <v>20.243104554552097</v>
      </c>
      <c r="G52" s="589">
        <v>21.128812163260857</v>
      </c>
      <c r="H52" s="589">
        <v>23.156766826124525</v>
      </c>
      <c r="I52" s="589">
        <v>17.727889660681001</v>
      </c>
      <c r="J52" s="589">
        <v>32.26110221337462</v>
      </c>
      <c r="K52" s="204"/>
      <c r="L52" s="593">
        <f t="shared" si="23"/>
        <v>192.46543707220306</v>
      </c>
    </row>
    <row r="53" spans="1:12" ht="17.25">
      <c r="A53" s="596">
        <v>2020</v>
      </c>
      <c r="B53" s="595">
        <v>25.371950046764667</v>
      </c>
      <c r="C53" s="595">
        <v>23.966795923975994</v>
      </c>
      <c r="D53" s="595">
        <v>16.928728524319325</v>
      </c>
      <c r="E53" s="595">
        <v>7.6851661037285242</v>
      </c>
      <c r="F53" s="595">
        <v>11.140199572580963</v>
      </c>
      <c r="G53" s="595">
        <v>12.722005544393301</v>
      </c>
      <c r="H53" s="595">
        <v>18.816820885713035</v>
      </c>
      <c r="I53" s="595">
        <v>15.575461667275199</v>
      </c>
      <c r="J53" s="595">
        <v>27.900695972797312</v>
      </c>
      <c r="K53" s="204"/>
      <c r="L53" s="593">
        <f t="shared" si="23"/>
        <v>160.10782424154831</v>
      </c>
    </row>
    <row r="54" spans="1:12" ht="17.25">
      <c r="A54" s="334" t="s">
        <v>210</v>
      </c>
      <c r="B54" s="335"/>
      <c r="C54" s="335"/>
      <c r="D54" s="335"/>
      <c r="E54" s="335"/>
      <c r="F54" s="335"/>
      <c r="G54" s="335"/>
      <c r="H54" s="335"/>
      <c r="I54" s="335"/>
      <c r="J54" s="335"/>
      <c r="K54" s="320"/>
      <c r="L54" s="458"/>
    </row>
    <row r="55" spans="1:12" ht="17.25">
      <c r="A55" s="327" t="s">
        <v>931</v>
      </c>
      <c r="B55" s="321">
        <f t="shared" ref="B55:J55" si="24">(B49-B50)/B50*100</f>
        <v>22.307269328623544</v>
      </c>
      <c r="C55" s="321">
        <f t="shared" si="24"/>
        <v>10.296177876853326</v>
      </c>
      <c r="D55" s="321">
        <f t="shared" si="24"/>
        <v>-2.4019543102173699</v>
      </c>
      <c r="E55" s="321">
        <f t="shared" si="24"/>
        <v>8.0125543472475051</v>
      </c>
      <c r="F55" s="321">
        <f t="shared" si="24"/>
        <v>-2.5721147351965756</v>
      </c>
      <c r="G55" s="321">
        <f t="shared" si="24"/>
        <v>-2.4635090546304821</v>
      </c>
      <c r="H55" s="321">
        <f t="shared" si="24"/>
        <v>33.291870705482815</v>
      </c>
      <c r="I55" s="321">
        <f t="shared" si="24"/>
        <v>-17.821645839778007</v>
      </c>
      <c r="J55" s="321">
        <f t="shared" si="24"/>
        <v>-1.0283211218959822</v>
      </c>
      <c r="K55" s="320"/>
      <c r="L55" s="518">
        <f>(L49-L50)/L50*100</f>
        <v>4.8860299123574542</v>
      </c>
    </row>
    <row r="56" spans="1:12" ht="17.25">
      <c r="A56" s="327" t="s">
        <v>634</v>
      </c>
      <c r="B56" s="321">
        <f t="shared" ref="B56:J56" si="25">(B50-B51)/B51*100</f>
        <v>23.874730620678985</v>
      </c>
      <c r="C56" s="321">
        <f t="shared" si="25"/>
        <v>11.74749629097915</v>
      </c>
      <c r="D56" s="321">
        <f t="shared" si="25"/>
        <v>3.0598061395566427</v>
      </c>
      <c r="E56" s="321">
        <f t="shared" si="25"/>
        <v>-4.5780046156682959</v>
      </c>
      <c r="F56" s="321">
        <f t="shared" si="25"/>
        <v>10.717917178652666</v>
      </c>
      <c r="G56" s="321">
        <f t="shared" si="25"/>
        <v>-20.402522221580774</v>
      </c>
      <c r="H56" s="321">
        <f t="shared" si="25"/>
        <v>-7.6224446434076985</v>
      </c>
      <c r="I56" s="321">
        <f t="shared" si="25"/>
        <v>7.6197035793592507</v>
      </c>
      <c r="J56" s="321">
        <f t="shared" si="25"/>
        <v>-11.733669834746328</v>
      </c>
      <c r="K56" s="320"/>
      <c r="L56" s="518">
        <f>(L50-L51)/L51*100</f>
        <v>-0.48331487976417331</v>
      </c>
    </row>
    <row r="57" spans="1:12" ht="17.25">
      <c r="A57" s="327" t="s">
        <v>309</v>
      </c>
      <c r="B57" s="321">
        <f t="shared" ref="B57:J57" si="26">(B51-B52)/B52*100</f>
        <v>6.8591187209561726</v>
      </c>
      <c r="C57" s="321">
        <f t="shared" si="26"/>
        <v>17.722508007437522</v>
      </c>
      <c r="D57" s="321">
        <f t="shared" si="26"/>
        <v>28.200604894923199</v>
      </c>
      <c r="E57" s="321">
        <f t="shared" si="26"/>
        <v>11.729135324238747</v>
      </c>
      <c r="F57" s="321">
        <f t="shared" si="26"/>
        <v>22.928575326592931</v>
      </c>
      <c r="G57" s="321">
        <f t="shared" si="26"/>
        <v>51.35326628876188</v>
      </c>
      <c r="H57" s="321">
        <f t="shared" si="26"/>
        <v>18.955797005258244</v>
      </c>
      <c r="I57" s="321">
        <f t="shared" si="26"/>
        <v>32.677481678769141</v>
      </c>
      <c r="J57" s="321">
        <f t="shared" si="26"/>
        <v>-2.2302533553280806</v>
      </c>
      <c r="K57" s="320"/>
      <c r="L57" s="518">
        <f>(L51-L52)/L52*100</f>
        <v>19.60760633345955</v>
      </c>
    </row>
    <row r="58" spans="1:12" ht="17.25">
      <c r="A58" s="327" t="s">
        <v>392</v>
      </c>
      <c r="B58" s="321">
        <f t="shared" ref="B58:J58" si="27">(B52-B53)/B53*100</f>
        <v>-29.940477501671133</v>
      </c>
      <c r="C58" s="321">
        <f t="shared" si="27"/>
        <v>-24.744785173649422</v>
      </c>
      <c r="D58" s="321">
        <f t="shared" si="27"/>
        <v>22.833086901128471</v>
      </c>
      <c r="E58" s="321">
        <f t="shared" si="27"/>
        <v>177.70318475567416</v>
      </c>
      <c r="F58" s="321">
        <f t="shared" si="27"/>
        <v>81.712225374990936</v>
      </c>
      <c r="G58" s="321">
        <f t="shared" si="27"/>
        <v>66.080828133049422</v>
      </c>
      <c r="H58" s="321">
        <f t="shared" si="27"/>
        <v>23.064182662793272</v>
      </c>
      <c r="I58" s="321">
        <f t="shared" si="27"/>
        <v>13.819352770314072</v>
      </c>
      <c r="J58" s="321">
        <f t="shared" si="27"/>
        <v>15.628306350596516</v>
      </c>
      <c r="K58" s="320"/>
      <c r="L58" s="518">
        <f>(L52-L53)/L53*100</f>
        <v>20.209888544758499</v>
      </c>
    </row>
    <row r="59" spans="1:12" ht="17.25">
      <c r="A59" s="327" t="s">
        <v>933</v>
      </c>
      <c r="B59" s="513">
        <f>(B49-B53)/B53*100</f>
        <v>13.426297083854385</v>
      </c>
      <c r="C59" s="513">
        <f t="shared" ref="C59:J59" si="28">(C49-C53)/C53*100</f>
        <v>9.1928924296993202</v>
      </c>
      <c r="D59" s="513">
        <f t="shared" si="28"/>
        <v>58.392963019157641</v>
      </c>
      <c r="E59" s="513">
        <f t="shared" si="28"/>
        <v>219.79379196067629</v>
      </c>
      <c r="F59" s="513">
        <f t="shared" si="28"/>
        <v>140.9562406378098</v>
      </c>
      <c r="G59" s="513">
        <f t="shared" si="28"/>
        <v>95.154123802339129</v>
      </c>
      <c r="H59" s="513">
        <f t="shared" si="28"/>
        <v>80.255037678793357</v>
      </c>
      <c r="I59" s="513">
        <f t="shared" si="28"/>
        <v>33.555741227295769</v>
      </c>
      <c r="J59" s="513">
        <f t="shared" si="28"/>
        <v>-1.2414597655789286</v>
      </c>
      <c r="K59" s="320"/>
      <c r="L59" s="518">
        <f>(L49-L53)/L53*100</f>
        <v>50.076447877403666</v>
      </c>
    </row>
  </sheetData>
  <pageMargins left="0.7" right="0.7" top="0.75" bottom="0.75" header="0.3" footer="0.3"/>
  <pageSetup paperSize="9" orientation="portrait" r:id="rId1"/>
  <ignoredErrors>
    <ignoredError sqref="L21:L25 L35:L39 L49:L53" formulaRange="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10C6-B136-43C3-941E-989C41DA2FA9}">
  <sheetPr>
    <tabColor rgb="FFFFCC44"/>
  </sheetPr>
  <dimension ref="A1:S44"/>
  <sheetViews>
    <sheetView showGridLines="0" zoomScale="90" zoomScaleNormal="90" workbookViewId="0">
      <selection activeCell="A4" sqref="A4"/>
    </sheetView>
  </sheetViews>
  <sheetFormatPr defaultRowHeight="15.75"/>
  <cols>
    <col min="1" max="1" width="53.140625" style="24" customWidth="1"/>
    <col min="2" max="10" width="11.42578125" style="24" customWidth="1"/>
    <col min="11" max="11" width="1.7109375" style="24" customWidth="1"/>
    <col min="12" max="12" width="21.5703125" style="24" customWidth="1"/>
    <col min="13" max="247" width="9.140625" style="24"/>
    <col min="248" max="248" width="52" style="24" customWidth="1"/>
    <col min="249" max="256" width="12.140625" style="24" customWidth="1"/>
    <col min="257" max="257" width="3.140625" style="24" customWidth="1"/>
    <col min="258" max="258" width="21.5703125" style="24" customWidth="1"/>
    <col min="259" max="259" width="3.140625" style="24" customWidth="1"/>
    <col min="260" max="260" width="19.85546875" style="24" customWidth="1"/>
    <col min="261" max="503" width="9.140625" style="24"/>
    <col min="504" max="504" width="52" style="24" customWidth="1"/>
    <col min="505" max="512" width="12.140625" style="24" customWidth="1"/>
    <col min="513" max="513" width="3.140625" style="24" customWidth="1"/>
    <col min="514" max="514" width="21.5703125" style="24" customWidth="1"/>
    <col min="515" max="515" width="3.140625" style="24" customWidth="1"/>
    <col min="516" max="516" width="19.85546875" style="24" customWidth="1"/>
    <col min="517" max="759" width="9.140625" style="24"/>
    <col min="760" max="760" width="52" style="24" customWidth="1"/>
    <col min="761" max="768" width="12.140625" style="24" customWidth="1"/>
    <col min="769" max="769" width="3.140625" style="24" customWidth="1"/>
    <col min="770" max="770" width="21.5703125" style="24" customWidth="1"/>
    <col min="771" max="771" width="3.140625" style="24" customWidth="1"/>
    <col min="772" max="772" width="19.85546875" style="24" customWidth="1"/>
    <col min="773" max="1015" width="9.140625" style="24"/>
    <col min="1016" max="1016" width="52" style="24" customWidth="1"/>
    <col min="1017" max="1024" width="12.140625" style="24" customWidth="1"/>
    <col min="1025" max="1025" width="3.140625" style="24" customWidth="1"/>
    <col min="1026" max="1026" width="21.5703125" style="24" customWidth="1"/>
    <col min="1027" max="1027" width="3.140625" style="24" customWidth="1"/>
    <col min="1028" max="1028" width="19.85546875" style="24" customWidth="1"/>
    <col min="1029" max="1271" width="9.140625" style="24"/>
    <col min="1272" max="1272" width="52" style="24" customWidth="1"/>
    <col min="1273" max="1280" width="12.140625" style="24" customWidth="1"/>
    <col min="1281" max="1281" width="3.140625" style="24" customWidth="1"/>
    <col min="1282" max="1282" width="21.5703125" style="24" customWidth="1"/>
    <col min="1283" max="1283" width="3.140625" style="24" customWidth="1"/>
    <col min="1284" max="1284" width="19.85546875" style="24" customWidth="1"/>
    <col min="1285" max="1527" width="9.140625" style="24"/>
    <col min="1528" max="1528" width="52" style="24" customWidth="1"/>
    <col min="1529" max="1536" width="12.140625" style="24" customWidth="1"/>
    <col min="1537" max="1537" width="3.140625" style="24" customWidth="1"/>
    <col min="1538" max="1538" width="21.5703125" style="24" customWidth="1"/>
    <col min="1539" max="1539" width="3.140625" style="24" customWidth="1"/>
    <col min="1540" max="1540" width="19.85546875" style="24" customWidth="1"/>
    <col min="1541" max="1783" width="9.140625" style="24"/>
    <col min="1784" max="1784" width="52" style="24" customWidth="1"/>
    <col min="1785" max="1792" width="12.140625" style="24" customWidth="1"/>
    <col min="1793" max="1793" width="3.140625" style="24" customWidth="1"/>
    <col min="1794" max="1794" width="21.5703125" style="24" customWidth="1"/>
    <col min="1795" max="1795" width="3.140625" style="24" customWidth="1"/>
    <col min="1796" max="1796" width="19.85546875" style="24" customWidth="1"/>
    <col min="1797" max="2039" width="9.140625" style="24"/>
    <col min="2040" max="2040" width="52" style="24" customWidth="1"/>
    <col min="2041" max="2048" width="12.140625" style="24" customWidth="1"/>
    <col min="2049" max="2049" width="3.140625" style="24" customWidth="1"/>
    <col min="2050" max="2050" width="21.5703125" style="24" customWidth="1"/>
    <col min="2051" max="2051" width="3.140625" style="24" customWidth="1"/>
    <col min="2052" max="2052" width="19.85546875" style="24" customWidth="1"/>
    <col min="2053" max="2295" width="9.140625" style="24"/>
    <col min="2296" max="2296" width="52" style="24" customWidth="1"/>
    <col min="2297" max="2304" width="12.140625" style="24" customWidth="1"/>
    <col min="2305" max="2305" width="3.140625" style="24" customWidth="1"/>
    <col min="2306" max="2306" width="21.5703125" style="24" customWidth="1"/>
    <col min="2307" max="2307" width="3.140625" style="24" customWidth="1"/>
    <col min="2308" max="2308" width="19.85546875" style="24" customWidth="1"/>
    <col min="2309" max="2551" width="9.140625" style="24"/>
    <col min="2552" max="2552" width="52" style="24" customWidth="1"/>
    <col min="2553" max="2560" width="12.140625" style="24" customWidth="1"/>
    <col min="2561" max="2561" width="3.140625" style="24" customWidth="1"/>
    <col min="2562" max="2562" width="21.5703125" style="24" customWidth="1"/>
    <col min="2563" max="2563" width="3.140625" style="24" customWidth="1"/>
    <col min="2564" max="2564" width="19.85546875" style="24" customWidth="1"/>
    <col min="2565" max="2807" width="9.140625" style="24"/>
    <col min="2808" max="2808" width="52" style="24" customWidth="1"/>
    <col min="2809" max="2816" width="12.140625" style="24" customWidth="1"/>
    <col min="2817" max="2817" width="3.140625" style="24" customWidth="1"/>
    <col min="2818" max="2818" width="21.5703125" style="24" customWidth="1"/>
    <col min="2819" max="2819" width="3.140625" style="24" customWidth="1"/>
    <col min="2820" max="2820" width="19.85546875" style="24" customWidth="1"/>
    <col min="2821" max="3063" width="9.140625" style="24"/>
    <col min="3064" max="3064" width="52" style="24" customWidth="1"/>
    <col min="3065" max="3072" width="12.140625" style="24" customWidth="1"/>
    <col min="3073" max="3073" width="3.140625" style="24" customWidth="1"/>
    <col min="3074" max="3074" width="21.5703125" style="24" customWidth="1"/>
    <col min="3075" max="3075" width="3.140625" style="24" customWidth="1"/>
    <col min="3076" max="3076" width="19.85546875" style="24" customWidth="1"/>
    <col min="3077" max="3319" width="9.140625" style="24"/>
    <col min="3320" max="3320" width="52" style="24" customWidth="1"/>
    <col min="3321" max="3328" width="12.140625" style="24" customWidth="1"/>
    <col min="3329" max="3329" width="3.140625" style="24" customWidth="1"/>
    <col min="3330" max="3330" width="21.5703125" style="24" customWidth="1"/>
    <col min="3331" max="3331" width="3.140625" style="24" customWidth="1"/>
    <col min="3332" max="3332" width="19.85546875" style="24" customWidth="1"/>
    <col min="3333" max="3575" width="9.140625" style="24"/>
    <col min="3576" max="3576" width="52" style="24" customWidth="1"/>
    <col min="3577" max="3584" width="12.140625" style="24" customWidth="1"/>
    <col min="3585" max="3585" width="3.140625" style="24" customWidth="1"/>
    <col min="3586" max="3586" width="21.5703125" style="24" customWidth="1"/>
    <col min="3587" max="3587" width="3.140625" style="24" customWidth="1"/>
    <col min="3588" max="3588" width="19.85546875" style="24" customWidth="1"/>
    <col min="3589" max="3831" width="9.140625" style="24"/>
    <col min="3832" max="3832" width="52" style="24" customWidth="1"/>
    <col min="3833" max="3840" width="12.140625" style="24" customWidth="1"/>
    <col min="3841" max="3841" width="3.140625" style="24" customWidth="1"/>
    <col min="3842" max="3842" width="21.5703125" style="24" customWidth="1"/>
    <col min="3843" max="3843" width="3.140625" style="24" customWidth="1"/>
    <col min="3844" max="3844" width="19.85546875" style="24" customWidth="1"/>
    <col min="3845" max="4087" width="9.140625" style="24"/>
    <col min="4088" max="4088" width="52" style="24" customWidth="1"/>
    <col min="4089" max="4096" width="12.140625" style="24" customWidth="1"/>
    <col min="4097" max="4097" width="3.140625" style="24" customWidth="1"/>
    <col min="4098" max="4098" width="21.5703125" style="24" customWidth="1"/>
    <col min="4099" max="4099" width="3.140625" style="24" customWidth="1"/>
    <col min="4100" max="4100" width="19.85546875" style="24" customWidth="1"/>
    <col min="4101" max="4343" width="9.140625" style="24"/>
    <col min="4344" max="4344" width="52" style="24" customWidth="1"/>
    <col min="4345" max="4352" width="12.140625" style="24" customWidth="1"/>
    <col min="4353" max="4353" width="3.140625" style="24" customWidth="1"/>
    <col min="4354" max="4354" width="21.5703125" style="24" customWidth="1"/>
    <col min="4355" max="4355" width="3.140625" style="24" customWidth="1"/>
    <col min="4356" max="4356" width="19.85546875" style="24" customWidth="1"/>
    <col min="4357" max="4599" width="9.140625" style="24"/>
    <col min="4600" max="4600" width="52" style="24" customWidth="1"/>
    <col min="4601" max="4608" width="12.140625" style="24" customWidth="1"/>
    <col min="4609" max="4609" width="3.140625" style="24" customWidth="1"/>
    <col min="4610" max="4610" width="21.5703125" style="24" customWidth="1"/>
    <col min="4611" max="4611" width="3.140625" style="24" customWidth="1"/>
    <col min="4612" max="4612" width="19.85546875" style="24" customWidth="1"/>
    <col min="4613" max="4855" width="9.140625" style="24"/>
    <col min="4856" max="4856" width="52" style="24" customWidth="1"/>
    <col min="4857" max="4864" width="12.140625" style="24" customWidth="1"/>
    <col min="4865" max="4865" width="3.140625" style="24" customWidth="1"/>
    <col min="4866" max="4866" width="21.5703125" style="24" customWidth="1"/>
    <col min="4867" max="4867" width="3.140625" style="24" customWidth="1"/>
    <col min="4868" max="4868" width="19.85546875" style="24" customWidth="1"/>
    <col min="4869" max="5111" width="9.140625" style="24"/>
    <col min="5112" max="5112" width="52" style="24" customWidth="1"/>
    <col min="5113" max="5120" width="12.140625" style="24" customWidth="1"/>
    <col min="5121" max="5121" width="3.140625" style="24" customWidth="1"/>
    <col min="5122" max="5122" width="21.5703125" style="24" customWidth="1"/>
    <col min="5123" max="5123" width="3.140625" style="24" customWidth="1"/>
    <col min="5124" max="5124" width="19.85546875" style="24" customWidth="1"/>
    <col min="5125" max="5367" width="9.140625" style="24"/>
    <col min="5368" max="5368" width="52" style="24" customWidth="1"/>
    <col min="5369" max="5376" width="12.140625" style="24" customWidth="1"/>
    <col min="5377" max="5377" width="3.140625" style="24" customWidth="1"/>
    <col min="5378" max="5378" width="21.5703125" style="24" customWidth="1"/>
    <col min="5379" max="5379" width="3.140625" style="24" customWidth="1"/>
    <col min="5380" max="5380" width="19.85546875" style="24" customWidth="1"/>
    <col min="5381" max="5623" width="9.140625" style="24"/>
    <col min="5624" max="5624" width="52" style="24" customWidth="1"/>
    <col min="5625" max="5632" width="12.140625" style="24" customWidth="1"/>
    <col min="5633" max="5633" width="3.140625" style="24" customWidth="1"/>
    <col min="5634" max="5634" width="21.5703125" style="24" customWidth="1"/>
    <col min="5635" max="5635" width="3.140625" style="24" customWidth="1"/>
    <col min="5636" max="5636" width="19.85546875" style="24" customWidth="1"/>
    <col min="5637" max="5879" width="9.140625" style="24"/>
    <col min="5880" max="5880" width="52" style="24" customWidth="1"/>
    <col min="5881" max="5888" width="12.140625" style="24" customWidth="1"/>
    <col min="5889" max="5889" width="3.140625" style="24" customWidth="1"/>
    <col min="5890" max="5890" width="21.5703125" style="24" customWidth="1"/>
    <col min="5891" max="5891" width="3.140625" style="24" customWidth="1"/>
    <col min="5892" max="5892" width="19.85546875" style="24" customWidth="1"/>
    <col min="5893" max="6135" width="9.140625" style="24"/>
    <col min="6136" max="6136" width="52" style="24" customWidth="1"/>
    <col min="6137" max="6144" width="12.140625" style="24" customWidth="1"/>
    <col min="6145" max="6145" width="3.140625" style="24" customWidth="1"/>
    <col min="6146" max="6146" width="21.5703125" style="24" customWidth="1"/>
    <col min="6147" max="6147" width="3.140625" style="24" customWidth="1"/>
    <col min="6148" max="6148" width="19.85546875" style="24" customWidth="1"/>
    <col min="6149" max="6391" width="9.140625" style="24"/>
    <col min="6392" max="6392" width="52" style="24" customWidth="1"/>
    <col min="6393" max="6400" width="12.140625" style="24" customWidth="1"/>
    <col min="6401" max="6401" width="3.140625" style="24" customWidth="1"/>
    <col min="6402" max="6402" width="21.5703125" style="24" customWidth="1"/>
    <col min="6403" max="6403" width="3.140625" style="24" customWidth="1"/>
    <col min="6404" max="6404" width="19.85546875" style="24" customWidth="1"/>
    <col min="6405" max="6647" width="9.140625" style="24"/>
    <col min="6648" max="6648" width="52" style="24" customWidth="1"/>
    <col min="6649" max="6656" width="12.140625" style="24" customWidth="1"/>
    <col min="6657" max="6657" width="3.140625" style="24" customWidth="1"/>
    <col min="6658" max="6658" width="21.5703125" style="24" customWidth="1"/>
    <col min="6659" max="6659" width="3.140625" style="24" customWidth="1"/>
    <col min="6660" max="6660" width="19.85546875" style="24" customWidth="1"/>
    <col min="6661" max="6903" width="9.140625" style="24"/>
    <col min="6904" max="6904" width="52" style="24" customWidth="1"/>
    <col min="6905" max="6912" width="12.140625" style="24" customWidth="1"/>
    <col min="6913" max="6913" width="3.140625" style="24" customWidth="1"/>
    <col min="6914" max="6914" width="21.5703125" style="24" customWidth="1"/>
    <col min="6915" max="6915" width="3.140625" style="24" customWidth="1"/>
    <col min="6916" max="6916" width="19.85546875" style="24" customWidth="1"/>
    <col min="6917" max="7159" width="9.140625" style="24"/>
    <col min="7160" max="7160" width="52" style="24" customWidth="1"/>
    <col min="7161" max="7168" width="12.140625" style="24" customWidth="1"/>
    <col min="7169" max="7169" width="3.140625" style="24" customWidth="1"/>
    <col min="7170" max="7170" width="21.5703125" style="24" customWidth="1"/>
    <col min="7171" max="7171" width="3.140625" style="24" customWidth="1"/>
    <col min="7172" max="7172" width="19.85546875" style="24" customWidth="1"/>
    <col min="7173" max="7415" width="9.140625" style="24"/>
    <col min="7416" max="7416" width="52" style="24" customWidth="1"/>
    <col min="7417" max="7424" width="12.140625" style="24" customWidth="1"/>
    <col min="7425" max="7425" width="3.140625" style="24" customWidth="1"/>
    <col min="7426" max="7426" width="21.5703125" style="24" customWidth="1"/>
    <col min="7427" max="7427" width="3.140625" style="24" customWidth="1"/>
    <col min="7428" max="7428" width="19.85546875" style="24" customWidth="1"/>
    <col min="7429" max="7671" width="9.140625" style="24"/>
    <col min="7672" max="7672" width="52" style="24" customWidth="1"/>
    <col min="7673" max="7680" width="12.140625" style="24" customWidth="1"/>
    <col min="7681" max="7681" width="3.140625" style="24" customWidth="1"/>
    <col min="7682" max="7682" width="21.5703125" style="24" customWidth="1"/>
    <col min="7683" max="7683" width="3.140625" style="24" customWidth="1"/>
    <col min="7684" max="7684" width="19.85546875" style="24" customWidth="1"/>
    <col min="7685" max="7927" width="9.140625" style="24"/>
    <col min="7928" max="7928" width="52" style="24" customWidth="1"/>
    <col min="7929" max="7936" width="12.140625" style="24" customWidth="1"/>
    <col min="7937" max="7937" width="3.140625" style="24" customWidth="1"/>
    <col min="7938" max="7938" width="21.5703125" style="24" customWidth="1"/>
    <col min="7939" max="7939" width="3.140625" style="24" customWidth="1"/>
    <col min="7940" max="7940" width="19.85546875" style="24" customWidth="1"/>
    <col min="7941" max="8183" width="9.140625" style="24"/>
    <col min="8184" max="8184" width="52" style="24" customWidth="1"/>
    <col min="8185" max="8192" width="12.140625" style="24" customWidth="1"/>
    <col min="8193" max="8193" width="3.140625" style="24" customWidth="1"/>
    <col min="8194" max="8194" width="21.5703125" style="24" customWidth="1"/>
    <col min="8195" max="8195" width="3.140625" style="24" customWidth="1"/>
    <col min="8196" max="8196" width="19.85546875" style="24" customWidth="1"/>
    <col min="8197" max="8439" width="9.140625" style="24"/>
    <col min="8440" max="8440" width="52" style="24" customWidth="1"/>
    <col min="8441" max="8448" width="12.140625" style="24" customWidth="1"/>
    <col min="8449" max="8449" width="3.140625" style="24" customWidth="1"/>
    <col min="8450" max="8450" width="21.5703125" style="24" customWidth="1"/>
    <col min="8451" max="8451" width="3.140625" style="24" customWidth="1"/>
    <col min="8452" max="8452" width="19.85546875" style="24" customWidth="1"/>
    <col min="8453" max="8695" width="9.140625" style="24"/>
    <col min="8696" max="8696" width="52" style="24" customWidth="1"/>
    <col min="8697" max="8704" width="12.140625" style="24" customWidth="1"/>
    <col min="8705" max="8705" width="3.140625" style="24" customWidth="1"/>
    <col min="8706" max="8706" width="21.5703125" style="24" customWidth="1"/>
    <col min="8707" max="8707" width="3.140625" style="24" customWidth="1"/>
    <col min="8708" max="8708" width="19.85546875" style="24" customWidth="1"/>
    <col min="8709" max="8951" width="9.140625" style="24"/>
    <col min="8952" max="8952" width="52" style="24" customWidth="1"/>
    <col min="8953" max="8960" width="12.140625" style="24" customWidth="1"/>
    <col min="8961" max="8961" width="3.140625" style="24" customWidth="1"/>
    <col min="8962" max="8962" width="21.5703125" style="24" customWidth="1"/>
    <col min="8963" max="8963" width="3.140625" style="24" customWidth="1"/>
    <col min="8964" max="8964" width="19.85546875" style="24" customWidth="1"/>
    <col min="8965" max="9207" width="9.140625" style="24"/>
    <col min="9208" max="9208" width="52" style="24" customWidth="1"/>
    <col min="9209" max="9216" width="12.140625" style="24" customWidth="1"/>
    <col min="9217" max="9217" width="3.140625" style="24" customWidth="1"/>
    <col min="9218" max="9218" width="21.5703125" style="24" customWidth="1"/>
    <col min="9219" max="9219" width="3.140625" style="24" customWidth="1"/>
    <col min="9220" max="9220" width="19.85546875" style="24" customWidth="1"/>
    <col min="9221" max="9463" width="9.140625" style="24"/>
    <col min="9464" max="9464" width="52" style="24" customWidth="1"/>
    <col min="9465" max="9472" width="12.140625" style="24" customWidth="1"/>
    <col min="9473" max="9473" width="3.140625" style="24" customWidth="1"/>
    <col min="9474" max="9474" width="21.5703125" style="24" customWidth="1"/>
    <col min="9475" max="9475" width="3.140625" style="24" customWidth="1"/>
    <col min="9476" max="9476" width="19.85546875" style="24" customWidth="1"/>
    <col min="9477" max="9719" width="9.140625" style="24"/>
    <col min="9720" max="9720" width="52" style="24" customWidth="1"/>
    <col min="9721" max="9728" width="12.140625" style="24" customWidth="1"/>
    <col min="9729" max="9729" width="3.140625" style="24" customWidth="1"/>
    <col min="9730" max="9730" width="21.5703125" style="24" customWidth="1"/>
    <col min="9731" max="9731" width="3.140625" style="24" customWidth="1"/>
    <col min="9732" max="9732" width="19.85546875" style="24" customWidth="1"/>
    <col min="9733" max="9975" width="9.140625" style="24"/>
    <col min="9976" max="9976" width="52" style="24" customWidth="1"/>
    <col min="9977" max="9984" width="12.140625" style="24" customWidth="1"/>
    <col min="9985" max="9985" width="3.140625" style="24" customWidth="1"/>
    <col min="9986" max="9986" width="21.5703125" style="24" customWidth="1"/>
    <col min="9987" max="9987" width="3.140625" style="24" customWidth="1"/>
    <col min="9988" max="9988" width="19.85546875" style="24" customWidth="1"/>
    <col min="9989" max="10231" width="9.140625" style="24"/>
    <col min="10232" max="10232" width="52" style="24" customWidth="1"/>
    <col min="10233" max="10240" width="12.140625" style="24" customWidth="1"/>
    <col min="10241" max="10241" width="3.140625" style="24" customWidth="1"/>
    <col min="10242" max="10242" width="21.5703125" style="24" customWidth="1"/>
    <col min="10243" max="10243" width="3.140625" style="24" customWidth="1"/>
    <col min="10244" max="10244" width="19.85546875" style="24" customWidth="1"/>
    <col min="10245" max="10487" width="9.140625" style="24"/>
    <col min="10488" max="10488" width="52" style="24" customWidth="1"/>
    <col min="10489" max="10496" width="12.140625" style="24" customWidth="1"/>
    <col min="10497" max="10497" width="3.140625" style="24" customWidth="1"/>
    <col min="10498" max="10498" width="21.5703125" style="24" customWidth="1"/>
    <col min="10499" max="10499" width="3.140625" style="24" customWidth="1"/>
    <col min="10500" max="10500" width="19.85546875" style="24" customWidth="1"/>
    <col min="10501" max="10743" width="9.140625" style="24"/>
    <col min="10744" max="10744" width="52" style="24" customWidth="1"/>
    <col min="10745" max="10752" width="12.140625" style="24" customWidth="1"/>
    <col min="10753" max="10753" width="3.140625" style="24" customWidth="1"/>
    <col min="10754" max="10754" width="21.5703125" style="24" customWidth="1"/>
    <col min="10755" max="10755" width="3.140625" style="24" customWidth="1"/>
    <col min="10756" max="10756" width="19.85546875" style="24" customWidth="1"/>
    <col min="10757" max="10999" width="9.140625" style="24"/>
    <col min="11000" max="11000" width="52" style="24" customWidth="1"/>
    <col min="11001" max="11008" width="12.140625" style="24" customWidth="1"/>
    <col min="11009" max="11009" width="3.140625" style="24" customWidth="1"/>
    <col min="11010" max="11010" width="21.5703125" style="24" customWidth="1"/>
    <col min="11011" max="11011" width="3.140625" style="24" customWidth="1"/>
    <col min="11012" max="11012" width="19.85546875" style="24" customWidth="1"/>
    <col min="11013" max="11255" width="9.140625" style="24"/>
    <col min="11256" max="11256" width="52" style="24" customWidth="1"/>
    <col min="11257" max="11264" width="12.140625" style="24" customWidth="1"/>
    <col min="11265" max="11265" width="3.140625" style="24" customWidth="1"/>
    <col min="11266" max="11266" width="21.5703125" style="24" customWidth="1"/>
    <col min="11267" max="11267" width="3.140625" style="24" customWidth="1"/>
    <col min="11268" max="11268" width="19.85546875" style="24" customWidth="1"/>
    <col min="11269" max="11511" width="9.140625" style="24"/>
    <col min="11512" max="11512" width="52" style="24" customWidth="1"/>
    <col min="11513" max="11520" width="12.140625" style="24" customWidth="1"/>
    <col min="11521" max="11521" width="3.140625" style="24" customWidth="1"/>
    <col min="11522" max="11522" width="21.5703125" style="24" customWidth="1"/>
    <col min="11523" max="11523" width="3.140625" style="24" customWidth="1"/>
    <col min="11524" max="11524" width="19.85546875" style="24" customWidth="1"/>
    <col min="11525" max="11767" width="9.140625" style="24"/>
    <col min="11768" max="11768" width="52" style="24" customWidth="1"/>
    <col min="11769" max="11776" width="12.140625" style="24" customWidth="1"/>
    <col min="11777" max="11777" width="3.140625" style="24" customWidth="1"/>
    <col min="11778" max="11778" width="21.5703125" style="24" customWidth="1"/>
    <col min="11779" max="11779" width="3.140625" style="24" customWidth="1"/>
    <col min="11780" max="11780" width="19.85546875" style="24" customWidth="1"/>
    <col min="11781" max="12023" width="9.140625" style="24"/>
    <col min="12024" max="12024" width="52" style="24" customWidth="1"/>
    <col min="12025" max="12032" width="12.140625" style="24" customWidth="1"/>
    <col min="12033" max="12033" width="3.140625" style="24" customWidth="1"/>
    <col min="12034" max="12034" width="21.5703125" style="24" customWidth="1"/>
    <col min="12035" max="12035" width="3.140625" style="24" customWidth="1"/>
    <col min="12036" max="12036" width="19.85546875" style="24" customWidth="1"/>
    <col min="12037" max="12279" width="9.140625" style="24"/>
    <col min="12280" max="12280" width="52" style="24" customWidth="1"/>
    <col min="12281" max="12288" width="12.140625" style="24" customWidth="1"/>
    <col min="12289" max="12289" width="3.140625" style="24" customWidth="1"/>
    <col min="12290" max="12290" width="21.5703125" style="24" customWidth="1"/>
    <col min="12291" max="12291" width="3.140625" style="24" customWidth="1"/>
    <col min="12292" max="12292" width="19.85546875" style="24" customWidth="1"/>
    <col min="12293" max="12535" width="9.140625" style="24"/>
    <col min="12536" max="12536" width="52" style="24" customWidth="1"/>
    <col min="12537" max="12544" width="12.140625" style="24" customWidth="1"/>
    <col min="12545" max="12545" width="3.140625" style="24" customWidth="1"/>
    <col min="12546" max="12546" width="21.5703125" style="24" customWidth="1"/>
    <col min="12547" max="12547" width="3.140625" style="24" customWidth="1"/>
    <col min="12548" max="12548" width="19.85546875" style="24" customWidth="1"/>
    <col min="12549" max="12791" width="9.140625" style="24"/>
    <col min="12792" max="12792" width="52" style="24" customWidth="1"/>
    <col min="12793" max="12800" width="12.140625" style="24" customWidth="1"/>
    <col min="12801" max="12801" width="3.140625" style="24" customWidth="1"/>
    <col min="12802" max="12802" width="21.5703125" style="24" customWidth="1"/>
    <col min="12803" max="12803" width="3.140625" style="24" customWidth="1"/>
    <col min="12804" max="12804" width="19.85546875" style="24" customWidth="1"/>
    <col min="12805" max="13047" width="9.140625" style="24"/>
    <col min="13048" max="13048" width="52" style="24" customWidth="1"/>
    <col min="13049" max="13056" width="12.140625" style="24" customWidth="1"/>
    <col min="13057" max="13057" width="3.140625" style="24" customWidth="1"/>
    <col min="13058" max="13058" width="21.5703125" style="24" customWidth="1"/>
    <col min="13059" max="13059" width="3.140625" style="24" customWidth="1"/>
    <col min="13060" max="13060" width="19.85546875" style="24" customWidth="1"/>
    <col min="13061" max="13303" width="9.140625" style="24"/>
    <col min="13304" max="13304" width="52" style="24" customWidth="1"/>
    <col min="13305" max="13312" width="12.140625" style="24" customWidth="1"/>
    <col min="13313" max="13313" width="3.140625" style="24" customWidth="1"/>
    <col min="13314" max="13314" width="21.5703125" style="24" customWidth="1"/>
    <col min="13315" max="13315" width="3.140625" style="24" customWidth="1"/>
    <col min="13316" max="13316" width="19.85546875" style="24" customWidth="1"/>
    <col min="13317" max="13559" width="9.140625" style="24"/>
    <col min="13560" max="13560" width="52" style="24" customWidth="1"/>
    <col min="13561" max="13568" width="12.140625" style="24" customWidth="1"/>
    <col min="13569" max="13569" width="3.140625" style="24" customWidth="1"/>
    <col min="13570" max="13570" width="21.5703125" style="24" customWidth="1"/>
    <col min="13571" max="13571" width="3.140625" style="24" customWidth="1"/>
    <col min="13572" max="13572" width="19.85546875" style="24" customWidth="1"/>
    <col min="13573" max="13815" width="9.140625" style="24"/>
    <col min="13816" max="13816" width="52" style="24" customWidth="1"/>
    <col min="13817" max="13824" width="12.140625" style="24" customWidth="1"/>
    <col min="13825" max="13825" width="3.140625" style="24" customWidth="1"/>
    <col min="13826" max="13826" width="21.5703125" style="24" customWidth="1"/>
    <col min="13827" max="13827" width="3.140625" style="24" customWidth="1"/>
    <col min="13828" max="13828" width="19.85546875" style="24" customWidth="1"/>
    <col min="13829" max="14071" width="9.140625" style="24"/>
    <col min="14072" max="14072" width="52" style="24" customWidth="1"/>
    <col min="14073" max="14080" width="12.140625" style="24" customWidth="1"/>
    <col min="14081" max="14081" width="3.140625" style="24" customWidth="1"/>
    <col min="14082" max="14082" width="21.5703125" style="24" customWidth="1"/>
    <col min="14083" max="14083" width="3.140625" style="24" customWidth="1"/>
    <col min="14084" max="14084" width="19.85546875" style="24" customWidth="1"/>
    <col min="14085" max="14327" width="9.140625" style="24"/>
    <col min="14328" max="14328" width="52" style="24" customWidth="1"/>
    <col min="14329" max="14336" width="12.140625" style="24" customWidth="1"/>
    <col min="14337" max="14337" width="3.140625" style="24" customWidth="1"/>
    <col min="14338" max="14338" width="21.5703125" style="24" customWidth="1"/>
    <col min="14339" max="14339" width="3.140625" style="24" customWidth="1"/>
    <col min="14340" max="14340" width="19.85546875" style="24" customWidth="1"/>
    <col min="14341" max="14583" width="9.140625" style="24"/>
    <col min="14584" max="14584" width="52" style="24" customWidth="1"/>
    <col min="14585" max="14592" width="12.140625" style="24" customWidth="1"/>
    <col min="14593" max="14593" width="3.140625" style="24" customWidth="1"/>
    <col min="14594" max="14594" width="21.5703125" style="24" customWidth="1"/>
    <col min="14595" max="14595" width="3.140625" style="24" customWidth="1"/>
    <col min="14596" max="14596" width="19.85546875" style="24" customWidth="1"/>
    <col min="14597" max="14839" width="9.140625" style="24"/>
    <col min="14840" max="14840" width="52" style="24" customWidth="1"/>
    <col min="14841" max="14848" width="12.140625" style="24" customWidth="1"/>
    <col min="14849" max="14849" width="3.140625" style="24" customWidth="1"/>
    <col min="14850" max="14850" width="21.5703125" style="24" customWidth="1"/>
    <col min="14851" max="14851" width="3.140625" style="24" customWidth="1"/>
    <col min="14852" max="14852" width="19.85546875" style="24" customWidth="1"/>
    <col min="14853" max="15095" width="9.140625" style="24"/>
    <col min="15096" max="15096" width="52" style="24" customWidth="1"/>
    <col min="15097" max="15104" width="12.140625" style="24" customWidth="1"/>
    <col min="15105" max="15105" width="3.140625" style="24" customWidth="1"/>
    <col min="15106" max="15106" width="21.5703125" style="24" customWidth="1"/>
    <col min="15107" max="15107" width="3.140625" style="24" customWidth="1"/>
    <col min="15108" max="15108" width="19.85546875" style="24" customWidth="1"/>
    <col min="15109" max="15351" width="9.140625" style="24"/>
    <col min="15352" max="15352" width="52" style="24" customWidth="1"/>
    <col min="15353" max="15360" width="12.140625" style="24" customWidth="1"/>
    <col min="15361" max="15361" width="3.140625" style="24" customWidth="1"/>
    <col min="15362" max="15362" width="21.5703125" style="24" customWidth="1"/>
    <col min="15363" max="15363" width="3.140625" style="24" customWidth="1"/>
    <col min="15364" max="15364" width="19.85546875" style="24" customWidth="1"/>
    <col min="15365" max="15607" width="9.140625" style="24"/>
    <col min="15608" max="15608" width="52" style="24" customWidth="1"/>
    <col min="15609" max="15616" width="12.140625" style="24" customWidth="1"/>
    <col min="15617" max="15617" width="3.140625" style="24" customWidth="1"/>
    <col min="15618" max="15618" width="21.5703125" style="24" customWidth="1"/>
    <col min="15619" max="15619" width="3.140625" style="24" customWidth="1"/>
    <col min="15620" max="15620" width="19.85546875" style="24" customWidth="1"/>
    <col min="15621" max="15863" width="9.140625" style="24"/>
    <col min="15864" max="15864" width="52" style="24" customWidth="1"/>
    <col min="15865" max="15872" width="12.140625" style="24" customWidth="1"/>
    <col min="15873" max="15873" width="3.140625" style="24" customWidth="1"/>
    <col min="15874" max="15874" width="21.5703125" style="24" customWidth="1"/>
    <col min="15875" max="15875" width="3.140625" style="24" customWidth="1"/>
    <col min="15876" max="15876" width="19.85546875" style="24" customWidth="1"/>
    <col min="15877" max="16119" width="9.140625" style="24"/>
    <col min="16120" max="16120" width="52" style="24" customWidth="1"/>
    <col min="16121" max="16128" width="12.140625" style="24" customWidth="1"/>
    <col min="16129" max="16129" width="3.140625" style="24" customWidth="1"/>
    <col min="16130" max="16130" width="21.5703125" style="24" customWidth="1"/>
    <col min="16131" max="16131" width="3.140625" style="24" customWidth="1"/>
    <col min="16132" max="16132" width="19.85546875" style="24" customWidth="1"/>
    <col min="16133" max="16380" width="9.140625" style="24"/>
    <col min="16381" max="16384" width="9.140625" style="24" customWidth="1"/>
  </cols>
  <sheetData>
    <row r="1" spans="1:19" ht="23.25">
      <c r="A1" s="378" t="str">
        <f>'Indice-Index'!A26</f>
        <v>3.3   Ricavi da servizi di consegna pacchi (Ita/Itz - base mensile) - Parcel services revenues (domestic / crossb. parcels - monthly basis)</v>
      </c>
      <c r="B1" s="195"/>
      <c r="C1" s="195"/>
      <c r="D1" s="195"/>
      <c r="E1" s="195"/>
      <c r="F1" s="195"/>
      <c r="G1" s="195"/>
      <c r="H1" s="195"/>
      <c r="I1" s="195"/>
      <c r="J1" s="195"/>
      <c r="K1" s="196"/>
      <c r="L1" s="196"/>
      <c r="M1" s="179"/>
      <c r="N1" s="179"/>
      <c r="O1" s="179"/>
      <c r="P1" s="179"/>
      <c r="Q1" s="179"/>
      <c r="R1" s="179"/>
      <c r="S1" s="179"/>
    </row>
    <row r="2" spans="1:19" ht="5.25" customHeight="1"/>
    <row r="3" spans="1:19" ht="5.25" customHeight="1"/>
    <row r="4" spans="1:19" ht="17.25">
      <c r="A4" s="198" t="s">
        <v>213</v>
      </c>
      <c r="B4" s="174" t="str">
        <f>'3.2'!B4</f>
        <v>Gennaio</v>
      </c>
      <c r="C4" s="174" t="str">
        <f>'3.2'!C4</f>
        <v>Febbraio</v>
      </c>
      <c r="D4" s="174" t="str">
        <f>'3.2'!D4</f>
        <v>Marzo</v>
      </c>
      <c r="E4" s="174" t="str">
        <f>'3.2'!E4</f>
        <v>Aprile</v>
      </c>
      <c r="F4" s="174" t="str">
        <f>'3.2'!F4</f>
        <v>Maggio</v>
      </c>
      <c r="G4" s="174" t="str">
        <f>'3.2'!G4</f>
        <v>Giugno</v>
      </c>
      <c r="H4" s="174" t="str">
        <f>'3.2'!H4</f>
        <v>Luglio</v>
      </c>
      <c r="I4" s="174" t="str">
        <f>'3.2'!I4</f>
        <v>Agosto</v>
      </c>
      <c r="J4" s="174" t="str">
        <f>'3.2'!J4</f>
        <v>Settembre</v>
      </c>
      <c r="L4" s="174" t="str">
        <f>'3.2'!L4</f>
        <v>Gennaio-Settembre</v>
      </c>
    </row>
    <row r="5" spans="1:19">
      <c r="B5" s="298" t="str">
        <f>'3.2'!B5</f>
        <v>January</v>
      </c>
      <c r="C5" s="298" t="str">
        <f>'3.2'!C5</f>
        <v>February</v>
      </c>
      <c r="D5" s="298" t="str">
        <f>'3.2'!D5</f>
        <v>March</v>
      </c>
      <c r="E5" s="298" t="str">
        <f>'3.2'!E5</f>
        <v>April</v>
      </c>
      <c r="F5" s="298" t="str">
        <f>'3.2'!F5</f>
        <v>May</v>
      </c>
      <c r="G5" s="298" t="str">
        <f>'3.2'!G5</f>
        <v>June</v>
      </c>
      <c r="H5" s="298" t="str">
        <f>'3.2'!H5</f>
        <v>July</v>
      </c>
      <c r="I5" s="298" t="str">
        <f>'3.2'!I5</f>
        <v>August</v>
      </c>
      <c r="J5" s="298" t="str">
        <f>'3.2'!J5</f>
        <v>September</v>
      </c>
      <c r="L5" s="298" t="str">
        <f>'3.2'!L5</f>
        <v>January-September</v>
      </c>
    </row>
    <row r="6" spans="1:19" ht="7.5" customHeight="1">
      <c r="B6" s="169"/>
      <c r="C6" s="169"/>
      <c r="D6" s="169"/>
      <c r="E6" s="169"/>
      <c r="F6" s="169"/>
      <c r="G6" s="169"/>
      <c r="H6" s="169"/>
      <c r="I6" s="169"/>
      <c r="J6" s="169"/>
    </row>
    <row r="7" spans="1:19" ht="18.75">
      <c r="A7" s="193" t="s">
        <v>211</v>
      </c>
      <c r="B7" s="169"/>
      <c r="C7" s="169"/>
      <c r="D7" s="169"/>
      <c r="E7" s="169"/>
      <c r="F7" s="169"/>
      <c r="G7" s="169"/>
      <c r="H7" s="169"/>
      <c r="I7" s="169"/>
      <c r="J7" s="169"/>
    </row>
    <row r="8" spans="1:19" ht="18.75">
      <c r="A8" s="591">
        <v>2024</v>
      </c>
      <c r="B8" s="597">
        <f t="shared" ref="B8:J8" si="0">+B21+B34</f>
        <v>571.4036416262818</v>
      </c>
      <c r="C8" s="597">
        <f t="shared" si="0"/>
        <v>532.08320691848996</v>
      </c>
      <c r="D8" s="597">
        <f t="shared" si="0"/>
        <v>546.77250150174177</v>
      </c>
      <c r="E8" s="597">
        <f t="shared" si="0"/>
        <v>526.18580069889742</v>
      </c>
      <c r="F8" s="597">
        <f t="shared" si="0"/>
        <v>571.15356940643517</v>
      </c>
      <c r="G8" s="597">
        <f t="shared" si="0"/>
        <v>525.7152155273177</v>
      </c>
      <c r="H8" s="597">
        <f t="shared" si="0"/>
        <v>589.92595813281071</v>
      </c>
      <c r="I8" s="597">
        <f t="shared" si="0"/>
        <v>440.0920136828226</v>
      </c>
      <c r="J8" s="597">
        <f t="shared" si="0"/>
        <v>537.80137633681102</v>
      </c>
      <c r="L8" s="593">
        <f>SUM(B8:J8)</f>
        <v>4841.1332838316075</v>
      </c>
    </row>
    <row r="9" spans="1:19" ht="17.25">
      <c r="A9" s="596">
        <v>2023</v>
      </c>
      <c r="B9" s="597">
        <f t="shared" ref="B9:J9" si="1">+B22+B35</f>
        <v>534.73050081575445</v>
      </c>
      <c r="C9" s="597">
        <f t="shared" si="1"/>
        <v>493.55322082772227</v>
      </c>
      <c r="D9" s="597">
        <f t="shared" si="1"/>
        <v>585.13043919765721</v>
      </c>
      <c r="E9" s="597">
        <f t="shared" si="1"/>
        <v>472.87942144064931</v>
      </c>
      <c r="F9" s="597">
        <f t="shared" si="1"/>
        <v>563.00548271369451</v>
      </c>
      <c r="G9" s="597">
        <f t="shared" si="1"/>
        <v>548.16135047916691</v>
      </c>
      <c r="H9" s="597">
        <f t="shared" si="1"/>
        <v>535.39630018136143</v>
      </c>
      <c r="I9" s="597">
        <f t="shared" si="1"/>
        <v>447.01446489599721</v>
      </c>
      <c r="J9" s="597">
        <f t="shared" si="1"/>
        <v>524.55192979447247</v>
      </c>
      <c r="L9" s="593">
        <f t="shared" ref="L9:L12" si="2">SUM(B9:J9)</f>
        <v>4704.4231103464754</v>
      </c>
    </row>
    <row r="10" spans="1:19" ht="17.25">
      <c r="A10" s="596">
        <v>2022</v>
      </c>
      <c r="B10" s="597">
        <f t="shared" ref="B10:J10" si="3">+B23+B36</f>
        <v>499.70587046412402</v>
      </c>
      <c r="C10" s="597">
        <f t="shared" si="3"/>
        <v>472.52131321144736</v>
      </c>
      <c r="D10" s="597">
        <f t="shared" si="3"/>
        <v>530.93412075477397</v>
      </c>
      <c r="E10" s="597">
        <f t="shared" si="3"/>
        <v>472.31960026106987</v>
      </c>
      <c r="F10" s="597">
        <f t="shared" si="3"/>
        <v>523.86306553566362</v>
      </c>
      <c r="G10" s="597">
        <f t="shared" si="3"/>
        <v>494.53284224284533</v>
      </c>
      <c r="H10" s="597">
        <f t="shared" si="3"/>
        <v>509.43775788873575</v>
      </c>
      <c r="I10" s="597">
        <f t="shared" si="3"/>
        <v>431.83851879528368</v>
      </c>
      <c r="J10" s="597">
        <f t="shared" si="3"/>
        <v>519.95028959388901</v>
      </c>
      <c r="L10" s="593">
        <f t="shared" si="2"/>
        <v>4455.1033787478318</v>
      </c>
    </row>
    <row r="11" spans="1:19" ht="17.25">
      <c r="A11" s="596">
        <v>2021</v>
      </c>
      <c r="B11" s="597">
        <f t="shared" ref="B11:J11" si="4">+B24+B37</f>
        <v>465.01704700272518</v>
      </c>
      <c r="C11" s="597">
        <f t="shared" si="4"/>
        <v>450.55748238786316</v>
      </c>
      <c r="D11" s="597">
        <f t="shared" si="4"/>
        <v>536.44556758893498</v>
      </c>
      <c r="E11" s="597">
        <f t="shared" si="4"/>
        <v>490.26314470982777</v>
      </c>
      <c r="F11" s="597">
        <f t="shared" si="4"/>
        <v>479.71981241543131</v>
      </c>
      <c r="G11" s="597">
        <f t="shared" si="4"/>
        <v>486.91186264293708</v>
      </c>
      <c r="H11" s="597">
        <f t="shared" si="4"/>
        <v>474.20537026466877</v>
      </c>
      <c r="I11" s="597">
        <f t="shared" si="4"/>
        <v>367.47768073693464</v>
      </c>
      <c r="J11" s="597">
        <f t="shared" si="4"/>
        <v>475.89145770766379</v>
      </c>
      <c r="K11" s="204"/>
      <c r="L11" s="593">
        <f t="shared" si="2"/>
        <v>4226.4894254569872</v>
      </c>
    </row>
    <row r="12" spans="1:19" ht="17.25">
      <c r="A12" s="596">
        <v>2020</v>
      </c>
      <c r="B12" s="597">
        <f t="shared" ref="B12:J12" si="5">+B25+B38</f>
        <v>371.43736882661409</v>
      </c>
      <c r="C12" s="597">
        <f t="shared" si="5"/>
        <v>341.25958240960324</v>
      </c>
      <c r="D12" s="597">
        <f t="shared" si="5"/>
        <v>321.41672148866007</v>
      </c>
      <c r="E12" s="597">
        <f t="shared" si="5"/>
        <v>346.3926177361069</v>
      </c>
      <c r="F12" s="597">
        <f t="shared" si="5"/>
        <v>413.25873463610185</v>
      </c>
      <c r="G12" s="597">
        <f t="shared" si="5"/>
        <v>425.18149384872964</v>
      </c>
      <c r="H12" s="597">
        <f t="shared" si="5"/>
        <v>430.4370976135782</v>
      </c>
      <c r="I12" s="597">
        <f t="shared" si="5"/>
        <v>328.61403716964958</v>
      </c>
      <c r="J12" s="597">
        <f t="shared" si="5"/>
        <v>432.37821703837005</v>
      </c>
      <c r="K12" s="204"/>
      <c r="L12" s="593">
        <f t="shared" si="2"/>
        <v>3410.3758707674137</v>
      </c>
    </row>
    <row r="13" spans="1:19" ht="17.25">
      <c r="A13" s="203" t="s">
        <v>210</v>
      </c>
      <c r="B13" s="319"/>
      <c r="C13" s="319"/>
      <c r="D13" s="319"/>
      <c r="E13" s="319"/>
      <c r="F13" s="319"/>
      <c r="G13" s="319"/>
      <c r="H13" s="319"/>
      <c r="I13" s="319"/>
      <c r="J13" s="319"/>
      <c r="K13" s="320"/>
      <c r="L13" s="458"/>
    </row>
    <row r="14" spans="1:19" ht="17.25">
      <c r="A14" s="327" t="s">
        <v>931</v>
      </c>
      <c r="B14" s="321">
        <f t="shared" ref="B14:J14" si="6">(B8-B9)/B9*100</f>
        <v>6.858247426428993</v>
      </c>
      <c r="C14" s="321">
        <f t="shared" si="6"/>
        <v>7.8066527508725985</v>
      </c>
      <c r="D14" s="321">
        <f t="shared" si="6"/>
        <v>-6.5554507382170417</v>
      </c>
      <c r="E14" s="321">
        <f t="shared" si="6"/>
        <v>11.272721298771627</v>
      </c>
      <c r="F14" s="321">
        <f t="shared" si="6"/>
        <v>1.4472481961395416</v>
      </c>
      <c r="G14" s="321">
        <f t="shared" si="6"/>
        <v>-4.0948043732430728</v>
      </c>
      <c r="H14" s="321">
        <f t="shared" si="6"/>
        <v>10.184914974753799</v>
      </c>
      <c r="I14" s="321">
        <f t="shared" si="6"/>
        <v>-1.5485966913364191</v>
      </c>
      <c r="J14" s="321">
        <f t="shared" si="6"/>
        <v>2.5258598414707736</v>
      </c>
      <c r="K14" s="320"/>
      <c r="L14" s="518">
        <f>(L8-L9)/L9*100</f>
        <v>2.9059923029555819</v>
      </c>
    </row>
    <row r="15" spans="1:19" ht="17.25">
      <c r="A15" s="327" t="s">
        <v>634</v>
      </c>
      <c r="B15" s="321">
        <f t="shared" ref="B15:J15" si="7">(B9-B10)/B10*100</f>
        <v>7.0090492071065231</v>
      </c>
      <c r="C15" s="321">
        <f t="shared" si="7"/>
        <v>4.4509966065516693</v>
      </c>
      <c r="D15" s="321">
        <f t="shared" si="7"/>
        <v>10.20772941958184</v>
      </c>
      <c r="E15" s="321">
        <f t="shared" si="7"/>
        <v>0.118525925934475</v>
      </c>
      <c r="F15" s="321">
        <f t="shared" si="7"/>
        <v>7.4718795336347563</v>
      </c>
      <c r="G15" s="321">
        <f t="shared" si="7"/>
        <v>10.844276386801983</v>
      </c>
      <c r="H15" s="321">
        <f t="shared" si="7"/>
        <v>5.0955277441950386</v>
      </c>
      <c r="I15" s="321">
        <f t="shared" si="7"/>
        <v>3.5142641149868807</v>
      </c>
      <c r="J15" s="321">
        <f t="shared" si="7"/>
        <v>0.88501541256522909</v>
      </c>
      <c r="K15" s="320"/>
      <c r="L15" s="518">
        <f>(L9-L10)/L10*100</f>
        <v>5.5962726429194181</v>
      </c>
    </row>
    <row r="16" spans="1:19" ht="17.25">
      <c r="A16" s="327" t="s">
        <v>309</v>
      </c>
      <c r="B16" s="321">
        <f t="shared" ref="B16:J16" si="8">(B10-B11)/B11*100</f>
        <v>7.4596885608788339</v>
      </c>
      <c r="C16" s="321">
        <f t="shared" si="8"/>
        <v>4.8748121343319744</v>
      </c>
      <c r="D16" s="321">
        <f t="shared" si="8"/>
        <v>-1.0274009456229289</v>
      </c>
      <c r="E16" s="321">
        <f t="shared" si="8"/>
        <v>-3.6599823263031848</v>
      </c>
      <c r="F16" s="321">
        <f t="shared" si="8"/>
        <v>9.2018824275710376</v>
      </c>
      <c r="G16" s="321">
        <f t="shared" si="8"/>
        <v>1.5651661388042379</v>
      </c>
      <c r="H16" s="321">
        <f t="shared" si="8"/>
        <v>7.4297740669623122</v>
      </c>
      <c r="I16" s="321">
        <f t="shared" si="8"/>
        <v>17.514216898637407</v>
      </c>
      <c r="J16" s="321">
        <f t="shared" si="8"/>
        <v>9.2581682593029857</v>
      </c>
      <c r="K16" s="320"/>
      <c r="L16" s="518">
        <f>(L10-L11)/L11*100</f>
        <v>5.4090742996742698</v>
      </c>
    </row>
    <row r="17" spans="1:12" ht="17.25">
      <c r="A17" s="327" t="s">
        <v>392</v>
      </c>
      <c r="B17" s="321">
        <f t="shared" ref="B17:J17" si="9">(B11-B12)/B12*100</f>
        <v>25.193932013823257</v>
      </c>
      <c r="C17" s="321">
        <f t="shared" si="9"/>
        <v>32.027789287707989</v>
      </c>
      <c r="D17" s="321">
        <f t="shared" si="9"/>
        <v>66.90032961084178</v>
      </c>
      <c r="E17" s="321">
        <f t="shared" si="9"/>
        <v>41.533947205343189</v>
      </c>
      <c r="F17" s="321">
        <f t="shared" si="9"/>
        <v>16.082195537343516</v>
      </c>
      <c r="G17" s="321">
        <f t="shared" si="9"/>
        <v>14.518592574532363</v>
      </c>
      <c r="H17" s="321">
        <f t="shared" si="9"/>
        <v>10.168331887225767</v>
      </c>
      <c r="I17" s="321">
        <f t="shared" si="9"/>
        <v>11.826531788482733</v>
      </c>
      <c r="J17" s="321">
        <f t="shared" si="9"/>
        <v>10.063698621855478</v>
      </c>
      <c r="K17" s="320"/>
      <c r="L17" s="518">
        <f>(L11-L12)/L12*100</f>
        <v>23.930311074653744</v>
      </c>
    </row>
    <row r="18" spans="1:12" ht="17.25">
      <c r="A18" s="327" t="s">
        <v>933</v>
      </c>
      <c r="B18" s="513">
        <f>(B8-B12)/B12*100</f>
        <v>53.835798328899799</v>
      </c>
      <c r="C18" s="513">
        <f t="shared" ref="C18:J18" si="10">(C8-C12)/C12*100</f>
        <v>55.917440665401472</v>
      </c>
      <c r="D18" s="513">
        <f t="shared" si="10"/>
        <v>70.11327194469952</v>
      </c>
      <c r="E18" s="513">
        <f t="shared" si="10"/>
        <v>51.904449967164943</v>
      </c>
      <c r="F18" s="513">
        <f t="shared" si="10"/>
        <v>38.207258924452944</v>
      </c>
      <c r="G18" s="513">
        <f t="shared" si="10"/>
        <v>23.644895916931834</v>
      </c>
      <c r="H18" s="513">
        <f t="shared" si="10"/>
        <v>37.052768314689381</v>
      </c>
      <c r="I18" s="513">
        <f t="shared" si="10"/>
        <v>33.923680641682886</v>
      </c>
      <c r="J18" s="513">
        <f t="shared" si="10"/>
        <v>24.382162455026155</v>
      </c>
      <c r="K18" s="320"/>
      <c r="L18" s="518">
        <f>(L8-L12)/L12*100</f>
        <v>41.953071077242875</v>
      </c>
    </row>
    <row r="19" spans="1:12" ht="7.5" customHeight="1">
      <c r="L19" s="458"/>
    </row>
    <row r="20" spans="1:12" ht="17.25">
      <c r="A20" s="180" t="s">
        <v>207</v>
      </c>
      <c r="B20" s="169"/>
      <c r="C20" s="169"/>
      <c r="D20" s="169"/>
      <c r="E20" s="169"/>
      <c r="F20" s="169"/>
      <c r="G20" s="169"/>
      <c r="H20" s="169"/>
      <c r="I20" s="169"/>
      <c r="J20" s="169"/>
      <c r="L20" s="459"/>
    </row>
    <row r="21" spans="1:12" ht="18.75">
      <c r="A21" s="591">
        <v>2024</v>
      </c>
      <c r="B21" s="598">
        <v>399.66006098932519</v>
      </c>
      <c r="C21" s="598">
        <v>365.33581653811041</v>
      </c>
      <c r="D21" s="598">
        <v>372.77711745836399</v>
      </c>
      <c r="E21" s="598">
        <v>360.45150999953489</v>
      </c>
      <c r="F21" s="598">
        <v>392.58796719156248</v>
      </c>
      <c r="G21" s="598">
        <v>356.90973018324428</v>
      </c>
      <c r="H21" s="598">
        <v>406.58930803424437</v>
      </c>
      <c r="I21" s="598">
        <v>307.04483730104801</v>
      </c>
      <c r="J21" s="598">
        <v>367.25136694210943</v>
      </c>
      <c r="L21" s="593">
        <f>SUM(B21:J21)</f>
        <v>3328.6077146375433</v>
      </c>
    </row>
    <row r="22" spans="1:12" ht="17.25">
      <c r="A22" s="596">
        <v>2023</v>
      </c>
      <c r="B22" s="598">
        <v>365.90647591454831</v>
      </c>
      <c r="C22" s="598">
        <v>330.59923813491935</v>
      </c>
      <c r="D22" s="598">
        <v>392.48519055017971</v>
      </c>
      <c r="E22" s="598">
        <v>322.72258165800355</v>
      </c>
      <c r="F22" s="598">
        <v>378.83544928572684</v>
      </c>
      <c r="G22" s="598">
        <v>374.82751262563772</v>
      </c>
      <c r="H22" s="598">
        <v>370.69203775922517</v>
      </c>
      <c r="I22" s="598">
        <v>309.24542994946256</v>
      </c>
      <c r="J22" s="598">
        <v>350.9516261663407</v>
      </c>
      <c r="L22" s="593">
        <f t="shared" ref="L22:L25" si="11">SUM(B22:J22)</f>
        <v>3196.2655420440437</v>
      </c>
    </row>
    <row r="23" spans="1:12" ht="17.25">
      <c r="A23" s="596">
        <v>2022</v>
      </c>
      <c r="B23" s="598">
        <v>354.25562459348117</v>
      </c>
      <c r="C23" s="598">
        <v>322.33948182060891</v>
      </c>
      <c r="D23" s="598">
        <v>358.98519283659414</v>
      </c>
      <c r="E23" s="598">
        <v>323.74906064170051</v>
      </c>
      <c r="F23" s="598">
        <v>369.97076303908727</v>
      </c>
      <c r="G23" s="598">
        <v>340.03053699738825</v>
      </c>
      <c r="H23" s="598">
        <v>353.0657131631807</v>
      </c>
      <c r="I23" s="598">
        <v>298.06609731132039</v>
      </c>
      <c r="J23" s="598">
        <v>352.03149865002246</v>
      </c>
      <c r="L23" s="593">
        <f t="shared" si="11"/>
        <v>3072.4939690533834</v>
      </c>
    </row>
    <row r="24" spans="1:12" ht="17.25">
      <c r="A24" s="596">
        <v>2021</v>
      </c>
      <c r="B24" s="598">
        <v>333.42508418506981</v>
      </c>
      <c r="C24" s="598">
        <v>314.25479876798011</v>
      </c>
      <c r="D24" s="598">
        <v>374.49263403799409</v>
      </c>
      <c r="E24" s="598">
        <v>340.38063699764626</v>
      </c>
      <c r="F24" s="598">
        <v>335.19588634896644</v>
      </c>
      <c r="G24" s="598">
        <v>335.91499551541864</v>
      </c>
      <c r="H24" s="598">
        <v>331.08787195414931</v>
      </c>
      <c r="I24" s="598">
        <v>254.20354734113045</v>
      </c>
      <c r="J24" s="598">
        <v>323.55351677489813</v>
      </c>
      <c r="K24" s="204"/>
      <c r="L24" s="593">
        <f t="shared" si="11"/>
        <v>2942.5089719232533</v>
      </c>
    </row>
    <row r="25" spans="1:12" ht="17.25">
      <c r="A25" s="596">
        <v>2020</v>
      </c>
      <c r="B25" s="599">
        <v>250.35156454270648</v>
      </c>
      <c r="C25" s="599">
        <v>227.05961826936962</v>
      </c>
      <c r="D25" s="599">
        <v>220.87096173163138</v>
      </c>
      <c r="E25" s="599">
        <v>266.33346952731762</v>
      </c>
      <c r="F25" s="599">
        <v>303.69042820879866</v>
      </c>
      <c r="G25" s="599">
        <v>295.33201701029668</v>
      </c>
      <c r="H25" s="599">
        <v>295.76102905910255</v>
      </c>
      <c r="I25" s="599">
        <v>226.14851000923025</v>
      </c>
      <c r="J25" s="599">
        <v>297.33446577714398</v>
      </c>
      <c r="K25" s="204"/>
      <c r="L25" s="593">
        <f t="shared" si="11"/>
        <v>2382.8820641355974</v>
      </c>
    </row>
    <row r="26" spans="1:12" ht="17.25">
      <c r="A26" s="203" t="s">
        <v>210</v>
      </c>
      <c r="B26" s="319"/>
      <c r="C26" s="319"/>
      <c r="D26" s="319"/>
      <c r="E26" s="319"/>
      <c r="F26" s="319"/>
      <c r="G26" s="319"/>
      <c r="H26" s="319"/>
      <c r="I26" s="319"/>
      <c r="J26" s="319"/>
      <c r="K26" s="320"/>
      <c r="L26" s="458"/>
    </row>
    <row r="27" spans="1:12" ht="17.25">
      <c r="A27" s="327" t="s">
        <v>931</v>
      </c>
      <c r="B27" s="321">
        <f t="shared" ref="B27:J27" si="12">(B21-B22)/B22*100</f>
        <v>9.2246481810449001</v>
      </c>
      <c r="C27" s="321">
        <f t="shared" si="12"/>
        <v>10.507156217043329</v>
      </c>
      <c r="D27" s="321">
        <f t="shared" si="12"/>
        <v>-5.0213545800770847</v>
      </c>
      <c r="E27" s="321">
        <f t="shared" si="12"/>
        <v>11.690823786701591</v>
      </c>
      <c r="F27" s="321">
        <f t="shared" si="12"/>
        <v>3.6302088233203236</v>
      </c>
      <c r="G27" s="321">
        <f t="shared" si="12"/>
        <v>-4.780274083105791</v>
      </c>
      <c r="H27" s="321">
        <f t="shared" si="12"/>
        <v>9.6838525294507338</v>
      </c>
      <c r="I27" s="321">
        <f t="shared" si="12"/>
        <v>-0.71160070135043896</v>
      </c>
      <c r="J27" s="321">
        <f t="shared" si="12"/>
        <v>4.644440874607354</v>
      </c>
      <c r="K27" s="320"/>
      <c r="L27" s="518">
        <f>(L21-L22)/L22*100</f>
        <v>4.1405249611665678</v>
      </c>
    </row>
    <row r="28" spans="1:12" ht="17.25">
      <c r="A28" s="327" t="s">
        <v>634</v>
      </c>
      <c r="B28" s="321">
        <f t="shared" ref="B28:J28" si="13">(B22-B23)/B23*100</f>
        <v>3.2888260657644697</v>
      </c>
      <c r="C28" s="321">
        <f t="shared" si="13"/>
        <v>2.5624401539825103</v>
      </c>
      <c r="D28" s="321">
        <f t="shared" si="13"/>
        <v>9.3318605842426425</v>
      </c>
      <c r="E28" s="321">
        <f t="shared" si="13"/>
        <v>-0.31706006549096549</v>
      </c>
      <c r="F28" s="321">
        <f t="shared" si="13"/>
        <v>2.3960504808059695</v>
      </c>
      <c r="G28" s="321">
        <f t="shared" si="13"/>
        <v>10.233485479134112</v>
      </c>
      <c r="H28" s="321">
        <f t="shared" si="13"/>
        <v>4.9923637268900967</v>
      </c>
      <c r="I28" s="321">
        <f t="shared" si="13"/>
        <v>3.7506220059860476</v>
      </c>
      <c r="J28" s="321">
        <f t="shared" si="13"/>
        <v>-0.30675450572544533</v>
      </c>
      <c r="K28" s="320"/>
      <c r="L28" s="518">
        <f>(L22-L23)/L23*100</f>
        <v>4.0283748068281371</v>
      </c>
    </row>
    <row r="29" spans="1:12" ht="17.25">
      <c r="A29" s="327" t="s">
        <v>309</v>
      </c>
      <c r="B29" s="321">
        <f t="shared" ref="B29:J29" si="14">(B23-B24)/B24*100</f>
        <v>6.2474424980123082</v>
      </c>
      <c r="C29" s="321">
        <f t="shared" si="14"/>
        <v>2.5726522186214473</v>
      </c>
      <c r="D29" s="321">
        <f t="shared" si="14"/>
        <v>-4.1409202189612762</v>
      </c>
      <c r="E29" s="321">
        <f t="shared" si="14"/>
        <v>-4.8861699368817977</v>
      </c>
      <c r="F29" s="321">
        <f t="shared" si="14"/>
        <v>10.374493872492616</v>
      </c>
      <c r="G29" s="321">
        <f t="shared" si="14"/>
        <v>1.2251734923756059</v>
      </c>
      <c r="H29" s="321">
        <f t="shared" si="14"/>
        <v>6.6380689450548633</v>
      </c>
      <c r="I29" s="321">
        <f t="shared" si="14"/>
        <v>17.254892950541027</v>
      </c>
      <c r="J29" s="321">
        <f t="shared" si="14"/>
        <v>8.8016295291690376</v>
      </c>
      <c r="K29" s="320"/>
      <c r="L29" s="518">
        <f>(L23-L24)/L24*100</f>
        <v>4.4174885572284444</v>
      </c>
    </row>
    <row r="30" spans="1:12" ht="17.25">
      <c r="A30" s="327" t="s">
        <v>392</v>
      </c>
      <c r="B30" s="321">
        <f t="shared" ref="B30:J30" si="15">(B24-B25)/B25*100</f>
        <v>33.182744351570506</v>
      </c>
      <c r="C30" s="321">
        <f t="shared" si="15"/>
        <v>38.40188808701663</v>
      </c>
      <c r="D30" s="321">
        <f t="shared" si="15"/>
        <v>69.552679583575255</v>
      </c>
      <c r="E30" s="321">
        <f t="shared" si="15"/>
        <v>27.802426635205034</v>
      </c>
      <c r="F30" s="321">
        <f t="shared" si="15"/>
        <v>10.374201889071914</v>
      </c>
      <c r="G30" s="321">
        <f t="shared" si="15"/>
        <v>13.741476090520536</v>
      </c>
      <c r="H30" s="321">
        <f t="shared" si="15"/>
        <v>11.94438733440683</v>
      </c>
      <c r="I30" s="321">
        <f t="shared" si="15"/>
        <v>12.405581328285175</v>
      </c>
      <c r="J30" s="321">
        <f t="shared" si="15"/>
        <v>8.8180328941097841</v>
      </c>
      <c r="K30" s="320"/>
      <c r="L30" s="518">
        <f>(L24-L25)/L25*100</f>
        <v>23.48529607111141</v>
      </c>
    </row>
    <row r="31" spans="1:12" ht="17.25">
      <c r="A31" s="327" t="s">
        <v>933</v>
      </c>
      <c r="B31" s="513">
        <f>(B21-B25)/B25*100</f>
        <v>59.63953000227756</v>
      </c>
      <c r="C31" s="513">
        <f t="shared" ref="C31:J31" si="16">(C21-C25)/C25*100</f>
        <v>60.898630642767301</v>
      </c>
      <c r="D31" s="513">
        <f t="shared" si="16"/>
        <v>68.775974232097454</v>
      </c>
      <c r="E31" s="513">
        <f t="shared" si="16"/>
        <v>35.338420153973047</v>
      </c>
      <c r="F31" s="513">
        <f t="shared" si="16"/>
        <v>29.272420440476772</v>
      </c>
      <c r="G31" s="513">
        <f t="shared" si="16"/>
        <v>20.850334412201814</v>
      </c>
      <c r="H31" s="513">
        <f t="shared" si="16"/>
        <v>37.472238762394468</v>
      </c>
      <c r="I31" s="513">
        <f t="shared" si="16"/>
        <v>35.771328888488355</v>
      </c>
      <c r="J31" s="513">
        <f t="shared" si="16"/>
        <v>23.514563299018647</v>
      </c>
      <c r="K31" s="320"/>
      <c r="L31" s="518">
        <f>(L21-L25)/L25*100</f>
        <v>39.688311257024495</v>
      </c>
    </row>
    <row r="32" spans="1:12" ht="7.5" customHeight="1">
      <c r="L32" s="458"/>
    </row>
    <row r="33" spans="1:12" ht="17.25">
      <c r="A33" s="180" t="s">
        <v>212</v>
      </c>
      <c r="B33" s="169"/>
      <c r="C33" s="169"/>
      <c r="D33" s="169"/>
      <c r="E33" s="169"/>
      <c r="F33" s="169"/>
      <c r="G33" s="169"/>
      <c r="H33" s="169"/>
      <c r="I33" s="169"/>
      <c r="J33" s="169"/>
      <c r="L33" s="459"/>
    </row>
    <row r="34" spans="1:12" ht="18.75">
      <c r="A34" s="591">
        <v>2024</v>
      </c>
      <c r="B34" s="598">
        <v>171.74358063695655</v>
      </c>
      <c r="C34" s="598">
        <v>166.74739038037953</v>
      </c>
      <c r="D34" s="598">
        <v>173.99538404337778</v>
      </c>
      <c r="E34" s="598">
        <v>165.73429069936256</v>
      </c>
      <c r="F34" s="598">
        <v>178.56560221487265</v>
      </c>
      <c r="G34" s="598">
        <v>168.80548534407345</v>
      </c>
      <c r="H34" s="598">
        <v>183.33665009856634</v>
      </c>
      <c r="I34" s="598">
        <v>133.04717638177459</v>
      </c>
      <c r="J34" s="598">
        <v>170.55000939470165</v>
      </c>
      <c r="L34" s="593">
        <f>SUM(B34:J34)</f>
        <v>1512.5255691940652</v>
      </c>
    </row>
    <row r="35" spans="1:12" ht="17.25">
      <c r="A35" s="596">
        <v>2023</v>
      </c>
      <c r="B35" s="598">
        <v>168.82402490120612</v>
      </c>
      <c r="C35" s="598">
        <v>162.9539826928029</v>
      </c>
      <c r="D35" s="598">
        <v>192.64524864747747</v>
      </c>
      <c r="E35" s="598">
        <v>150.15683978264576</v>
      </c>
      <c r="F35" s="598">
        <v>184.1700334279677</v>
      </c>
      <c r="G35" s="598">
        <v>173.33383785352925</v>
      </c>
      <c r="H35" s="598">
        <v>164.70426242213622</v>
      </c>
      <c r="I35" s="598">
        <v>137.76903494653465</v>
      </c>
      <c r="J35" s="598">
        <v>173.6003036281318</v>
      </c>
      <c r="L35" s="593">
        <f t="shared" ref="L35:L38" si="17">SUM(B35:J35)</f>
        <v>1508.1575683024319</v>
      </c>
    </row>
    <row r="36" spans="1:12" ht="17.25">
      <c r="A36" s="596">
        <v>2022</v>
      </c>
      <c r="B36" s="598">
        <v>145.45024587064282</v>
      </c>
      <c r="C36" s="598">
        <v>150.18183139083843</v>
      </c>
      <c r="D36" s="598">
        <v>171.94892791817986</v>
      </c>
      <c r="E36" s="598">
        <v>148.57053961936936</v>
      </c>
      <c r="F36" s="598">
        <v>153.89230249657635</v>
      </c>
      <c r="G36" s="598">
        <v>154.50230524545708</v>
      </c>
      <c r="H36" s="598">
        <v>156.37204472555504</v>
      </c>
      <c r="I36" s="598">
        <v>133.77242148396331</v>
      </c>
      <c r="J36" s="598">
        <v>167.91879094386653</v>
      </c>
      <c r="L36" s="593">
        <f t="shared" si="17"/>
        <v>1382.6094096944489</v>
      </c>
    </row>
    <row r="37" spans="1:12" ht="17.25">
      <c r="A37" s="596">
        <v>2021</v>
      </c>
      <c r="B37" s="598">
        <v>131.59196281765537</v>
      </c>
      <c r="C37" s="598">
        <v>136.30268361988306</v>
      </c>
      <c r="D37" s="598">
        <v>161.95293355094088</v>
      </c>
      <c r="E37" s="598">
        <v>149.88250771218148</v>
      </c>
      <c r="F37" s="598">
        <v>144.5239260664649</v>
      </c>
      <c r="G37" s="598">
        <v>150.99686712751844</v>
      </c>
      <c r="H37" s="598">
        <v>143.11749831051944</v>
      </c>
      <c r="I37" s="598">
        <v>113.27413339580418</v>
      </c>
      <c r="J37" s="598">
        <v>152.33794093276569</v>
      </c>
      <c r="K37" s="204"/>
      <c r="L37" s="593">
        <f t="shared" si="17"/>
        <v>1283.9804535337332</v>
      </c>
    </row>
    <row r="38" spans="1:12" ht="17.25">
      <c r="A38" s="596">
        <v>2020</v>
      </c>
      <c r="B38" s="599">
        <v>121.08580428390761</v>
      </c>
      <c r="C38" s="599">
        <v>114.19996414023365</v>
      </c>
      <c r="D38" s="599">
        <v>100.54575975702869</v>
      </c>
      <c r="E38" s="599">
        <v>80.059148208789281</v>
      </c>
      <c r="F38" s="599">
        <v>109.56830642730318</v>
      </c>
      <c r="G38" s="599">
        <v>129.84947683843296</v>
      </c>
      <c r="H38" s="599">
        <v>134.67606855447565</v>
      </c>
      <c r="I38" s="599">
        <v>102.4655271604193</v>
      </c>
      <c r="J38" s="599">
        <v>135.04375126122611</v>
      </c>
      <c r="K38" s="204"/>
      <c r="L38" s="593">
        <f t="shared" si="17"/>
        <v>1027.4938066318164</v>
      </c>
    </row>
    <row r="39" spans="1:12" ht="17.25">
      <c r="A39" s="203" t="s">
        <v>210</v>
      </c>
      <c r="B39" s="319"/>
      <c r="C39" s="319"/>
      <c r="D39" s="319"/>
      <c r="E39" s="319"/>
      <c r="F39" s="319"/>
      <c r="G39" s="319"/>
      <c r="H39" s="319"/>
      <c r="I39" s="319"/>
      <c r="J39" s="319"/>
      <c r="K39" s="320"/>
      <c r="L39" s="458"/>
    </row>
    <row r="40" spans="1:12" ht="17.25">
      <c r="A40" s="327" t="s">
        <v>931</v>
      </c>
      <c r="B40" s="321">
        <f t="shared" ref="B40:J40" si="18">(B34-B35)/B35*100</f>
        <v>1.7293484961390573</v>
      </c>
      <c r="C40" s="321">
        <f t="shared" si="18"/>
        <v>2.3279011809903887</v>
      </c>
      <c r="D40" s="321">
        <f t="shared" si="18"/>
        <v>-9.6809367140049076</v>
      </c>
      <c r="E40" s="321">
        <f t="shared" si="18"/>
        <v>10.374120112853593</v>
      </c>
      <c r="F40" s="321">
        <f t="shared" si="18"/>
        <v>-3.043074439842048</v>
      </c>
      <c r="G40" s="321">
        <f t="shared" si="18"/>
        <v>-2.6125034589509024</v>
      </c>
      <c r="H40" s="321">
        <f t="shared" si="18"/>
        <v>11.312632352328196</v>
      </c>
      <c r="I40" s="321">
        <f t="shared" si="18"/>
        <v>-3.4273728973949131</v>
      </c>
      <c r="J40" s="321">
        <f t="shared" si="18"/>
        <v>-1.7570788585509436</v>
      </c>
      <c r="K40" s="320"/>
      <c r="L40" s="518">
        <f>(L34-L35)/L35*100</f>
        <v>0.28962496913037289</v>
      </c>
    </row>
    <row r="41" spans="1:12" ht="17.25">
      <c r="A41" s="327" t="s">
        <v>634</v>
      </c>
      <c r="B41" s="321">
        <f t="shared" ref="B41:J41" si="19">(B35-B36)/B36*100</f>
        <v>16.069948105382327</v>
      </c>
      <c r="C41" s="321">
        <f t="shared" si="19"/>
        <v>8.5044583513739287</v>
      </c>
      <c r="D41" s="321">
        <f t="shared" si="19"/>
        <v>12.036318562652362</v>
      </c>
      <c r="E41" s="321">
        <f t="shared" si="19"/>
        <v>1.0677084214275796</v>
      </c>
      <c r="F41" s="321">
        <f t="shared" si="19"/>
        <v>19.674623382845894</v>
      </c>
      <c r="G41" s="321">
        <f t="shared" si="19"/>
        <v>12.188512383782623</v>
      </c>
      <c r="H41" s="321">
        <f t="shared" si="19"/>
        <v>5.3284573410834817</v>
      </c>
      <c r="I41" s="321">
        <f t="shared" si="19"/>
        <v>2.9876213783350316</v>
      </c>
      <c r="J41" s="321">
        <f t="shared" si="19"/>
        <v>3.3834883233315689</v>
      </c>
      <c r="K41" s="320"/>
      <c r="L41" s="518">
        <f>(L35-L36)/L36*100</f>
        <v>9.0805225053204701</v>
      </c>
    </row>
    <row r="42" spans="1:12" ht="17.25">
      <c r="A42" s="327" t="s">
        <v>309</v>
      </c>
      <c r="B42" s="321">
        <f t="shared" ref="B42:J42" si="20">(B36-B37)/B37*100</f>
        <v>10.531253395916451</v>
      </c>
      <c r="C42" s="321">
        <f t="shared" si="20"/>
        <v>10.182593183316282</v>
      </c>
      <c r="D42" s="321">
        <f t="shared" si="20"/>
        <v>6.1721601134781698</v>
      </c>
      <c r="E42" s="321">
        <f t="shared" si="20"/>
        <v>-0.87533102617383984</v>
      </c>
      <c r="F42" s="321">
        <f t="shared" si="20"/>
        <v>6.4822321708884694</v>
      </c>
      <c r="G42" s="321">
        <f t="shared" si="20"/>
        <v>2.3215303632612847</v>
      </c>
      <c r="H42" s="321">
        <f t="shared" si="20"/>
        <v>9.2613038737425786</v>
      </c>
      <c r="I42" s="321">
        <f t="shared" si="20"/>
        <v>18.096177365165708</v>
      </c>
      <c r="J42" s="321">
        <f t="shared" si="20"/>
        <v>10.227819751073989</v>
      </c>
      <c r="K42" s="320"/>
      <c r="L42" s="518">
        <f>(L36-L37)/L37*100</f>
        <v>7.6814998148353411</v>
      </c>
    </row>
    <row r="43" spans="1:12" ht="17.25">
      <c r="A43" s="327" t="s">
        <v>392</v>
      </c>
      <c r="B43" s="321">
        <f t="shared" ref="B43:J43" si="21">(B37-B38)/B38*100</f>
        <v>8.6766228261689307</v>
      </c>
      <c r="C43" s="321">
        <f t="shared" si="21"/>
        <v>19.354401418644954</v>
      </c>
      <c r="D43" s="321">
        <f t="shared" si="21"/>
        <v>61.073857258927823</v>
      </c>
      <c r="E43" s="321">
        <f t="shared" si="21"/>
        <v>87.21471695064406</v>
      </c>
      <c r="F43" s="321">
        <f t="shared" si="21"/>
        <v>31.9030390985866</v>
      </c>
      <c r="G43" s="321">
        <f t="shared" si="21"/>
        <v>16.286080471004453</v>
      </c>
      <c r="H43" s="321">
        <f t="shared" si="21"/>
        <v>6.2679508294595649</v>
      </c>
      <c r="I43" s="321">
        <f t="shared" si="21"/>
        <v>10.548529378532361</v>
      </c>
      <c r="J43" s="321">
        <f t="shared" si="21"/>
        <v>12.80636053873091</v>
      </c>
      <c r="K43" s="320"/>
      <c r="L43" s="518">
        <f>(L37-L38)/L38*100</f>
        <v>24.962354541356781</v>
      </c>
    </row>
    <row r="44" spans="1:12" ht="17.25">
      <c r="A44" s="327" t="s">
        <v>933</v>
      </c>
      <c r="B44" s="513">
        <f>(B34-B38)/B38*100</f>
        <v>41.836263674866963</v>
      </c>
      <c r="C44" s="513">
        <f t="shared" ref="C44:J44" si="22">(C34-C38)/C38*100</f>
        <v>46.013522539831484</v>
      </c>
      <c r="D44" s="513">
        <f t="shared" si="22"/>
        <v>73.050941644721689</v>
      </c>
      <c r="E44" s="513">
        <f t="shared" si="22"/>
        <v>107.01480643678325</v>
      </c>
      <c r="F44" s="513">
        <f t="shared" si="22"/>
        <v>62.971946941014437</v>
      </c>
      <c r="G44" s="513">
        <f t="shared" si="22"/>
        <v>30.000897542399841</v>
      </c>
      <c r="H44" s="513">
        <f t="shared" si="22"/>
        <v>36.131572644183464</v>
      </c>
      <c r="I44" s="513">
        <f t="shared" si="22"/>
        <v>29.845793086563521</v>
      </c>
      <c r="J44" s="513">
        <f t="shared" si="22"/>
        <v>26.2924110163327</v>
      </c>
      <c r="K44" s="320"/>
      <c r="L44" s="518">
        <f>(L34-L38)/L38*100</f>
        <v>47.205322254175982</v>
      </c>
    </row>
  </sheetData>
  <pageMargins left="0.7" right="0.7" top="0.75" bottom="0.75" header="0.3" footer="0.3"/>
  <pageSetup paperSize="9" orientation="portrait" r:id="rId1"/>
  <ignoredErrors>
    <ignoredError sqref="L21:L25 L34:L38" formulaRange="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5562-A19F-486F-AC82-C94170FADFB6}">
  <sheetPr>
    <tabColor rgb="FFFFC000"/>
  </sheetPr>
  <dimension ref="A1:J32"/>
  <sheetViews>
    <sheetView showGridLines="0" zoomScale="90" zoomScaleNormal="90" workbookViewId="0">
      <selection activeCell="A2" sqref="A2"/>
    </sheetView>
  </sheetViews>
  <sheetFormatPr defaultColWidth="9.140625" defaultRowHeight="15.75"/>
  <cols>
    <col min="1" max="1" width="61.140625" style="24" customWidth="1"/>
    <col min="2" max="6" width="11.140625" style="24" customWidth="1"/>
    <col min="7" max="7" width="2" style="24" customWidth="1"/>
    <col min="8" max="9" width="11.5703125" style="24" customWidth="1"/>
    <col min="10" max="16384" width="9.140625" style="24"/>
  </cols>
  <sheetData>
    <row r="1" spans="1:10" ht="21">
      <c r="A1" s="378" t="str">
        <f>'Indice-Index'!A27</f>
        <v>3.4   Trend storico dei ricavi  - Revenues  trend</v>
      </c>
      <c r="B1" s="397"/>
      <c r="C1" s="397"/>
      <c r="D1" s="397"/>
      <c r="E1" s="397"/>
      <c r="F1" s="397"/>
      <c r="G1" s="397"/>
      <c r="H1" s="397"/>
      <c r="I1" s="397"/>
      <c r="J1" s="398"/>
    </row>
    <row r="4" spans="1:10">
      <c r="A4" s="1064" t="s">
        <v>218</v>
      </c>
      <c r="B4" s="167" t="s">
        <v>956</v>
      </c>
      <c r="C4" s="167" t="s">
        <v>957</v>
      </c>
      <c r="D4" s="167" t="s">
        <v>958</v>
      </c>
      <c r="E4" s="167" t="s">
        <v>959</v>
      </c>
      <c r="F4" s="167" t="s">
        <v>960</v>
      </c>
      <c r="H4" s="303" t="s">
        <v>108</v>
      </c>
      <c r="I4" s="303" t="s">
        <v>108</v>
      </c>
    </row>
    <row r="5" spans="1:10">
      <c r="A5" s="1065"/>
      <c r="B5" s="303" t="s">
        <v>103</v>
      </c>
      <c r="C5" s="304"/>
      <c r="D5" s="303"/>
      <c r="E5" s="303" t="s">
        <v>104</v>
      </c>
      <c r="F5" s="303" t="s">
        <v>105</v>
      </c>
      <c r="G5" s="51"/>
      <c r="H5" s="305" t="s">
        <v>107</v>
      </c>
      <c r="I5" s="305" t="s">
        <v>106</v>
      </c>
    </row>
    <row r="6" spans="1:10">
      <c r="A6" s="213"/>
      <c r="B6" s="303"/>
      <c r="C6" s="304"/>
      <c r="D6" s="303"/>
      <c r="E6" s="303"/>
      <c r="F6" s="303"/>
      <c r="G6" s="51"/>
      <c r="H6" s="305"/>
      <c r="I6" s="305"/>
    </row>
    <row r="7" spans="1:10">
      <c r="A7" s="600" t="s">
        <v>281</v>
      </c>
      <c r="B7" s="601">
        <f>+B14+B9</f>
        <v>6481.6748908692607</v>
      </c>
      <c r="C7" s="601">
        <f>+C14+C9</f>
        <v>7696.055577141743</v>
      </c>
      <c r="D7" s="601">
        <f>+D14+D9</f>
        <v>7923.9432693264935</v>
      </c>
      <c r="E7" s="601">
        <f>+E14+E9</f>
        <v>8207.3168666050224</v>
      </c>
      <c r="F7" s="601">
        <f>+F14+F9</f>
        <v>8477.5238115937118</v>
      </c>
      <c r="G7" s="320"/>
      <c r="H7" s="584">
        <f>(F7-B7)/B7*100</f>
        <v>30.792178786011075</v>
      </c>
      <c r="I7" s="584">
        <f>(F7-E7)/E7*100</f>
        <v>3.2922689519657986</v>
      </c>
    </row>
    <row r="8" spans="1:10" ht="4.5" customHeight="1">
      <c r="A8" s="400"/>
      <c r="B8" s="401"/>
      <c r="C8" s="401"/>
      <c r="D8" s="401"/>
      <c r="E8" s="401"/>
      <c r="F8" s="401"/>
      <c r="G8" s="320"/>
      <c r="H8" s="402"/>
      <c r="I8" s="402"/>
    </row>
    <row r="9" spans="1:10">
      <c r="A9" s="403" t="s">
        <v>139</v>
      </c>
      <c r="B9" s="404">
        <f>B10+B11+B12</f>
        <v>1852.1214887906365</v>
      </c>
      <c r="C9" s="404">
        <f t="shared" ref="C9:F9" si="0">C10+C11+C12</f>
        <v>1796.0718259230352</v>
      </c>
      <c r="D9" s="404">
        <f t="shared" si="0"/>
        <v>1767.3999484536316</v>
      </c>
      <c r="E9" s="404">
        <f t="shared" si="0"/>
        <v>1733.0828508434256</v>
      </c>
      <c r="F9" s="404">
        <f t="shared" si="0"/>
        <v>1760.6463028490452</v>
      </c>
      <c r="G9" s="405"/>
      <c r="H9" s="406">
        <f>(F9-B9)/B9*100</f>
        <v>-4.9389409115554823</v>
      </c>
      <c r="I9" s="406">
        <f>(F9-E9)/E9*100</f>
        <v>1.5904289856774909</v>
      </c>
    </row>
    <row r="10" spans="1:10">
      <c r="A10" s="24" t="s">
        <v>136</v>
      </c>
      <c r="B10" s="407">
        <v>873.03438179419106</v>
      </c>
      <c r="C10" s="407">
        <v>807.25863688064101</v>
      </c>
      <c r="D10" s="407">
        <v>715.42645678078225</v>
      </c>
      <c r="E10" s="407">
        <v>660.88624211556998</v>
      </c>
      <c r="F10" s="407">
        <v>650.05801831418171</v>
      </c>
      <c r="H10" s="414">
        <f>(F10-B10)/B10*100</f>
        <v>-25.540387426869259</v>
      </c>
      <c r="I10" s="414">
        <f t="shared" ref="I10:I16" si="1">(F10-E10)/E10*100</f>
        <v>-1.6384398874344748</v>
      </c>
    </row>
    <row r="11" spans="1:10">
      <c r="A11" s="847" t="s">
        <v>961</v>
      </c>
      <c r="B11" s="848">
        <v>709.24750215623544</v>
      </c>
      <c r="C11" s="848">
        <v>719.97881090187877</v>
      </c>
      <c r="D11" s="848">
        <v>724.65771824689261</v>
      </c>
      <c r="E11" s="848">
        <v>745.80447394592875</v>
      </c>
      <c r="F11" s="848">
        <v>778.71527094265559</v>
      </c>
      <c r="H11" s="414">
        <f>(F11-B11)/B11*100</f>
        <v>9.7945736255998206</v>
      </c>
      <c r="I11" s="414">
        <f t="shared" si="1"/>
        <v>4.4127915755990621</v>
      </c>
    </row>
    <row r="12" spans="1:10">
      <c r="A12" s="849" t="s">
        <v>955</v>
      </c>
      <c r="B12" s="850">
        <v>269.83960484020986</v>
      </c>
      <c r="C12" s="850">
        <v>268.8343781405157</v>
      </c>
      <c r="D12" s="850">
        <v>327.31577342595671</v>
      </c>
      <c r="E12" s="850">
        <v>326.39213478192681</v>
      </c>
      <c r="F12" s="850">
        <v>331.87301359220794</v>
      </c>
      <c r="H12" s="110">
        <f t="shared" ref="H12:H16" si="2">(F12-B12)/B12*100</f>
        <v>22.988993327622246</v>
      </c>
      <c r="I12" s="110">
        <f t="shared" si="1"/>
        <v>1.67923127618963</v>
      </c>
    </row>
    <row r="13" spans="1:10" ht="4.5" customHeight="1">
      <c r="B13" s="407"/>
      <c r="C13" s="407"/>
      <c r="D13" s="407"/>
      <c r="E13" s="407"/>
      <c r="F13" s="407"/>
      <c r="H13" s="408"/>
      <c r="I13" s="408"/>
    </row>
    <row r="14" spans="1:10">
      <c r="A14" s="403" t="s">
        <v>132</v>
      </c>
      <c r="B14" s="404">
        <f>+B15+B16</f>
        <v>4629.5534020786245</v>
      </c>
      <c r="C14" s="404">
        <f t="shared" ref="C14:F14" si="3">+C15+C16</f>
        <v>5899.9837512187078</v>
      </c>
      <c r="D14" s="404">
        <f t="shared" si="3"/>
        <v>6156.5433208728618</v>
      </c>
      <c r="E14" s="404">
        <f t="shared" si="3"/>
        <v>6474.2340157615963</v>
      </c>
      <c r="F14" s="404">
        <f t="shared" si="3"/>
        <v>6716.8775087446666</v>
      </c>
      <c r="G14" s="405"/>
      <c r="H14" s="406">
        <f>(F14-B14)/B14*100</f>
        <v>45.086943067313015</v>
      </c>
      <c r="I14" s="406">
        <f>(F14-E14)/E14*100</f>
        <v>3.7478332169080066</v>
      </c>
    </row>
    <row r="15" spans="1:10">
      <c r="A15" s="24" t="s">
        <v>140</v>
      </c>
      <c r="B15" s="407">
        <v>3192.0149386959984</v>
      </c>
      <c r="C15" s="407">
        <v>4152.8527352910814</v>
      </c>
      <c r="D15" s="407">
        <v>4266.3391563647492</v>
      </c>
      <c r="E15" s="407">
        <v>4429.0805269571774</v>
      </c>
      <c r="F15" s="407">
        <v>4633.4164728255118</v>
      </c>
      <c r="H15" s="408">
        <f t="shared" si="2"/>
        <v>45.156478331469046</v>
      </c>
      <c r="I15" s="408">
        <f t="shared" si="1"/>
        <v>4.6135071291809462</v>
      </c>
    </row>
    <row r="16" spans="1:10">
      <c r="A16" s="412" t="s">
        <v>141</v>
      </c>
      <c r="B16" s="413">
        <v>1437.5384633826261</v>
      </c>
      <c r="C16" s="413">
        <v>1747.1310159276268</v>
      </c>
      <c r="D16" s="413">
        <v>1890.2041645081129</v>
      </c>
      <c r="E16" s="413">
        <v>2045.1534888044187</v>
      </c>
      <c r="F16" s="413">
        <v>2083.4610359191547</v>
      </c>
      <c r="H16" s="414">
        <f t="shared" si="2"/>
        <v>44.932541910331132</v>
      </c>
      <c r="I16" s="414">
        <f t="shared" si="1"/>
        <v>1.8730891018419529</v>
      </c>
    </row>
    <row r="17" spans="1:9" ht="5.0999999999999996" customHeight="1">
      <c r="A17" s="362"/>
      <c r="B17" s="401"/>
      <c r="C17" s="401"/>
      <c r="D17" s="401"/>
      <c r="E17" s="401"/>
      <c r="F17" s="401"/>
      <c r="H17" s="418"/>
      <c r="I17" s="418"/>
    </row>
    <row r="18" spans="1:9">
      <c r="B18" s="207"/>
      <c r="C18" s="207"/>
      <c r="D18" s="207"/>
      <c r="E18" s="207"/>
      <c r="F18" s="207"/>
      <c r="H18" s="109"/>
      <c r="I18" s="109"/>
    </row>
    <row r="19" spans="1:9">
      <c r="A19" s="1064" t="s">
        <v>219</v>
      </c>
      <c r="B19" s="301" t="s">
        <v>168</v>
      </c>
      <c r="C19" s="301" t="s">
        <v>243</v>
      </c>
      <c r="D19" s="301" t="s">
        <v>376</v>
      </c>
      <c r="E19" s="301" t="s">
        <v>807</v>
      </c>
      <c r="F19" s="301" t="s">
        <v>1088</v>
      </c>
      <c r="H19" s="303" t="s">
        <v>108</v>
      </c>
      <c r="I19" s="303" t="s">
        <v>108</v>
      </c>
    </row>
    <row r="20" spans="1:9">
      <c r="A20" s="1065"/>
      <c r="B20" s="384" t="s">
        <v>1133</v>
      </c>
      <c r="C20" s="384" t="s">
        <v>1134</v>
      </c>
      <c r="D20" s="384" t="s">
        <v>1135</v>
      </c>
      <c r="E20" s="384" t="s">
        <v>1136</v>
      </c>
      <c r="F20" s="384" t="s">
        <v>1137</v>
      </c>
      <c r="H20" s="305" t="s">
        <v>107</v>
      </c>
      <c r="I20" s="305" t="s">
        <v>106</v>
      </c>
    </row>
    <row r="21" spans="1:9">
      <c r="B21" s="303" t="s">
        <v>103</v>
      </c>
      <c r="C21" s="304"/>
      <c r="D21" s="303"/>
      <c r="E21" s="303" t="s">
        <v>104</v>
      </c>
      <c r="F21" s="303" t="s">
        <v>105</v>
      </c>
      <c r="H21" s="109"/>
      <c r="I21" s="109"/>
    </row>
    <row r="22" spans="1:9">
      <c r="B22" s="415"/>
      <c r="C22" s="416"/>
      <c r="D22" s="415"/>
      <c r="E22" s="415"/>
      <c r="F22" s="415"/>
      <c r="H22" s="109"/>
      <c r="I22" s="109"/>
    </row>
    <row r="23" spans="1:9">
      <c r="A23" s="602" t="s">
        <v>142</v>
      </c>
      <c r="B23" s="603">
        <f>+B30+B25</f>
        <v>1610.7158162105441</v>
      </c>
      <c r="C23" s="603">
        <f>+C30+C25</f>
        <v>1738.6936102460829</v>
      </c>
      <c r="D23" s="603">
        <f>+D30+D25</f>
        <v>1865.9117432650255</v>
      </c>
      <c r="E23" s="603">
        <f>+E30+E25</f>
        <v>1905.5154685272005</v>
      </c>
      <c r="F23" s="603">
        <f>+F30+F25</f>
        <v>1972.7250658390858</v>
      </c>
      <c r="H23" s="505">
        <f>(F23-B23)/B23*100</f>
        <v>22.475054009230753</v>
      </c>
      <c r="I23" s="505">
        <f>(F23-E23)/E23*100</f>
        <v>3.5271084607795156</v>
      </c>
    </row>
    <row r="24" spans="1:9" ht="4.5" customHeight="1">
      <c r="A24" s="362"/>
      <c r="B24" s="417"/>
      <c r="C24" s="417"/>
      <c r="D24" s="417"/>
      <c r="E24" s="417"/>
      <c r="F24" s="417"/>
      <c r="H24" s="418"/>
      <c r="I24" s="418"/>
    </row>
    <row r="25" spans="1:9">
      <c r="A25" s="403" t="s">
        <v>139</v>
      </c>
      <c r="B25" s="404">
        <f>+B26+B27+B28</f>
        <v>419.28646438894629</v>
      </c>
      <c r="C25" s="404">
        <f t="shared" ref="C25:F25" si="4">+C26+C27+C28</f>
        <v>423.19218270694932</v>
      </c>
      <c r="D25" s="404">
        <f t="shared" si="4"/>
        <v>404.68505342711683</v>
      </c>
      <c r="E25" s="404">
        <f t="shared" si="4"/>
        <v>398.55277365536955</v>
      </c>
      <c r="F25" s="404">
        <f t="shared" si="4"/>
        <v>404.90571768664103</v>
      </c>
      <c r="G25" s="405"/>
      <c r="H25" s="406">
        <f>(F25-B25)/B25*100</f>
        <v>-3.4298142019116371</v>
      </c>
      <c r="I25" s="406">
        <f>(F25-E25)/E25*100</f>
        <v>1.5940032164385078</v>
      </c>
    </row>
    <row r="26" spans="1:9">
      <c r="A26" s="24" t="s">
        <v>136</v>
      </c>
      <c r="B26" s="407">
        <v>186.352667908792</v>
      </c>
      <c r="C26" s="407">
        <v>174.68069421714659</v>
      </c>
      <c r="D26" s="407">
        <v>145.54719707072042</v>
      </c>
      <c r="E26" s="407">
        <v>142.98677443441593</v>
      </c>
      <c r="F26" s="407">
        <v>137.54898302577593</v>
      </c>
      <c r="H26" s="414">
        <f t="shared" ref="H26:H32" si="5">(F26-B26)/B26*100</f>
        <v>-26.18888445799039</v>
      </c>
      <c r="I26" s="414">
        <f t="shared" ref="I26:I32" si="6">(F26-E26)/E26*100</f>
        <v>-3.8030030610517573</v>
      </c>
    </row>
    <row r="27" spans="1:9">
      <c r="A27" s="847" t="s">
        <v>961</v>
      </c>
      <c r="B27" s="848">
        <v>170.64081795436874</v>
      </c>
      <c r="C27" s="848">
        <v>175.36572978962261</v>
      </c>
      <c r="D27" s="848">
        <v>176.52902436235331</v>
      </c>
      <c r="E27" s="848">
        <v>176.96563271745896</v>
      </c>
      <c r="F27" s="848">
        <v>185.08222374609076</v>
      </c>
      <c r="H27" s="414">
        <f t="shared" si="5"/>
        <v>8.4630429957173625</v>
      </c>
      <c r="I27" s="414">
        <f t="shared" si="6"/>
        <v>4.5865351955600593</v>
      </c>
    </row>
    <row r="28" spans="1:9">
      <c r="A28" s="849" t="s">
        <v>955</v>
      </c>
      <c r="B28" s="850">
        <v>62.292978525785543</v>
      </c>
      <c r="C28" s="850">
        <v>73.145758700180153</v>
      </c>
      <c r="D28" s="850">
        <v>82.608831994043086</v>
      </c>
      <c r="E28" s="850">
        <v>78.600366503494612</v>
      </c>
      <c r="F28" s="850">
        <v>82.274510914774339</v>
      </c>
      <c r="H28" s="110">
        <f t="shared" si="5"/>
        <v>32.076700876837421</v>
      </c>
      <c r="I28" s="110">
        <f t="shared" si="6"/>
        <v>4.6744621872932015</v>
      </c>
    </row>
    <row r="29" spans="1:9" ht="4.5" customHeight="1"/>
    <row r="30" spans="1:9">
      <c r="A30" s="403" t="s">
        <v>132</v>
      </c>
      <c r="B30" s="404">
        <f>+B31+B32</f>
        <v>1191.4293518215977</v>
      </c>
      <c r="C30" s="404">
        <f t="shared" ref="C30:F30" si="7">+C31+C32</f>
        <v>1315.5014275391336</v>
      </c>
      <c r="D30" s="404">
        <f t="shared" si="7"/>
        <v>1461.2266898379087</v>
      </c>
      <c r="E30" s="404">
        <f t="shared" si="7"/>
        <v>1506.962694871831</v>
      </c>
      <c r="F30" s="404">
        <f t="shared" si="7"/>
        <v>1567.8193481524447</v>
      </c>
      <c r="G30" s="405"/>
      <c r="H30" s="406">
        <f>(F30-B30)/B30*100</f>
        <v>31.591465809985088</v>
      </c>
      <c r="I30" s="406">
        <f>(F30-E30)/E30*100</f>
        <v>4.0383649500885399</v>
      </c>
    </row>
    <row r="31" spans="1:9">
      <c r="A31" s="24" t="s">
        <v>140</v>
      </c>
      <c r="B31" s="407">
        <v>819.24400484547664</v>
      </c>
      <c r="C31" s="407">
        <v>906.77185490004445</v>
      </c>
      <c r="D31" s="407">
        <v>1003.1633091245239</v>
      </c>
      <c r="E31" s="407">
        <v>1030.889093875028</v>
      </c>
      <c r="F31" s="407">
        <v>1080.8855122774021</v>
      </c>
      <c r="H31" s="408">
        <f t="shared" si="5"/>
        <v>31.93694502302467</v>
      </c>
      <c r="I31" s="408">
        <f t="shared" si="6"/>
        <v>4.8498348366885509</v>
      </c>
    </row>
    <row r="32" spans="1:9">
      <c r="A32" s="409" t="s">
        <v>143</v>
      </c>
      <c r="B32" s="410">
        <v>372.18534697612102</v>
      </c>
      <c r="C32" s="410">
        <v>408.72957263908927</v>
      </c>
      <c r="D32" s="410">
        <v>458.06338071338479</v>
      </c>
      <c r="E32" s="410">
        <v>476.07360099680295</v>
      </c>
      <c r="F32" s="410">
        <v>486.93383587504263</v>
      </c>
      <c r="H32" s="411">
        <f t="shared" si="5"/>
        <v>30.831006602278659</v>
      </c>
      <c r="I32" s="411">
        <f t="shared" si="6"/>
        <v>2.2812092196459788</v>
      </c>
    </row>
  </sheetData>
  <mergeCells count="2">
    <mergeCell ref="A4:A5"/>
    <mergeCell ref="A19:A20"/>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4753-D577-4CA9-8DE3-D76CF4793E6D}">
  <sheetPr>
    <tabColor rgb="FFFFC000"/>
  </sheetPr>
  <dimension ref="A1:I39"/>
  <sheetViews>
    <sheetView showGridLines="0" zoomScale="90" zoomScaleNormal="90" workbookViewId="0"/>
  </sheetViews>
  <sheetFormatPr defaultColWidth="9.140625" defaultRowHeight="15.7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c r="A1" s="187" t="str">
        <f>'Indice-Index'!A28</f>
        <v>3.5   Andamento dei volumi - Volumes trend</v>
      </c>
      <c r="B1" s="93"/>
      <c r="C1" s="93"/>
      <c r="D1" s="93"/>
      <c r="E1" s="93"/>
      <c r="F1" s="10"/>
      <c r="G1" s="10"/>
      <c r="H1" s="10"/>
      <c r="I1" s="10"/>
    </row>
    <row r="3" spans="1:9">
      <c r="B3" s="54" t="str">
        <f>+'3.1'!B4</f>
        <v>9M2023</v>
      </c>
      <c r="C3" s="54" t="str">
        <f>+'3.1'!C4</f>
        <v>9M2024</v>
      </c>
      <c r="D3" s="54"/>
      <c r="E3" s="1062" t="s">
        <v>158</v>
      </c>
    </row>
    <row r="4" spans="1:9">
      <c r="A4" s="5"/>
      <c r="B4" s="17"/>
      <c r="C4" s="17"/>
      <c r="D4" s="17"/>
      <c r="E4" s="1063"/>
    </row>
    <row r="5" spans="1:9">
      <c r="A5" s="236" t="s">
        <v>78</v>
      </c>
      <c r="B5" s="54"/>
      <c r="C5" s="8"/>
      <c r="D5" s="8"/>
      <c r="E5" s="13"/>
    </row>
    <row r="6" spans="1:9">
      <c r="A6" s="159" t="s">
        <v>136</v>
      </c>
      <c r="B6" s="419">
        <v>411.79868806683749</v>
      </c>
      <c r="C6" s="419">
        <v>382.75915869432583</v>
      </c>
      <c r="D6" s="123"/>
      <c r="E6" s="233">
        <f t="shared" ref="E6:E12" si="0">(C6-B6)/B6*100</f>
        <v>-7.0518751550268073</v>
      </c>
    </row>
    <row r="7" spans="1:9">
      <c r="A7" s="127" t="s">
        <v>137</v>
      </c>
      <c r="B7" s="128">
        <v>1030.6792602149214</v>
      </c>
      <c r="C7" s="128">
        <v>966.19287339958566</v>
      </c>
      <c r="D7" s="123"/>
      <c r="E7" s="118">
        <f t="shared" si="0"/>
        <v>-6.2566881186576717</v>
      </c>
    </row>
    <row r="8" spans="1:9">
      <c r="A8" s="127" t="s">
        <v>955</v>
      </c>
      <c r="B8" s="128">
        <v>31.979839139190204</v>
      </c>
      <c r="C8" s="128">
        <v>33.284950794303803</v>
      </c>
      <c r="D8" s="123"/>
      <c r="E8" s="118">
        <f t="shared" si="0"/>
        <v>4.0810450904183231</v>
      </c>
    </row>
    <row r="9" spans="1:9">
      <c r="A9" s="125" t="s">
        <v>139</v>
      </c>
      <c r="B9" s="126">
        <f>+B6+B7+B8</f>
        <v>1474.4577874209492</v>
      </c>
      <c r="C9" s="126">
        <f>+C6+C7+C8</f>
        <v>1382.2369828882152</v>
      </c>
      <c r="D9" s="124"/>
      <c r="E9" s="138">
        <f t="shared" si="0"/>
        <v>-6.2545571205563144</v>
      </c>
    </row>
    <row r="10" spans="1:9" ht="14.1" customHeight="1">
      <c r="A10" s="159" t="s">
        <v>144</v>
      </c>
      <c r="B10" s="419">
        <v>645.29658787792005</v>
      </c>
      <c r="C10" s="419">
        <v>697.37748155705663</v>
      </c>
      <c r="D10" s="123"/>
      <c r="E10" s="233">
        <f t="shared" si="0"/>
        <v>8.0708459733851043</v>
      </c>
    </row>
    <row r="11" spans="1:9">
      <c r="A11" s="127" t="s">
        <v>145</v>
      </c>
      <c r="B11" s="128">
        <v>107.43685741264417</v>
      </c>
      <c r="C11" s="128">
        <v>108.41475053058917</v>
      </c>
      <c r="D11" s="123"/>
      <c r="E11" s="118">
        <f t="shared" si="0"/>
        <v>0.91020264506537352</v>
      </c>
    </row>
    <row r="12" spans="1:9">
      <c r="A12" s="125" t="s">
        <v>132</v>
      </c>
      <c r="B12" s="126">
        <f>+B11+B10</f>
        <v>752.73344529056419</v>
      </c>
      <c r="C12" s="126">
        <f>+C11+C10</f>
        <v>805.79223208764574</v>
      </c>
      <c r="D12" s="124"/>
      <c r="E12" s="138">
        <f t="shared" si="0"/>
        <v>7.048814839973029</v>
      </c>
    </row>
    <row r="13" spans="1:9">
      <c r="A13" s="5"/>
      <c r="B13" s="30"/>
      <c r="C13" s="30"/>
      <c r="D13" s="30"/>
      <c r="E13" s="40"/>
    </row>
    <row r="14" spans="1:9">
      <c r="A14" s="237" t="s">
        <v>146</v>
      </c>
      <c r="B14" s="54" t="str">
        <f>+C3</f>
        <v>9M2024</v>
      </c>
      <c r="D14" s="54"/>
    </row>
    <row r="15" spans="1:9">
      <c r="A15" s="476" t="s">
        <v>152</v>
      </c>
      <c r="B15" s="604">
        <v>1.7977203020940242</v>
      </c>
      <c r="D15" s="119"/>
    </row>
    <row r="16" spans="1:9">
      <c r="A16" s="476" t="s">
        <v>154</v>
      </c>
      <c r="B16" s="119">
        <v>0.20397179965832316</v>
      </c>
      <c r="D16" s="119"/>
    </row>
    <row r="17" spans="1:5">
      <c r="A17" s="476" t="s">
        <v>153</v>
      </c>
      <c r="B17" s="604">
        <v>23.333199036625466</v>
      </c>
      <c r="D17" s="119"/>
    </row>
    <row r="18" spans="1:5">
      <c r="A18" s="476" t="s">
        <v>155</v>
      </c>
      <c r="B18" s="119">
        <v>68.793389134896231</v>
      </c>
      <c r="D18" s="119"/>
    </row>
    <row r="19" spans="1:5">
      <c r="A19" s="476" t="s">
        <v>330</v>
      </c>
      <c r="B19" s="604">
        <v>2.5603639529879909</v>
      </c>
      <c r="D19" s="119"/>
    </row>
    <row r="20" spans="1:5">
      <c r="A20" s="476" t="s">
        <v>331</v>
      </c>
      <c r="B20" s="604">
        <v>0.90330627091292581</v>
      </c>
      <c r="D20" s="119"/>
    </row>
    <row r="21" spans="1:5">
      <c r="A21" s="127" t="s">
        <v>321</v>
      </c>
      <c r="B21" s="604">
        <v>2.4080495028250626</v>
      </c>
      <c r="D21" s="119"/>
    </row>
    <row r="22" spans="1:5">
      <c r="A22" s="469" t="s">
        <v>79</v>
      </c>
      <c r="B22" s="605">
        <f>SUM(B15:B21)</f>
        <v>100.00000000000001</v>
      </c>
      <c r="D22" s="122"/>
    </row>
    <row r="23" spans="1:5">
      <c r="A23" s="5"/>
      <c r="B23" s="52"/>
      <c r="D23" s="52"/>
      <c r="E23" s="40"/>
    </row>
    <row r="24" spans="1:5">
      <c r="A24" s="237" t="s">
        <v>131</v>
      </c>
      <c r="B24" s="54" t="str">
        <f>B14</f>
        <v>9M2024</v>
      </c>
      <c r="D24" s="119"/>
      <c r="E24" s="40"/>
    </row>
    <row r="25" spans="1:5">
      <c r="A25" s="476" t="s">
        <v>322</v>
      </c>
      <c r="B25" s="604">
        <v>0.28494954112938808</v>
      </c>
      <c r="D25" s="119"/>
      <c r="E25" s="40"/>
    </row>
    <row r="26" spans="1:5">
      <c r="A26" s="476" t="s">
        <v>323</v>
      </c>
      <c r="B26" s="604">
        <v>86.260620617854613</v>
      </c>
      <c r="D26" s="119"/>
      <c r="E26" s="40"/>
    </row>
    <row r="27" spans="1:5">
      <c r="A27" s="476" t="s">
        <v>324</v>
      </c>
      <c r="B27" s="604">
        <v>5.3808023953852119E-2</v>
      </c>
      <c r="D27" s="119"/>
    </row>
    <row r="28" spans="1:5">
      <c r="A28" s="476" t="s">
        <v>325</v>
      </c>
      <c r="B28" s="604">
        <v>13.400621817062156</v>
      </c>
      <c r="D28" s="122"/>
    </row>
    <row r="29" spans="1:5">
      <c r="A29" s="469" t="s">
        <v>79</v>
      </c>
      <c r="B29" s="605">
        <f>+B27+B26+B25+B28</f>
        <v>100.00000000000001</v>
      </c>
    </row>
    <row r="31" spans="1:5">
      <c r="A31" s="236" t="s">
        <v>217</v>
      </c>
      <c r="B31" s="238"/>
      <c r="C31" s="238"/>
      <c r="E31" s="15" t="str">
        <f>+'3.1'!E33</f>
        <v>9M24 vs 9M23</v>
      </c>
    </row>
    <row r="32" spans="1:5">
      <c r="A32" s="231" t="s">
        <v>332</v>
      </c>
      <c r="B32" s="231"/>
      <c r="C32" s="231"/>
      <c r="E32" s="235">
        <v>-6.4047022441735155</v>
      </c>
    </row>
    <row r="33" spans="1:5">
      <c r="A33" s="6" t="s">
        <v>333</v>
      </c>
      <c r="E33" s="114">
        <v>-10.873248099651612</v>
      </c>
    </row>
    <row r="34" spans="1:5">
      <c r="A34" s="127" t="s">
        <v>328</v>
      </c>
      <c r="B34" s="127"/>
      <c r="C34" s="127"/>
      <c r="E34" s="260">
        <v>-5.917948153083322</v>
      </c>
    </row>
    <row r="35" spans="1:5">
      <c r="A35" s="158" t="s">
        <v>321</v>
      </c>
      <c r="B35" s="84"/>
      <c r="C35" s="84"/>
      <c r="E35" s="300">
        <v>4.0810450904183257</v>
      </c>
    </row>
    <row r="37" spans="1:5">
      <c r="A37" s="236" t="s">
        <v>1144</v>
      </c>
      <c r="B37" s="238"/>
      <c r="C37" s="238"/>
      <c r="E37" s="99" t="s">
        <v>1130</v>
      </c>
    </row>
    <row r="38" spans="1:5">
      <c r="A38" s="231" t="s">
        <v>1145</v>
      </c>
      <c r="B38" s="231"/>
      <c r="C38" s="231"/>
      <c r="E38" s="235">
        <v>8.1</v>
      </c>
    </row>
    <row r="39" spans="1:5">
      <c r="A39" s="84" t="s">
        <v>1146</v>
      </c>
      <c r="B39" s="84"/>
      <c r="C39" s="84"/>
      <c r="D39" s="84"/>
      <c r="E39" s="300">
        <v>0.9</v>
      </c>
    </row>
  </sheetData>
  <mergeCells count="1">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00FF"/>
  </sheetPr>
  <dimension ref="A1:Q25"/>
  <sheetViews>
    <sheetView showGridLines="0" topLeftCell="C1" zoomScale="90" zoomScaleNormal="90" workbookViewId="0">
      <selection activeCell="E11" sqref="E11"/>
    </sheetView>
  </sheetViews>
  <sheetFormatPr defaultColWidth="9.140625" defaultRowHeight="15.7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c r="A1" s="2" t="str">
        <f>'Indice-Index'!A8</f>
        <v>1.3   Accessi BB/UBB  per tecnologia e operatore - BB/UBB lines by technology and operator</v>
      </c>
      <c r="B1" s="89"/>
      <c r="C1" s="89"/>
      <c r="D1" s="89"/>
      <c r="E1" s="89"/>
      <c r="F1" s="89"/>
      <c r="G1" s="89"/>
      <c r="H1" s="89"/>
      <c r="I1" s="89"/>
      <c r="J1" s="89"/>
      <c r="K1" s="89"/>
      <c r="L1" s="89"/>
      <c r="M1" s="89"/>
      <c r="N1" s="89"/>
      <c r="O1" s="89"/>
      <c r="P1" s="89"/>
      <c r="Q1" s="89"/>
    </row>
    <row r="2" spans="1:17" ht="17.25" customHeight="1"/>
    <row r="3" spans="1:17" ht="18.600000000000001" customHeight="1">
      <c r="A3" s="100"/>
      <c r="B3" s="104" t="s">
        <v>129</v>
      </c>
      <c r="C3" s="809" t="s">
        <v>4</v>
      </c>
      <c r="D3" s="809"/>
      <c r="E3" s="105" t="str">
        <f>+Q3</f>
        <v>Var. vs 09/23 (%)</v>
      </c>
      <c r="F3" s="77"/>
      <c r="G3" s="76"/>
      <c r="H3" s="104" t="s">
        <v>129</v>
      </c>
      <c r="I3" s="809" t="s">
        <v>84</v>
      </c>
      <c r="J3" s="809"/>
      <c r="K3" s="438" t="s">
        <v>1078</v>
      </c>
      <c r="M3" s="100"/>
      <c r="N3" s="104" t="s">
        <v>129</v>
      </c>
      <c r="O3" s="809" t="s">
        <v>85</v>
      </c>
      <c r="P3" s="809"/>
      <c r="Q3" s="105" t="str">
        <f>+K3</f>
        <v>Var. vs 09/23 (%)</v>
      </c>
    </row>
    <row r="4" spans="1:17" ht="18.600000000000001" customHeight="1">
      <c r="A4" s="101"/>
      <c r="B4" s="102">
        <v>2.2998010438792265</v>
      </c>
      <c r="C4" s="810"/>
      <c r="D4" s="810"/>
      <c r="E4" s="103">
        <v>10.497979218512283</v>
      </c>
      <c r="F4" s="77"/>
      <c r="G4" s="76"/>
      <c r="H4" s="102">
        <v>9.3013159999999999</v>
      </c>
      <c r="I4" s="810"/>
      <c r="J4" s="810"/>
      <c r="K4" s="949">
        <v>-6.7260553782319903</v>
      </c>
      <c r="M4" s="101"/>
      <c r="N4" s="102">
        <v>5.5260889999999998</v>
      </c>
      <c r="O4" s="810"/>
      <c r="P4" s="810"/>
      <c r="Q4" s="103">
        <v>27.036516055284345</v>
      </c>
    </row>
    <row r="5" spans="1:17" s="51" customFormat="1" ht="35.25" customHeight="1">
      <c r="B5" s="464" t="str">
        <f>+N5</f>
        <v>09/2024 (%)</v>
      </c>
      <c r="C5" s="85"/>
      <c r="D5" s="85"/>
      <c r="E5" s="85" t="str">
        <f>+Q5</f>
        <v>Var/Chg. vs 09/2023 (p.p.)</v>
      </c>
      <c r="G5" s="80"/>
      <c r="H5" s="464" t="str">
        <f>+'1.1'!N3</f>
        <v>09/2024 (%)</v>
      </c>
      <c r="I5" s="85"/>
      <c r="J5" s="85"/>
      <c r="K5" s="85" t="str">
        <f>+'1.1'!Q3</f>
        <v>Var/Chg. vs 09/2023 (p.p.)</v>
      </c>
      <c r="N5" s="464" t="str">
        <f>+H5</f>
        <v>09/2024 (%)</v>
      </c>
      <c r="O5" s="85"/>
      <c r="P5" s="85"/>
      <c r="Q5" s="85" t="str">
        <f>+K5</f>
        <v>Var/Chg. vs 09/2023 (p.p.)</v>
      </c>
    </row>
    <row r="6" spans="1:17" s="133" customFormat="1" ht="12.75">
      <c r="A6" s="136"/>
      <c r="B6" s="135"/>
      <c r="C6" s="137"/>
      <c r="D6" s="137"/>
      <c r="E6" s="137"/>
      <c r="F6" s="136"/>
      <c r="G6" s="134"/>
      <c r="H6" s="135"/>
      <c r="I6" s="137"/>
      <c r="J6" s="137"/>
      <c r="K6" s="137"/>
      <c r="L6" s="136"/>
      <c r="M6" s="136"/>
      <c r="N6" s="135"/>
      <c r="O6" s="137"/>
      <c r="P6" s="137"/>
      <c r="Q6" s="137"/>
    </row>
    <row r="7" spans="1:17">
      <c r="A7" s="62" t="s">
        <v>114</v>
      </c>
      <c r="B7" s="48">
        <v>28.907022273484621</v>
      </c>
      <c r="C7" s="48"/>
      <c r="D7" s="48"/>
      <c r="E7" s="48">
        <v>-1.9418777763075674</v>
      </c>
      <c r="G7" s="62" t="s">
        <v>55</v>
      </c>
      <c r="H7" s="48">
        <v>40.156253158155252</v>
      </c>
      <c r="I7" s="48"/>
      <c r="J7" s="48"/>
      <c r="K7" s="48">
        <v>-0.55375796193541049</v>
      </c>
      <c r="M7" s="62" t="s">
        <v>55</v>
      </c>
      <c r="N7" s="48">
        <v>26.331497737369052</v>
      </c>
      <c r="O7" s="112"/>
      <c r="P7" s="112"/>
      <c r="Q7" s="66">
        <v>0.69016696346510997</v>
      </c>
    </row>
    <row r="8" spans="1:17">
      <c r="A8" s="62" t="s">
        <v>55</v>
      </c>
      <c r="B8" s="48">
        <v>19.325193419789564</v>
      </c>
      <c r="C8" s="48"/>
      <c r="D8" s="48"/>
      <c r="E8" s="48">
        <v>1.2375597658557886</v>
      </c>
      <c r="G8" s="78" t="s">
        <v>3</v>
      </c>
      <c r="H8" s="48">
        <v>18.224560911595734</v>
      </c>
      <c r="I8" s="48"/>
      <c r="J8" s="48"/>
      <c r="K8" s="48">
        <v>-0.85783154948620677</v>
      </c>
      <c r="M8" s="78" t="s">
        <v>54</v>
      </c>
      <c r="N8" s="48">
        <v>17.196013310679579</v>
      </c>
      <c r="O8" s="112"/>
      <c r="P8" s="112"/>
      <c r="Q8" s="66">
        <v>-1.0962147485106399</v>
      </c>
    </row>
    <row r="9" spans="1:17">
      <c r="A9" s="49" t="s">
        <v>928</v>
      </c>
      <c r="B9" s="48">
        <v>15.417811942632573</v>
      </c>
      <c r="C9" s="48"/>
      <c r="D9" s="48"/>
      <c r="E9" s="48">
        <v>-5.4453386554751777</v>
      </c>
      <c r="G9" s="62" t="s">
        <v>54</v>
      </c>
      <c r="H9" s="48">
        <v>15.747653342817298</v>
      </c>
      <c r="I9" s="48"/>
      <c r="J9" s="48"/>
      <c r="K9" s="48">
        <v>-0.23183370501975098</v>
      </c>
      <c r="M9" s="62" t="s">
        <v>3</v>
      </c>
      <c r="N9" s="48">
        <v>17.080723817513615</v>
      </c>
      <c r="O9" s="112"/>
      <c r="P9" s="112"/>
      <c r="Q9" s="66">
        <v>-1.2434122844686648</v>
      </c>
    </row>
    <row r="10" spans="1:17">
      <c r="A10" s="78" t="s">
        <v>3</v>
      </c>
      <c r="B10" s="48">
        <v>11.767757072737997</v>
      </c>
      <c r="C10" s="48"/>
      <c r="D10" s="48"/>
      <c r="E10" s="48">
        <v>2.624651624843322</v>
      </c>
      <c r="G10" s="62" t="s">
        <v>2</v>
      </c>
      <c r="H10" s="48">
        <v>15.316241271665215</v>
      </c>
      <c r="I10" s="48"/>
      <c r="J10" s="48"/>
      <c r="K10" s="48">
        <v>-0.27163086002778591</v>
      </c>
      <c r="M10" s="62" t="s">
        <v>2</v>
      </c>
      <c r="N10" s="48">
        <v>15.439635517994734</v>
      </c>
      <c r="O10" s="81"/>
      <c r="P10" s="81"/>
      <c r="Q10" s="66">
        <v>-1.799696094567846</v>
      </c>
    </row>
    <row r="11" spans="1:17">
      <c r="A11" s="62" t="s">
        <v>54</v>
      </c>
      <c r="B11" s="48">
        <v>6.9509056196599781</v>
      </c>
      <c r="C11" s="48"/>
      <c r="D11" s="48"/>
      <c r="E11" s="48">
        <v>4.5128210416973964</v>
      </c>
      <c r="G11" s="62" t="s">
        <v>310</v>
      </c>
      <c r="H11" s="48">
        <v>4.4981054293822504</v>
      </c>
      <c r="I11" s="48"/>
      <c r="J11" s="48"/>
      <c r="K11" s="48">
        <v>0.85937189429149008</v>
      </c>
      <c r="M11" s="62" t="s">
        <v>109</v>
      </c>
      <c r="N11" s="48">
        <v>5.7240663333507671</v>
      </c>
      <c r="O11" s="112"/>
      <c r="P11" s="112"/>
      <c r="Q11" s="66">
        <v>1.7712621302049296</v>
      </c>
    </row>
    <row r="12" spans="1:17">
      <c r="A12" s="62" t="s">
        <v>2</v>
      </c>
      <c r="B12" s="813">
        <v>1.5039127011465228</v>
      </c>
      <c r="C12" s="813"/>
      <c r="D12" s="813"/>
      <c r="E12" s="813">
        <v>0.73391539217544588</v>
      </c>
      <c r="G12" s="62" t="s">
        <v>928</v>
      </c>
      <c r="H12" s="48">
        <v>1.3869112714802936</v>
      </c>
      <c r="I12" s="48"/>
      <c r="J12" s="48"/>
      <c r="K12" s="48">
        <v>-5.831944909135256E-2</v>
      </c>
      <c r="M12" s="62" t="s">
        <v>310</v>
      </c>
      <c r="N12" s="48">
        <v>5.4699625720830776</v>
      </c>
      <c r="O12" s="112"/>
      <c r="P12" s="112"/>
      <c r="Q12" s="66">
        <v>5.1434377309729662E-2</v>
      </c>
    </row>
    <row r="13" spans="1:17">
      <c r="A13" s="62" t="s">
        <v>350</v>
      </c>
      <c r="B13" s="48">
        <v>1.18123261454727</v>
      </c>
      <c r="C13" s="48"/>
      <c r="D13" s="48"/>
      <c r="E13" s="48">
        <v>-0.1598484342484805</v>
      </c>
      <c r="G13" s="62" t="s">
        <v>349</v>
      </c>
      <c r="H13" s="48">
        <v>1.1358822773035557</v>
      </c>
      <c r="I13" s="48"/>
      <c r="J13" s="48"/>
      <c r="K13" s="48">
        <v>0.36311168801295812</v>
      </c>
      <c r="M13" s="62" t="s">
        <v>948</v>
      </c>
      <c r="N13" s="48">
        <v>2.6929533708197608</v>
      </c>
      <c r="O13" s="112"/>
      <c r="P13" s="112"/>
      <c r="Q13" s="66">
        <v>-0.60720721930979682</v>
      </c>
    </row>
    <row r="14" spans="1:17">
      <c r="A14" s="49" t="s">
        <v>1003</v>
      </c>
      <c r="B14" s="48">
        <v>14.946164356001468</v>
      </c>
      <c r="C14" s="48"/>
      <c r="D14" s="48"/>
      <c r="E14" s="48">
        <v>-1.5618829585407248</v>
      </c>
      <c r="G14" s="49" t="s">
        <v>1003</v>
      </c>
      <c r="H14" s="48">
        <v>3.5343923376004067</v>
      </c>
      <c r="I14" s="48"/>
      <c r="J14" s="48"/>
      <c r="K14" s="48">
        <v>0.75088994325606739</v>
      </c>
      <c r="M14" s="49" t="s">
        <v>1003</v>
      </c>
      <c r="N14" s="48">
        <v>10.065147340189426</v>
      </c>
      <c r="O14" s="112"/>
      <c r="P14" s="112"/>
      <c r="Q14" s="66">
        <v>2.2336668758771978</v>
      </c>
    </row>
    <row r="15" spans="1:17">
      <c r="A15" s="86" t="s">
        <v>1001</v>
      </c>
      <c r="B15" s="53">
        <f>SUM(B7:B14)</f>
        <v>100</v>
      </c>
      <c r="C15" s="82"/>
      <c r="D15" s="82"/>
      <c r="E15" s="53">
        <f>SUM(E7:E14)</f>
        <v>2.6645352591003757E-15</v>
      </c>
      <c r="G15" s="86" t="s">
        <v>1001</v>
      </c>
      <c r="H15" s="53">
        <f>SUM(H7:H14)</f>
        <v>100</v>
      </c>
      <c r="I15" s="82"/>
      <c r="J15" s="82"/>
      <c r="K15" s="53">
        <f>SUM(K7:K14)</f>
        <v>8.8817841970012523E-15</v>
      </c>
      <c r="M15" s="86" t="s">
        <v>1001</v>
      </c>
      <c r="N15" s="53">
        <f>SUM(N7:N14)</f>
        <v>100.00000000000001</v>
      </c>
      <c r="O15" s="107"/>
      <c r="P15" s="107"/>
      <c r="Q15" s="53">
        <f>SUM(Q7:Q14)</f>
        <v>1.9539925233402755E-14</v>
      </c>
    </row>
    <row r="17" spans="2:5">
      <c r="C17" s="40"/>
      <c r="D17" s="40"/>
      <c r="E17" s="106"/>
    </row>
    <row r="25" spans="2:5">
      <c r="B25" s="1015"/>
    </row>
  </sheetData>
  <phoneticPr fontId="20"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C3E48-B049-46FB-9082-173BB83DC512}">
  <sheetPr>
    <tabColor rgb="FFFFCC44"/>
  </sheetPr>
  <dimension ref="A1:R57"/>
  <sheetViews>
    <sheetView showGridLines="0" zoomScale="90" zoomScaleNormal="90" workbookViewId="0"/>
  </sheetViews>
  <sheetFormatPr defaultColWidth="9.140625" defaultRowHeight="15.75"/>
  <cols>
    <col min="1" max="1" width="58.42578125" style="24" customWidth="1"/>
    <col min="2" max="10" width="11" style="24" customWidth="1"/>
    <col min="11" max="11" width="3.140625" style="24" customWidth="1"/>
    <col min="12" max="12" width="19.140625" style="24" customWidth="1"/>
    <col min="13" max="16384" width="9.140625" style="24"/>
  </cols>
  <sheetData>
    <row r="1" spans="1:18" ht="23.25">
      <c r="A1" s="188" t="str">
        <f>'Indice-Index'!A29</f>
        <v>3.6   Volumi da servizi di corrispondenza (SU / non SU - base mensile) - Mail services volumes (US / not US - monthly basis)</v>
      </c>
      <c r="B1" s="177"/>
      <c r="C1" s="177"/>
      <c r="D1" s="177"/>
      <c r="E1" s="177"/>
      <c r="F1" s="177"/>
      <c r="G1" s="177"/>
      <c r="H1" s="177"/>
      <c r="I1" s="177"/>
      <c r="J1" s="177"/>
      <c r="K1" s="179"/>
      <c r="L1" s="179"/>
      <c r="M1" s="179"/>
      <c r="N1" s="179"/>
      <c r="O1" s="179"/>
      <c r="P1" s="179"/>
      <c r="Q1" s="179"/>
      <c r="R1" s="179"/>
    </row>
    <row r="2" spans="1:18" ht="5.25" customHeight="1"/>
    <row r="3" spans="1:18" ht="5.25" customHeight="1"/>
    <row r="4" spans="1:18" ht="15.75" customHeight="1">
      <c r="A4" s="198" t="s">
        <v>334</v>
      </c>
      <c r="B4" s="174" t="str">
        <f>'3.2'!B4</f>
        <v>Gennaio</v>
      </c>
      <c r="C4" s="174" t="str">
        <f>'3.2'!C4</f>
        <v>Febbraio</v>
      </c>
      <c r="D4" s="174" t="str">
        <f>'3.2'!D4</f>
        <v>Marzo</v>
      </c>
      <c r="E4" s="174" t="str">
        <f>'3.2'!E4</f>
        <v>Aprile</v>
      </c>
      <c r="F4" s="174" t="str">
        <f>'3.2'!F4</f>
        <v>Maggio</v>
      </c>
      <c r="G4" s="174" t="str">
        <f>'3.2'!G4</f>
        <v>Giugno</v>
      </c>
      <c r="H4" s="174" t="str">
        <f>'3.2'!H4</f>
        <v>Luglio</v>
      </c>
      <c r="I4" s="174" t="str">
        <f>'3.2'!I4</f>
        <v>Agosto</v>
      </c>
      <c r="J4" s="174" t="str">
        <f>'3.2'!J4</f>
        <v>Settembre</v>
      </c>
      <c r="L4" s="174" t="str">
        <f>'3.2'!L4</f>
        <v>Gennaio-Settembre</v>
      </c>
    </row>
    <row r="5" spans="1:18" ht="15.75" customHeight="1">
      <c r="A5" s="51"/>
      <c r="B5" s="298" t="str">
        <f>'3.2'!B5</f>
        <v>January</v>
      </c>
      <c r="C5" s="298" t="str">
        <f>'3.2'!C5</f>
        <v>February</v>
      </c>
      <c r="D5" s="298" t="str">
        <f>'3.2'!D5</f>
        <v>March</v>
      </c>
      <c r="E5" s="298" t="str">
        <f>'3.2'!E5</f>
        <v>April</v>
      </c>
      <c r="F5" s="298" t="str">
        <f>'3.2'!F5</f>
        <v>May</v>
      </c>
      <c r="G5" s="298" t="str">
        <f>'3.2'!G5</f>
        <v>June</v>
      </c>
      <c r="H5" s="298" t="str">
        <f>'3.2'!H5</f>
        <v>July</v>
      </c>
      <c r="I5" s="298" t="str">
        <f>'3.2'!I5</f>
        <v>August</v>
      </c>
      <c r="J5" s="298" t="str">
        <f>'3.2'!J5</f>
        <v>September</v>
      </c>
      <c r="K5" s="299"/>
      <c r="L5" s="298" t="str">
        <f>'3.2'!L5</f>
        <v>January-September</v>
      </c>
    </row>
    <row r="6" spans="1:18">
      <c r="A6" s="51"/>
      <c r="B6" s="199"/>
      <c r="C6" s="199"/>
      <c r="D6" s="199"/>
      <c r="E6" s="199"/>
      <c r="F6" s="199"/>
      <c r="G6" s="199"/>
      <c r="H6" s="199"/>
      <c r="I6" s="199"/>
      <c r="J6" s="199"/>
      <c r="L6" s="169"/>
    </row>
    <row r="7" spans="1:18" ht="15.75" customHeight="1">
      <c r="A7" s="193" t="s">
        <v>209</v>
      </c>
      <c r="B7" s="154"/>
    </row>
    <row r="8" spans="1:18" ht="15.75" customHeight="1">
      <c r="A8" s="591">
        <v>2024</v>
      </c>
      <c r="B8" s="759">
        <f t="shared" ref="B8:J8" si="0">+B21+B34+B47</f>
        <v>174.15622772847325</v>
      </c>
      <c r="C8" s="759">
        <f t="shared" si="0"/>
        <v>160.79762496704851</v>
      </c>
      <c r="D8" s="759">
        <f t="shared" si="0"/>
        <v>157.22588602752455</v>
      </c>
      <c r="E8" s="759">
        <f t="shared" si="0"/>
        <v>164.86370805655787</v>
      </c>
      <c r="F8" s="759">
        <f t="shared" si="0"/>
        <v>174.77808449908389</v>
      </c>
      <c r="G8" s="759">
        <f t="shared" si="0"/>
        <v>135.73586941339633</v>
      </c>
      <c r="H8" s="759">
        <f t="shared" si="0"/>
        <v>152.40691259170913</v>
      </c>
      <c r="I8" s="759">
        <f t="shared" si="0"/>
        <v>122.56268085889411</v>
      </c>
      <c r="J8" s="759">
        <f t="shared" si="0"/>
        <v>139.70998874552788</v>
      </c>
      <c r="K8" s="182"/>
      <c r="L8" s="757">
        <f>SUM(B8:J8)</f>
        <v>1382.2369828882156</v>
      </c>
    </row>
    <row r="9" spans="1:18" ht="15.75" customHeight="1">
      <c r="A9" s="594">
        <v>2023</v>
      </c>
      <c r="B9" s="759">
        <f t="shared" ref="B9:J9" si="1">+B22+B35+B48</f>
        <v>170.59683992960925</v>
      </c>
      <c r="C9" s="759">
        <f t="shared" si="1"/>
        <v>176.63572328148231</v>
      </c>
      <c r="D9" s="759">
        <f t="shared" si="1"/>
        <v>180.40090196637698</v>
      </c>
      <c r="E9" s="759">
        <f t="shared" si="1"/>
        <v>163.03319451807758</v>
      </c>
      <c r="F9" s="759">
        <f t="shared" si="1"/>
        <v>181.80584886258728</v>
      </c>
      <c r="G9" s="759">
        <f t="shared" si="1"/>
        <v>156.24289473819314</v>
      </c>
      <c r="H9" s="759">
        <f t="shared" si="1"/>
        <v>147.07693910740454</v>
      </c>
      <c r="I9" s="759">
        <f t="shared" si="1"/>
        <v>137.77039923941265</v>
      </c>
      <c r="J9" s="759">
        <f t="shared" si="1"/>
        <v>160.89504577780522</v>
      </c>
      <c r="K9" s="182"/>
      <c r="L9" s="757">
        <f t="shared" ref="L9:L12" si="2">SUM(B9:J9)</f>
        <v>1474.457787420949</v>
      </c>
    </row>
    <row r="10" spans="1:18" ht="15.75" customHeight="1">
      <c r="A10" s="594">
        <v>2022</v>
      </c>
      <c r="B10" s="759">
        <f t="shared" ref="B10:J10" si="3">+B23+B36+B49</f>
        <v>183.78268494966795</v>
      </c>
      <c r="C10" s="759">
        <f t="shared" si="3"/>
        <v>177.64104490999307</v>
      </c>
      <c r="D10" s="759">
        <f t="shared" si="3"/>
        <v>208.18881463884478</v>
      </c>
      <c r="E10" s="759">
        <f t="shared" si="3"/>
        <v>177.76591970437082</v>
      </c>
      <c r="F10" s="759">
        <f t="shared" si="3"/>
        <v>189.1282672632864</v>
      </c>
      <c r="G10" s="759">
        <f t="shared" si="3"/>
        <v>176.25047066178797</v>
      </c>
      <c r="H10" s="759">
        <f t="shared" si="3"/>
        <v>162.04843275101371</v>
      </c>
      <c r="I10" s="759">
        <f t="shared" si="3"/>
        <v>141.1951210812899</v>
      </c>
      <c r="J10" s="759">
        <f t="shared" si="3"/>
        <v>178.86672359697107</v>
      </c>
      <c r="K10" s="182"/>
      <c r="L10" s="757">
        <f t="shared" si="2"/>
        <v>1594.8674795572258</v>
      </c>
    </row>
    <row r="11" spans="1:18" ht="15.75" customHeight="1">
      <c r="A11" s="594">
        <v>2021</v>
      </c>
      <c r="B11" s="759">
        <f t="shared" ref="B11:J11" si="4">+B24+B37+B50</f>
        <v>189.77905306383553</v>
      </c>
      <c r="C11" s="759">
        <f t="shared" si="4"/>
        <v>192.60078219696078</v>
      </c>
      <c r="D11" s="759">
        <f t="shared" si="4"/>
        <v>204.05874886074926</v>
      </c>
      <c r="E11" s="759">
        <f t="shared" si="4"/>
        <v>215.3343615772003</v>
      </c>
      <c r="F11" s="759">
        <f t="shared" si="4"/>
        <v>189.12626824852046</v>
      </c>
      <c r="G11" s="759">
        <f t="shared" si="4"/>
        <v>174.89717801993655</v>
      </c>
      <c r="H11" s="759">
        <f t="shared" si="4"/>
        <v>180.53556443054615</v>
      </c>
      <c r="I11" s="759">
        <f t="shared" si="4"/>
        <v>161.85727294216969</v>
      </c>
      <c r="J11" s="759">
        <f t="shared" si="4"/>
        <v>189.65525245322127</v>
      </c>
      <c r="K11" s="760"/>
      <c r="L11" s="757">
        <f t="shared" si="2"/>
        <v>1697.8444817931399</v>
      </c>
    </row>
    <row r="12" spans="1:18" ht="15.75" customHeight="1">
      <c r="A12" s="594">
        <v>2020</v>
      </c>
      <c r="B12" s="759">
        <f t="shared" ref="B12:J12" si="5">+B25+B38+B51</f>
        <v>239.80386484314369</v>
      </c>
      <c r="C12" s="759">
        <f t="shared" si="5"/>
        <v>221.87309964845926</v>
      </c>
      <c r="D12" s="759">
        <f t="shared" si="5"/>
        <v>159.79508849736595</v>
      </c>
      <c r="E12" s="759">
        <f t="shared" si="5"/>
        <v>180.96239685237887</v>
      </c>
      <c r="F12" s="759">
        <f t="shared" si="5"/>
        <v>176.30285410545972</v>
      </c>
      <c r="G12" s="759">
        <f t="shared" si="5"/>
        <v>177.21005631783808</v>
      </c>
      <c r="H12" s="759">
        <f t="shared" si="5"/>
        <v>199.78845927058902</v>
      </c>
      <c r="I12" s="759">
        <f t="shared" si="5"/>
        <v>156.05543037891471</v>
      </c>
      <c r="J12" s="759">
        <f t="shared" si="5"/>
        <v>188.93425198305633</v>
      </c>
      <c r="K12" s="760"/>
      <c r="L12" s="757">
        <f t="shared" si="2"/>
        <v>1700.7255018972057</v>
      </c>
    </row>
    <row r="13" spans="1:18" ht="15.75" customHeight="1">
      <c r="A13" s="203" t="s">
        <v>210</v>
      </c>
      <c r="B13" s="319"/>
      <c r="C13" s="319"/>
      <c r="D13" s="319"/>
      <c r="E13" s="319"/>
      <c r="F13" s="319"/>
      <c r="G13" s="319"/>
      <c r="H13" s="319"/>
      <c r="I13" s="319"/>
      <c r="J13" s="319"/>
      <c r="K13" s="320"/>
      <c r="L13" s="458"/>
    </row>
    <row r="14" spans="1:18" ht="15.75" customHeight="1">
      <c r="A14" s="327" t="s">
        <v>931</v>
      </c>
      <c r="B14" s="321">
        <f t="shared" ref="B14:J14" si="6">(B8-B9)/B9*100</f>
        <v>2.0864324335272944</v>
      </c>
      <c r="C14" s="321">
        <f t="shared" si="6"/>
        <v>-8.9665318091938886</v>
      </c>
      <c r="D14" s="321">
        <f t="shared" si="6"/>
        <v>-12.84639693385334</v>
      </c>
      <c r="E14" s="321">
        <f t="shared" si="6"/>
        <v>1.1227857884348313</v>
      </c>
      <c r="F14" s="321">
        <f t="shared" si="6"/>
        <v>-3.8655326038576061</v>
      </c>
      <c r="G14" s="321">
        <f t="shared" si="6"/>
        <v>-13.125093054093249</v>
      </c>
      <c r="H14" s="321">
        <f t="shared" si="6"/>
        <v>3.6239355514546823</v>
      </c>
      <c r="I14" s="321">
        <f t="shared" si="6"/>
        <v>-11.038451267090469</v>
      </c>
      <c r="J14" s="321">
        <f t="shared" si="6"/>
        <v>-13.167003949601867</v>
      </c>
      <c r="K14" s="320"/>
      <c r="L14" s="518">
        <f>(L8-L9)/L9*100</f>
        <v>-6.2545571205562682</v>
      </c>
    </row>
    <row r="15" spans="1:18" ht="15.75" customHeight="1">
      <c r="A15" s="327" t="s">
        <v>634</v>
      </c>
      <c r="B15" s="321">
        <f t="shared" ref="B15:J15" si="7">(B9-B10)/B10*100</f>
        <v>-7.1746938639349391</v>
      </c>
      <c r="C15" s="321">
        <f t="shared" si="7"/>
        <v>-0.56592868445472821</v>
      </c>
      <c r="D15" s="321">
        <f t="shared" si="7"/>
        <v>-13.347457076727604</v>
      </c>
      <c r="E15" s="321">
        <f t="shared" si="7"/>
        <v>-8.2877107213768131</v>
      </c>
      <c r="F15" s="321">
        <f t="shared" si="7"/>
        <v>-3.8716678932533894</v>
      </c>
      <c r="G15" s="321">
        <f t="shared" si="7"/>
        <v>-11.351785812809506</v>
      </c>
      <c r="H15" s="321">
        <f t="shared" si="7"/>
        <v>-9.2389006110369234</v>
      </c>
      <c r="I15" s="321">
        <f t="shared" si="7"/>
        <v>-2.4255242076711259</v>
      </c>
      <c r="J15" s="321">
        <f t="shared" si="7"/>
        <v>-10.047524468363539</v>
      </c>
      <c r="K15" s="320"/>
      <c r="L15" s="518">
        <f>(L9-L10)/L10*100</f>
        <v>-7.5498242756636742</v>
      </c>
    </row>
    <row r="16" spans="1:18" ht="15.75" customHeight="1">
      <c r="A16" s="327" t="s">
        <v>309</v>
      </c>
      <c r="B16" s="321">
        <f t="shared" ref="B16:J16" si="8">(B10-B11)/B11*100</f>
        <v>-3.159657516127766</v>
      </c>
      <c r="C16" s="321">
        <f t="shared" si="8"/>
        <v>-7.7672256136890034</v>
      </c>
      <c r="D16" s="321">
        <f t="shared" si="8"/>
        <v>2.023959178988151</v>
      </c>
      <c r="E16" s="321">
        <f t="shared" si="8"/>
        <v>-17.446561523048278</v>
      </c>
      <c r="F16" s="321">
        <f t="shared" si="8"/>
        <v>1.0569736210921156E-3</v>
      </c>
      <c r="G16" s="321">
        <f t="shared" si="8"/>
        <v>0.77376470974115041</v>
      </c>
      <c r="H16" s="321">
        <f t="shared" si="8"/>
        <v>-10.240160567722723</v>
      </c>
      <c r="I16" s="321">
        <f t="shared" si="8"/>
        <v>-12.765661675433151</v>
      </c>
      <c r="J16" s="321">
        <f t="shared" si="8"/>
        <v>-5.6884946326024908</v>
      </c>
      <c r="K16" s="320"/>
      <c r="L16" s="518">
        <f>(L10-L11)/L11*100</f>
        <v>-6.0651610521569861</v>
      </c>
    </row>
    <row r="17" spans="1:12" ht="15.75" customHeight="1">
      <c r="A17" s="327" t="s">
        <v>392</v>
      </c>
      <c r="B17" s="321">
        <f t="shared" ref="B17:J17" si="9">(B11-B12)/B12*100</f>
        <v>-20.860719576821459</v>
      </c>
      <c r="C17" s="321">
        <f t="shared" si="9"/>
        <v>-13.193270161131837</v>
      </c>
      <c r="D17" s="321">
        <f t="shared" si="9"/>
        <v>27.700263368303052</v>
      </c>
      <c r="E17" s="321">
        <f t="shared" si="9"/>
        <v>18.993981801015021</v>
      </c>
      <c r="F17" s="321">
        <f t="shared" si="9"/>
        <v>7.2735147755407956</v>
      </c>
      <c r="G17" s="321">
        <f t="shared" si="9"/>
        <v>-1.30516199021642</v>
      </c>
      <c r="H17" s="321">
        <f t="shared" si="9"/>
        <v>-9.6366401294316901</v>
      </c>
      <c r="I17" s="321">
        <f t="shared" si="9"/>
        <v>3.7178088254715997</v>
      </c>
      <c r="J17" s="321">
        <f t="shared" si="9"/>
        <v>0.3816144836615426</v>
      </c>
      <c r="K17" s="320"/>
      <c r="L17" s="518">
        <f>(L11-L12)/L12*100</f>
        <v>-0.16939947692040405</v>
      </c>
    </row>
    <row r="18" spans="1:12" ht="15.75" customHeight="1">
      <c r="A18" s="327" t="s">
        <v>933</v>
      </c>
      <c r="B18" s="513">
        <f>(B8-B12)/B12*100</f>
        <v>-27.375554250391549</v>
      </c>
      <c r="C18" s="513">
        <f t="shared" ref="C18:J18" si="10">(C8-C12)/C12*100</f>
        <v>-27.527210273881831</v>
      </c>
      <c r="D18" s="513">
        <f t="shared" si="10"/>
        <v>-1.6078106617674615</v>
      </c>
      <c r="E18" s="513">
        <f t="shared" si="10"/>
        <v>-8.8961513971068822</v>
      </c>
      <c r="F18" s="513">
        <f t="shared" si="10"/>
        <v>-0.86485815224735396</v>
      </c>
      <c r="G18" s="513">
        <f t="shared" si="10"/>
        <v>-23.403969146116079</v>
      </c>
      <c r="H18" s="513">
        <f t="shared" si="10"/>
        <v>-23.715857688610221</v>
      </c>
      <c r="I18" s="513">
        <f t="shared" si="10"/>
        <v>-21.462085259511699</v>
      </c>
      <c r="J18" s="513">
        <f t="shared" si="10"/>
        <v>-26.053647086682247</v>
      </c>
      <c r="K18" s="320"/>
      <c r="L18" s="518">
        <f>(L8-L12)/L12*100</f>
        <v>-18.72662688092273</v>
      </c>
    </row>
    <row r="19" spans="1:12" ht="17.25">
      <c r="B19" s="169"/>
      <c r="C19" s="169"/>
      <c r="D19" s="169"/>
      <c r="E19" s="169"/>
      <c r="F19" s="169"/>
      <c r="G19" s="169"/>
      <c r="H19" s="169"/>
      <c r="I19" s="169"/>
      <c r="J19" s="169"/>
      <c r="L19" s="458"/>
    </row>
    <row r="20" spans="1:12" ht="15.75" customHeight="1">
      <c r="A20" s="180" t="s">
        <v>205</v>
      </c>
      <c r="B20" s="154"/>
      <c r="L20" s="459"/>
    </row>
    <row r="21" spans="1:12" ht="15.75" customHeight="1">
      <c r="A21" s="591">
        <v>2024</v>
      </c>
      <c r="B21" s="756">
        <v>45.033687342970332</v>
      </c>
      <c r="C21" s="756">
        <v>42.321687858718505</v>
      </c>
      <c r="D21" s="756">
        <v>44.439002926845475</v>
      </c>
      <c r="E21" s="756">
        <v>50.167168070853478</v>
      </c>
      <c r="F21" s="756">
        <v>51.259990362867647</v>
      </c>
      <c r="G21" s="756">
        <v>39.439567860307641</v>
      </c>
      <c r="H21" s="756">
        <v>39.491912399084327</v>
      </c>
      <c r="I21" s="756">
        <v>31.794215945329388</v>
      </c>
      <c r="J21" s="756">
        <v>38.811925927349087</v>
      </c>
      <c r="L21" s="757">
        <f>SUM(B21:J21)</f>
        <v>382.75915869432583</v>
      </c>
    </row>
    <row r="22" spans="1:12" ht="15.75" customHeight="1">
      <c r="A22" s="596">
        <v>2023</v>
      </c>
      <c r="B22" s="756">
        <v>45.237369727108707</v>
      </c>
      <c r="C22" s="756">
        <v>45.522657088862616</v>
      </c>
      <c r="D22" s="756">
        <v>57.124958258823803</v>
      </c>
      <c r="E22" s="756">
        <v>47.458792184371937</v>
      </c>
      <c r="F22" s="756">
        <v>51.341253354332416</v>
      </c>
      <c r="G22" s="756">
        <v>45.882077924045532</v>
      </c>
      <c r="H22" s="756">
        <v>39.646331932682017</v>
      </c>
      <c r="I22" s="756">
        <v>35.470580342064181</v>
      </c>
      <c r="J22" s="756">
        <v>44.114667254546269</v>
      </c>
      <c r="L22" s="757">
        <f t="shared" ref="L22:L25" si="11">SUM(B22:J22)</f>
        <v>411.79868806683743</v>
      </c>
    </row>
    <row r="23" spans="1:12" ht="15.75" customHeight="1">
      <c r="A23" s="596">
        <v>2022</v>
      </c>
      <c r="B23" s="756">
        <v>53.163835642908062</v>
      </c>
      <c r="C23" s="756">
        <v>52.119893098369118</v>
      </c>
      <c r="D23" s="756">
        <v>66.077712303928124</v>
      </c>
      <c r="E23" s="756">
        <v>56.814010207685385</v>
      </c>
      <c r="F23" s="756">
        <v>56.348289741309678</v>
      </c>
      <c r="G23" s="756">
        <v>50.897624452513732</v>
      </c>
      <c r="H23" s="756">
        <v>44.137861651133193</v>
      </c>
      <c r="I23" s="756">
        <v>37.70989798878891</v>
      </c>
      <c r="J23" s="756">
        <v>49.556774638491603</v>
      </c>
      <c r="L23" s="757">
        <f t="shared" si="11"/>
        <v>466.82589972512778</v>
      </c>
    </row>
    <row r="24" spans="1:12" ht="15.75" customHeight="1">
      <c r="A24" s="596">
        <v>2021</v>
      </c>
      <c r="B24" s="756">
        <v>58.16885703794307</v>
      </c>
      <c r="C24" s="756">
        <v>57.132473237121836</v>
      </c>
      <c r="D24" s="756">
        <v>71.991046393809455</v>
      </c>
      <c r="E24" s="756">
        <v>62.921810755620172</v>
      </c>
      <c r="F24" s="756">
        <v>58.247190975185539</v>
      </c>
      <c r="G24" s="756">
        <v>55.512807319947456</v>
      </c>
      <c r="H24" s="756">
        <v>52.632878019156621</v>
      </c>
      <c r="I24" s="756">
        <v>49.970163833162964</v>
      </c>
      <c r="J24" s="756">
        <v>61.935392275198446</v>
      </c>
      <c r="L24" s="757">
        <f t="shared" si="11"/>
        <v>528.51261984714563</v>
      </c>
    </row>
    <row r="25" spans="1:12" ht="15.75" customHeight="1">
      <c r="A25" s="596">
        <v>2020</v>
      </c>
      <c r="B25" s="756">
        <v>74.675572908744982</v>
      </c>
      <c r="C25" s="756">
        <v>71.764078693860313</v>
      </c>
      <c r="D25" s="756">
        <v>57.787615834303864</v>
      </c>
      <c r="E25" s="756">
        <v>59.534088841545774</v>
      </c>
      <c r="F25" s="756">
        <v>64.844032801029769</v>
      </c>
      <c r="G25" s="756">
        <v>62.966892699206866</v>
      </c>
      <c r="H25" s="756">
        <v>61.327718931039584</v>
      </c>
      <c r="I25" s="756">
        <v>48.85605366638729</v>
      </c>
      <c r="J25" s="756">
        <v>61.394693808020861</v>
      </c>
      <c r="L25" s="757">
        <f t="shared" si="11"/>
        <v>563.15074818413927</v>
      </c>
    </row>
    <row r="26" spans="1:12" ht="15.75" customHeight="1">
      <c r="A26" s="203" t="s">
        <v>210</v>
      </c>
      <c r="B26" s="319"/>
      <c r="C26" s="319"/>
      <c r="D26" s="319"/>
      <c r="E26" s="319"/>
      <c r="F26" s="319"/>
      <c r="G26" s="319"/>
      <c r="H26" s="319"/>
      <c r="I26" s="319"/>
      <c r="J26" s="319"/>
      <c r="K26" s="320"/>
      <c r="L26" s="458"/>
    </row>
    <row r="27" spans="1:12" ht="15.75" customHeight="1">
      <c r="A27" s="327" t="s">
        <v>931</v>
      </c>
      <c r="B27" s="321">
        <f t="shared" ref="B27:J27" si="12">(B21-B22)/B22*100</f>
        <v>-0.45025249117505034</v>
      </c>
      <c r="C27" s="321">
        <f t="shared" si="12"/>
        <v>-7.0315957697628466</v>
      </c>
      <c r="D27" s="321">
        <f t="shared" si="12"/>
        <v>-22.207377858379076</v>
      </c>
      <c r="E27" s="321">
        <f t="shared" si="12"/>
        <v>5.7067948041319987</v>
      </c>
      <c r="F27" s="321">
        <f t="shared" si="12"/>
        <v>-0.15828010840314111</v>
      </c>
      <c r="G27" s="321">
        <f t="shared" si="12"/>
        <v>-14.041452251580678</v>
      </c>
      <c r="H27" s="321">
        <f t="shared" si="12"/>
        <v>-0.38949261147257713</v>
      </c>
      <c r="I27" s="321">
        <f t="shared" si="12"/>
        <v>-10.364545381782301</v>
      </c>
      <c r="J27" s="321">
        <f t="shared" si="12"/>
        <v>-12.020358890161875</v>
      </c>
      <c r="K27" s="320"/>
      <c r="L27" s="518">
        <f>(L21-L22)/L22*100</f>
        <v>-7.0518751550267931</v>
      </c>
    </row>
    <row r="28" spans="1:12" ht="15.75" customHeight="1">
      <c r="A28" s="327" t="s">
        <v>634</v>
      </c>
      <c r="B28" s="321">
        <f t="shared" ref="B28:J28" si="13">(B22-B23)/B23*100</f>
        <v>-14.909507224121304</v>
      </c>
      <c r="C28" s="321">
        <f t="shared" si="13"/>
        <v>-12.65780802169937</v>
      </c>
      <c r="D28" s="321">
        <f t="shared" si="13"/>
        <v>-13.548825667458992</v>
      </c>
      <c r="E28" s="321">
        <f t="shared" si="13"/>
        <v>-16.466392689259493</v>
      </c>
      <c r="F28" s="321">
        <f t="shared" si="13"/>
        <v>-8.8858710884822774</v>
      </c>
      <c r="G28" s="321">
        <f t="shared" si="13"/>
        <v>-9.8541858926001247</v>
      </c>
      <c r="H28" s="321">
        <f t="shared" si="13"/>
        <v>-10.176138014914143</v>
      </c>
      <c r="I28" s="321">
        <f t="shared" si="13"/>
        <v>-5.938275535485336</v>
      </c>
      <c r="J28" s="321">
        <f t="shared" si="13"/>
        <v>-10.981560893832578</v>
      </c>
      <c r="K28" s="320"/>
      <c r="L28" s="518">
        <f>(L22-L23)/L23*100</f>
        <v>-11.787523290950862</v>
      </c>
    </row>
    <row r="29" spans="1:12" ht="15.75" customHeight="1">
      <c r="A29" s="327" t="s">
        <v>309</v>
      </c>
      <c r="B29" s="321">
        <f t="shared" ref="B29:J29" si="14">(B23-B24)/B24*100</f>
        <v>-8.6042972991033224</v>
      </c>
      <c r="C29" s="321">
        <f t="shared" si="14"/>
        <v>-8.7736095686748481</v>
      </c>
      <c r="D29" s="321">
        <f t="shared" si="14"/>
        <v>-8.2139854691566505</v>
      </c>
      <c r="E29" s="321">
        <f t="shared" si="14"/>
        <v>-9.7069688150849007</v>
      </c>
      <c r="F29" s="321">
        <f t="shared" si="14"/>
        <v>-3.260073493818493</v>
      </c>
      <c r="G29" s="321">
        <f t="shared" si="14"/>
        <v>-8.3137263097399625</v>
      </c>
      <c r="H29" s="321">
        <f t="shared" si="14"/>
        <v>-16.140132722614037</v>
      </c>
      <c r="I29" s="321">
        <f t="shared" si="14"/>
        <v>-24.535172398689362</v>
      </c>
      <c r="J29" s="321">
        <f t="shared" si="14"/>
        <v>-19.986339283530725</v>
      </c>
      <c r="K29" s="320"/>
      <c r="L29" s="518">
        <f>(L23-L24)/L24*100</f>
        <v>-11.671759160615434</v>
      </c>
    </row>
    <row r="30" spans="1:12" ht="15.75" customHeight="1">
      <c r="A30" s="327" t="s">
        <v>392</v>
      </c>
      <c r="B30" s="321">
        <f t="shared" ref="B30:J30" si="15">(B24-B25)/B25*100</f>
        <v>-22.104572121560345</v>
      </c>
      <c r="C30" s="321">
        <f t="shared" si="15"/>
        <v>-20.388480870987987</v>
      </c>
      <c r="D30" s="321">
        <f t="shared" si="15"/>
        <v>24.578675473013988</v>
      </c>
      <c r="E30" s="321">
        <f t="shared" si="15"/>
        <v>5.6903901277317956</v>
      </c>
      <c r="F30" s="321">
        <f t="shared" si="15"/>
        <v>-10.173398446833595</v>
      </c>
      <c r="G30" s="321">
        <f t="shared" si="15"/>
        <v>-11.838102627785066</v>
      </c>
      <c r="H30" s="321">
        <f t="shared" si="15"/>
        <v>-14.177668863992713</v>
      </c>
      <c r="I30" s="321">
        <f t="shared" si="15"/>
        <v>2.2803932842864394</v>
      </c>
      <c r="J30" s="321">
        <f t="shared" si="15"/>
        <v>0.88069250555810308</v>
      </c>
      <c r="K30" s="320"/>
      <c r="L30" s="518">
        <f>(L24-L25)/L25*100</f>
        <v>-6.1507737401900169</v>
      </c>
    </row>
    <row r="31" spans="1:12" ht="15.75" customHeight="1">
      <c r="A31" s="327" t="s">
        <v>933</v>
      </c>
      <c r="B31" s="513">
        <f>(B21-B25)/B25*100</f>
        <v>-39.694219155168206</v>
      </c>
      <c r="C31" s="513">
        <f t="shared" ref="C31:J31" si="16">(C21-C25)/C25*100</f>
        <v>-41.026640864074402</v>
      </c>
      <c r="D31" s="513">
        <f t="shared" si="16"/>
        <v>-23.099435259162206</v>
      </c>
      <c r="E31" s="513">
        <f t="shared" si="16"/>
        <v>-15.733709800485943</v>
      </c>
      <c r="F31" s="513">
        <f t="shared" si="16"/>
        <v>-20.948793360591843</v>
      </c>
      <c r="G31" s="513">
        <f t="shared" si="16"/>
        <v>-37.364595631690712</v>
      </c>
      <c r="H31" s="513">
        <f t="shared" si="16"/>
        <v>-35.605117738862411</v>
      </c>
      <c r="I31" s="513">
        <f t="shared" si="16"/>
        <v>-34.922668616594301</v>
      </c>
      <c r="J31" s="513">
        <f t="shared" si="16"/>
        <v>-36.782931031934666</v>
      </c>
      <c r="K31" s="320"/>
      <c r="L31" s="518">
        <f>(L21-L25)/L25*100</f>
        <v>-32.032557902387609</v>
      </c>
    </row>
    <row r="32" spans="1:12" ht="6.75" customHeight="1">
      <c r="A32" s="200"/>
      <c r="B32" s="197"/>
      <c r="C32" s="197"/>
      <c r="D32" s="197"/>
      <c r="E32" s="197"/>
      <c r="F32" s="197"/>
      <c r="G32" s="197"/>
      <c r="H32" s="197"/>
      <c r="I32" s="197"/>
      <c r="J32" s="197"/>
      <c r="K32" s="194"/>
      <c r="L32" s="460"/>
    </row>
    <row r="33" spans="1:12" ht="15.75" customHeight="1">
      <c r="A33" s="180" t="s">
        <v>206</v>
      </c>
      <c r="B33" s="181"/>
      <c r="C33" s="175"/>
      <c r="D33" s="175"/>
      <c r="E33" s="175"/>
      <c r="F33" s="175"/>
      <c r="G33" s="175"/>
      <c r="H33" s="175"/>
      <c r="I33" s="175"/>
      <c r="J33" s="175"/>
      <c r="L33" s="461"/>
    </row>
    <row r="34" spans="1:12" ht="15.75" customHeight="1">
      <c r="A34" s="591">
        <v>2024</v>
      </c>
      <c r="B34" s="756">
        <v>125.08140680000001</v>
      </c>
      <c r="C34" s="756">
        <v>114.83147498055027</v>
      </c>
      <c r="D34" s="756">
        <v>109.03561082943081</v>
      </c>
      <c r="E34" s="756">
        <v>111.33483866010421</v>
      </c>
      <c r="F34" s="756">
        <v>119.7065285748163</v>
      </c>
      <c r="G34" s="756">
        <v>92.525505924131082</v>
      </c>
      <c r="H34" s="756">
        <v>108.40577095245332</v>
      </c>
      <c r="I34" s="756">
        <v>87.899390560654993</v>
      </c>
      <c r="J34" s="756">
        <v>97.372346117444792</v>
      </c>
      <c r="L34" s="757">
        <f>SUM(B34:J34)</f>
        <v>966.19287339958566</v>
      </c>
    </row>
    <row r="35" spans="1:12" ht="15.75" customHeight="1">
      <c r="A35" s="596">
        <v>2023</v>
      </c>
      <c r="B35" s="756">
        <v>122.01787535616666</v>
      </c>
      <c r="C35" s="756">
        <v>127.8020167392</v>
      </c>
      <c r="D35" s="756">
        <v>119.34026248272734</v>
      </c>
      <c r="E35" s="756">
        <v>112.55050511492131</v>
      </c>
      <c r="F35" s="756">
        <v>126.69067681818385</v>
      </c>
      <c r="G35" s="756">
        <v>106.75251660709031</v>
      </c>
      <c r="H35" s="756">
        <v>103.81000986420332</v>
      </c>
      <c r="I35" s="756">
        <v>98.853494347879817</v>
      </c>
      <c r="J35" s="756">
        <v>112.86190288454871</v>
      </c>
      <c r="L35" s="757">
        <f t="shared" ref="L35:L38" si="17">SUM(B35:J35)</f>
        <v>1030.6792602149214</v>
      </c>
    </row>
    <row r="36" spans="1:12" ht="15.75" customHeight="1">
      <c r="A36" s="596">
        <v>2022</v>
      </c>
      <c r="B36" s="756">
        <v>127.9183574422868</v>
      </c>
      <c r="C36" s="756">
        <v>122.51186180917985</v>
      </c>
      <c r="D36" s="756">
        <v>137.98765364620374</v>
      </c>
      <c r="E36" s="756">
        <v>117.4870879438066</v>
      </c>
      <c r="F36" s="756">
        <v>129.25142742089579</v>
      </c>
      <c r="G36" s="756">
        <v>120.20557531546194</v>
      </c>
      <c r="H36" s="756">
        <v>113.74989973672821</v>
      </c>
      <c r="I36" s="756">
        <v>100.18569347674357</v>
      </c>
      <c r="J36" s="756">
        <v>125.09914500271655</v>
      </c>
      <c r="L36" s="757">
        <f t="shared" si="17"/>
        <v>1094.3967017940231</v>
      </c>
    </row>
    <row r="37" spans="1:12" ht="15.75" customHeight="1">
      <c r="A37" s="596">
        <v>2021</v>
      </c>
      <c r="B37" s="756">
        <v>129.08346873000002</v>
      </c>
      <c r="C37" s="756">
        <v>133.13637128606985</v>
      </c>
      <c r="D37" s="756">
        <v>129.06281711511986</v>
      </c>
      <c r="E37" s="756">
        <v>149.41526050111702</v>
      </c>
      <c r="F37" s="756">
        <v>128.08851947149324</v>
      </c>
      <c r="G37" s="756">
        <v>116.44340090132872</v>
      </c>
      <c r="H37" s="756">
        <v>124.64422393125989</v>
      </c>
      <c r="I37" s="756">
        <v>109.37159263791301</v>
      </c>
      <c r="J37" s="756">
        <v>122.9166475837379</v>
      </c>
      <c r="L37" s="757">
        <f t="shared" si="17"/>
        <v>1142.1623021580392</v>
      </c>
    </row>
    <row r="38" spans="1:12" ht="15.75" customHeight="1">
      <c r="A38" s="596">
        <v>2020</v>
      </c>
      <c r="B38" s="756">
        <v>161.6654493597436</v>
      </c>
      <c r="C38" s="756">
        <v>146.8592193897436</v>
      </c>
      <c r="D38" s="756">
        <v>99.647046471714376</v>
      </c>
      <c r="E38" s="756">
        <v>120.44749923051373</v>
      </c>
      <c r="F38" s="756">
        <v>109.96418552501605</v>
      </c>
      <c r="G38" s="756">
        <v>112.33113235343183</v>
      </c>
      <c r="H38" s="756">
        <v>135.82435712693669</v>
      </c>
      <c r="I38" s="756">
        <v>105.047211295</v>
      </c>
      <c r="J38" s="756">
        <v>123.48548833618393</v>
      </c>
      <c r="L38" s="757">
        <f t="shared" si="17"/>
        <v>1115.2715890882837</v>
      </c>
    </row>
    <row r="39" spans="1:12" ht="15.75" customHeight="1">
      <c r="A39" s="203" t="s">
        <v>210</v>
      </c>
      <c r="B39" s="319"/>
      <c r="C39" s="319"/>
      <c r="D39" s="319"/>
      <c r="E39" s="319"/>
      <c r="F39" s="319"/>
      <c r="G39" s="319"/>
      <c r="H39" s="319"/>
      <c r="I39" s="319"/>
      <c r="J39" s="319"/>
      <c r="K39" s="320"/>
      <c r="L39" s="458"/>
    </row>
    <row r="40" spans="1:12" ht="15.75" customHeight="1">
      <c r="A40" s="327" t="s">
        <v>931</v>
      </c>
      <c r="B40" s="321">
        <f t="shared" ref="B40:J40" si="18">(B34-B35)/B35*100</f>
        <v>2.5107234779256689</v>
      </c>
      <c r="C40" s="321">
        <f t="shared" si="18"/>
        <v>-10.148933553308591</v>
      </c>
      <c r="D40" s="321">
        <f t="shared" si="18"/>
        <v>-8.6346815726067057</v>
      </c>
      <c r="E40" s="321">
        <f t="shared" si="18"/>
        <v>-1.0801075069150714</v>
      </c>
      <c r="F40" s="321">
        <f t="shared" si="18"/>
        <v>-5.5127562807092936</v>
      </c>
      <c r="G40" s="321">
        <f t="shared" si="18"/>
        <v>-13.327096292561125</v>
      </c>
      <c r="H40" s="321">
        <f t="shared" si="18"/>
        <v>4.4270885767777495</v>
      </c>
      <c r="I40" s="321">
        <f t="shared" si="18"/>
        <v>-11.081149795955355</v>
      </c>
      <c r="J40" s="321">
        <f t="shared" si="18"/>
        <v>-13.724344859707754</v>
      </c>
      <c r="K40" s="320"/>
      <c r="L40" s="518">
        <f>(L34-L35)/L35*100</f>
        <v>-6.2566881186576717</v>
      </c>
    </row>
    <row r="41" spans="1:12" ht="15.75" customHeight="1">
      <c r="A41" s="327" t="s">
        <v>634</v>
      </c>
      <c r="B41" s="321">
        <f t="shared" ref="B41:J41" si="19">(B35-B36)/B36*100</f>
        <v>-4.6126937556888832</v>
      </c>
      <c r="C41" s="321">
        <f t="shared" si="19"/>
        <v>4.3180756964251419</v>
      </c>
      <c r="D41" s="321">
        <f t="shared" si="19"/>
        <v>-13.513811323502722</v>
      </c>
      <c r="E41" s="321">
        <f t="shared" si="19"/>
        <v>-4.2018088245122156</v>
      </c>
      <c r="F41" s="321">
        <f t="shared" si="19"/>
        <v>-1.98121649703186</v>
      </c>
      <c r="G41" s="321">
        <f t="shared" si="19"/>
        <v>-11.191709430337191</v>
      </c>
      <c r="H41" s="321">
        <f t="shared" si="19"/>
        <v>-8.7383724254092154</v>
      </c>
      <c r="I41" s="321">
        <f t="shared" si="19"/>
        <v>-1.3297299071678303</v>
      </c>
      <c r="J41" s="321">
        <f t="shared" si="19"/>
        <v>-9.7820349754605509</v>
      </c>
      <c r="K41" s="320"/>
      <c r="L41" s="518">
        <f>(L35-L36)/L36*100</f>
        <v>-5.8221521935008482</v>
      </c>
    </row>
    <row r="42" spans="1:12" ht="15.75" customHeight="1">
      <c r="A42" s="327" t="s">
        <v>309</v>
      </c>
      <c r="B42" s="321">
        <f t="shared" ref="B42:J42" si="20">(B36-B37)/B37*100</f>
        <v>-0.90260302049230201</v>
      </c>
      <c r="C42" s="321">
        <f t="shared" si="20"/>
        <v>-7.9801705381177435</v>
      </c>
      <c r="D42" s="321">
        <f t="shared" si="20"/>
        <v>6.9151105876785701</v>
      </c>
      <c r="E42" s="321">
        <f t="shared" si="20"/>
        <v>-21.368749383582358</v>
      </c>
      <c r="F42" s="321">
        <f t="shared" si="20"/>
        <v>0.90789397379314929</v>
      </c>
      <c r="G42" s="321">
        <f t="shared" si="20"/>
        <v>3.2309039284426273</v>
      </c>
      <c r="H42" s="321">
        <f t="shared" si="20"/>
        <v>-8.74033617517631</v>
      </c>
      <c r="I42" s="321">
        <f t="shared" si="20"/>
        <v>-8.3987980238894391</v>
      </c>
      <c r="J42" s="321">
        <f t="shared" si="20"/>
        <v>1.775591396187252</v>
      </c>
      <c r="K42" s="320"/>
      <c r="L42" s="518">
        <f>(L36-L37)/L37*100</f>
        <v>-4.1820326475288319</v>
      </c>
    </row>
    <row r="43" spans="1:12" ht="15.75" customHeight="1">
      <c r="A43" s="327" t="s">
        <v>392</v>
      </c>
      <c r="B43" s="321">
        <f t="shared" ref="B43:J43" si="21">(B37-B38)/B38*100</f>
        <v>-20.15395420529282</v>
      </c>
      <c r="C43" s="321">
        <f t="shared" si="21"/>
        <v>-9.344219696044588</v>
      </c>
      <c r="D43" s="321">
        <f t="shared" si="21"/>
        <v>29.519962392217401</v>
      </c>
      <c r="E43" s="321">
        <f t="shared" si="21"/>
        <v>24.050114328371798</v>
      </c>
      <c r="F43" s="321">
        <f t="shared" si="21"/>
        <v>16.48203354568933</v>
      </c>
      <c r="G43" s="321">
        <f t="shared" si="21"/>
        <v>3.6608449160454448</v>
      </c>
      <c r="H43" s="321">
        <f t="shared" si="21"/>
        <v>-8.2313168507974162</v>
      </c>
      <c r="I43" s="321">
        <f t="shared" si="21"/>
        <v>4.1166074659221774</v>
      </c>
      <c r="J43" s="321">
        <f t="shared" si="21"/>
        <v>-0.46065392793150839</v>
      </c>
      <c r="K43" s="320"/>
      <c r="L43" s="518">
        <f>(L37-L38)/L38*100</f>
        <v>2.4111358464477912</v>
      </c>
    </row>
    <row r="44" spans="1:12" ht="17.25">
      <c r="A44" s="327" t="s">
        <v>933</v>
      </c>
      <c r="B44" s="513">
        <f>(B34-B38)/B38*100</f>
        <v>-22.62947507004759</v>
      </c>
      <c r="C44" s="513">
        <f t="shared" ref="C44:J44" si="22">(C34-C38)/C38*100</f>
        <v>-21.808467008255185</v>
      </c>
      <c r="D44" s="513">
        <f t="shared" si="22"/>
        <v>9.4218190003067015</v>
      </c>
      <c r="E44" s="513">
        <f t="shared" si="22"/>
        <v>-7.5656702120229236</v>
      </c>
      <c r="F44" s="513">
        <f t="shared" si="22"/>
        <v>8.8595600497435978</v>
      </c>
      <c r="G44" s="513">
        <f t="shared" si="22"/>
        <v>-17.631466908911349</v>
      </c>
      <c r="H44" s="513">
        <f t="shared" si="22"/>
        <v>-20.186796208325813</v>
      </c>
      <c r="I44" s="513">
        <f t="shared" si="22"/>
        <v>-16.323918096397101</v>
      </c>
      <c r="J44" s="513">
        <f t="shared" si="22"/>
        <v>-21.146729523105773</v>
      </c>
      <c r="K44" s="320"/>
      <c r="L44" s="518">
        <f>(L34-L38)/L38*100</f>
        <v>-13.367032492109606</v>
      </c>
    </row>
    <row r="45" spans="1:12">
      <c r="B45" s="182"/>
    </row>
    <row r="46" spans="1:12" ht="17.25">
      <c r="A46" s="180" t="s">
        <v>955</v>
      </c>
      <c r="B46" s="181"/>
      <c r="C46" s="175"/>
      <c r="D46" s="175"/>
      <c r="E46" s="175"/>
      <c r="F46" s="175"/>
      <c r="G46" s="175"/>
      <c r="H46" s="175"/>
      <c r="I46" s="175"/>
      <c r="J46" s="175"/>
      <c r="L46" s="461"/>
    </row>
    <row r="47" spans="1:12" ht="18.75">
      <c r="A47" s="591">
        <v>2024</v>
      </c>
      <c r="B47" s="756">
        <v>4.0411335855029007</v>
      </c>
      <c r="C47" s="756">
        <v>3.6444621277797573</v>
      </c>
      <c r="D47" s="756">
        <v>3.7512722712482613</v>
      </c>
      <c r="E47" s="756">
        <v>3.3617013256001544</v>
      </c>
      <c r="F47" s="756">
        <v>3.8115655613999166</v>
      </c>
      <c r="G47" s="756">
        <v>3.7707956289576017</v>
      </c>
      <c r="H47" s="756">
        <v>4.5092292401714866</v>
      </c>
      <c r="I47" s="756">
        <v>2.8690743529097316</v>
      </c>
      <c r="J47" s="756">
        <v>3.5257167007339905</v>
      </c>
      <c r="L47" s="757">
        <f>SUM(B47:J47)</f>
        <v>33.284950794303796</v>
      </c>
    </row>
    <row r="48" spans="1:12" ht="17.25">
      <c r="A48" s="596">
        <v>2023</v>
      </c>
      <c r="B48" s="756">
        <v>3.3415948463339005</v>
      </c>
      <c r="C48" s="756">
        <v>3.3110494534196993</v>
      </c>
      <c r="D48" s="756">
        <v>3.9356812248258151</v>
      </c>
      <c r="E48" s="756">
        <v>3.0238972187843407</v>
      </c>
      <c r="F48" s="756">
        <v>3.7739186900710266</v>
      </c>
      <c r="G48" s="756">
        <v>3.6083002070572952</v>
      </c>
      <c r="H48" s="756">
        <v>3.6205973105192131</v>
      </c>
      <c r="I48" s="756">
        <v>3.4463245494686707</v>
      </c>
      <c r="J48" s="756">
        <v>3.9184756387102415</v>
      </c>
      <c r="L48" s="757">
        <f t="shared" ref="L48:L51" si="23">SUM(B48:J48)</f>
        <v>31.979839139190201</v>
      </c>
    </row>
    <row r="49" spans="1:12" ht="17.25">
      <c r="A49" s="596">
        <v>2022</v>
      </c>
      <c r="B49" s="756">
        <v>2.7004918644731037</v>
      </c>
      <c r="C49" s="756">
        <v>3.00929000244412</v>
      </c>
      <c r="D49" s="756">
        <v>4.1234486887128918</v>
      </c>
      <c r="E49" s="756">
        <v>3.4648215528788056</v>
      </c>
      <c r="F49" s="756">
        <v>3.5285501010809148</v>
      </c>
      <c r="G49" s="756">
        <v>5.1472708938123004</v>
      </c>
      <c r="H49" s="756">
        <v>4.1606713631522965</v>
      </c>
      <c r="I49" s="756">
        <v>3.2995296157574168</v>
      </c>
      <c r="J49" s="756">
        <v>4.2108039557629136</v>
      </c>
      <c r="L49" s="757">
        <f t="shared" si="23"/>
        <v>33.644878038074765</v>
      </c>
    </row>
    <row r="50" spans="1:12" ht="17.25">
      <c r="A50" s="596">
        <v>2021</v>
      </c>
      <c r="B50" s="756">
        <v>2.5267272958924436</v>
      </c>
      <c r="C50" s="756">
        <v>2.331937673769096</v>
      </c>
      <c r="D50" s="756">
        <v>3.0048853518199579</v>
      </c>
      <c r="E50" s="756">
        <v>2.9972903204631014</v>
      </c>
      <c r="F50" s="756">
        <v>2.7905578018416848</v>
      </c>
      <c r="G50" s="756">
        <v>2.9409697986603844</v>
      </c>
      <c r="H50" s="756">
        <v>3.2584624801296171</v>
      </c>
      <c r="I50" s="756">
        <v>2.5155164710937132</v>
      </c>
      <c r="J50" s="756">
        <v>4.8032125942849291</v>
      </c>
      <c r="L50" s="757">
        <f t="shared" si="23"/>
        <v>27.169559787954924</v>
      </c>
    </row>
    <row r="51" spans="1:12" ht="17.25">
      <c r="A51" s="596">
        <v>2020</v>
      </c>
      <c r="B51" s="756">
        <v>3.4628425746551121</v>
      </c>
      <c r="C51" s="756">
        <v>3.2498015648553591</v>
      </c>
      <c r="D51" s="756">
        <v>2.3604261913477051</v>
      </c>
      <c r="E51" s="756">
        <v>0.98080878031935914</v>
      </c>
      <c r="F51" s="756">
        <v>1.4946357794139</v>
      </c>
      <c r="G51" s="756">
        <v>1.9120312651993683</v>
      </c>
      <c r="H51" s="756">
        <v>2.6363832126127371</v>
      </c>
      <c r="I51" s="756">
        <v>2.1521654175274163</v>
      </c>
      <c r="J51" s="756">
        <v>4.0540698388515093</v>
      </c>
      <c r="L51" s="757">
        <f t="shared" si="23"/>
        <v>22.303164624782468</v>
      </c>
    </row>
    <row r="52" spans="1:12" ht="17.25">
      <c r="A52" s="203" t="s">
        <v>210</v>
      </c>
      <c r="B52" s="319"/>
      <c r="C52" s="319"/>
      <c r="D52" s="319"/>
      <c r="E52" s="319"/>
      <c r="F52" s="319"/>
      <c r="G52" s="319"/>
      <c r="H52" s="319"/>
      <c r="I52" s="319"/>
      <c r="J52" s="319"/>
      <c r="K52" s="320"/>
      <c r="L52" s="458"/>
    </row>
    <row r="53" spans="1:12" ht="17.25">
      <c r="A53" s="327" t="s">
        <v>931</v>
      </c>
      <c r="B53" s="321">
        <f t="shared" ref="B53:J53" si="24">(B47-B48)/B48*100</f>
        <v>20.934277533270429</v>
      </c>
      <c r="C53" s="321">
        <f t="shared" si="24"/>
        <v>10.069697811843453</v>
      </c>
      <c r="D53" s="321">
        <f t="shared" si="24"/>
        <v>-4.6855663109685741</v>
      </c>
      <c r="E53" s="321">
        <f t="shared" si="24"/>
        <v>11.171150418651361</v>
      </c>
      <c r="F53" s="321">
        <f t="shared" si="24"/>
        <v>0.99755385371541938</v>
      </c>
      <c r="G53" s="321">
        <f t="shared" si="24"/>
        <v>4.5033786707239543</v>
      </c>
      <c r="H53" s="321">
        <f t="shared" si="24"/>
        <v>24.543793563301271</v>
      </c>
      <c r="I53" s="321">
        <f t="shared" si="24"/>
        <v>-16.749734050669588</v>
      </c>
      <c r="J53" s="321">
        <f t="shared" si="24"/>
        <v>-10.023258383852729</v>
      </c>
      <c r="K53" s="320"/>
      <c r="L53" s="518">
        <f>(L47-L48)/L48*100</f>
        <v>4.0810450904183124</v>
      </c>
    </row>
    <row r="54" spans="1:12" ht="17.25">
      <c r="A54" s="327" t="s">
        <v>634</v>
      </c>
      <c r="B54" s="321">
        <f t="shared" ref="B54:J54" si="25">(B48-B49)/B49*100</f>
        <v>23.740230077896683</v>
      </c>
      <c r="C54" s="321">
        <f t="shared" si="25"/>
        <v>10.027596234676377</v>
      </c>
      <c r="D54" s="321">
        <f t="shared" si="25"/>
        <v>-4.5536510348983432</v>
      </c>
      <c r="E54" s="321">
        <f t="shared" si="25"/>
        <v>-12.725744381499688</v>
      </c>
      <c r="F54" s="321">
        <f t="shared" si="25"/>
        <v>6.9538077102815423</v>
      </c>
      <c r="G54" s="321">
        <f t="shared" si="25"/>
        <v>-29.898770018206179</v>
      </c>
      <c r="H54" s="321">
        <f t="shared" si="25"/>
        <v>-12.980454486650467</v>
      </c>
      <c r="I54" s="321">
        <f t="shared" si="25"/>
        <v>4.4489654831468082</v>
      </c>
      <c r="J54" s="321">
        <f t="shared" si="25"/>
        <v>-6.9423397556324371</v>
      </c>
      <c r="K54" s="320"/>
      <c r="L54" s="518">
        <f>(L48-L49)/L49*100</f>
        <v>-4.9488629353933051</v>
      </c>
    </row>
    <row r="55" spans="1:12" ht="17.25">
      <c r="A55" s="327" t="s">
        <v>309</v>
      </c>
      <c r="B55" s="321">
        <f t="shared" ref="B55:J55" si="26">(B49-B50)/B50*100</f>
        <v>6.8770606492888753</v>
      </c>
      <c r="C55" s="321">
        <f t="shared" si="26"/>
        <v>29.04675953796929</v>
      </c>
      <c r="D55" s="321">
        <f t="shared" si="26"/>
        <v>37.224825772985241</v>
      </c>
      <c r="E55" s="321">
        <f t="shared" si="26"/>
        <v>15.59846335951425</v>
      </c>
      <c r="F55" s="321">
        <f t="shared" si="26"/>
        <v>26.446049558700313</v>
      </c>
      <c r="G55" s="321">
        <f t="shared" si="26"/>
        <v>75.019508740174373</v>
      </c>
      <c r="H55" s="321">
        <f t="shared" si="26"/>
        <v>27.688177737949299</v>
      </c>
      <c r="I55" s="321">
        <f t="shared" si="26"/>
        <v>31.16708452013534</v>
      </c>
      <c r="J55" s="321">
        <f t="shared" si="26"/>
        <v>-12.333591880294639</v>
      </c>
      <c r="K55" s="320"/>
      <c r="L55" s="518">
        <f>(L49-L50)/L50*100</f>
        <v>23.832989200622023</v>
      </c>
    </row>
    <row r="56" spans="1:12" ht="17.25">
      <c r="A56" s="327" t="s">
        <v>392</v>
      </c>
      <c r="B56" s="321">
        <f t="shared" ref="B56:J56" si="27">(B50-B51)/B51*100</f>
        <v>-27.033145705617372</v>
      </c>
      <c r="C56" s="321">
        <f t="shared" si="27"/>
        <v>-28.243690353663641</v>
      </c>
      <c r="D56" s="321">
        <f t="shared" si="27"/>
        <v>27.302660970063776</v>
      </c>
      <c r="E56" s="321">
        <f t="shared" si="27"/>
        <v>205.59374881280732</v>
      </c>
      <c r="F56" s="321">
        <f t="shared" si="27"/>
        <v>86.704870863988148</v>
      </c>
      <c r="G56" s="321">
        <f t="shared" si="27"/>
        <v>53.813896884877998</v>
      </c>
      <c r="H56" s="321">
        <f t="shared" si="27"/>
        <v>23.59593493619542</v>
      </c>
      <c r="I56" s="321">
        <f t="shared" si="27"/>
        <v>16.883044890840424</v>
      </c>
      <c r="J56" s="321">
        <f t="shared" si="27"/>
        <v>18.478782685343351</v>
      </c>
      <c r="K56" s="320"/>
      <c r="L56" s="518">
        <f>(L50-L51)/L51*100</f>
        <v>21.819303426407451</v>
      </c>
    </row>
    <row r="57" spans="1:12" ht="17.25">
      <c r="A57" s="327" t="s">
        <v>933</v>
      </c>
      <c r="B57" s="513">
        <f>(B47-B51)/B51*100</f>
        <v>16.699893176789431</v>
      </c>
      <c r="C57" s="513">
        <f t="shared" ref="C57:J57" si="28">(C47-C51)/C51*100</f>
        <v>12.144143420706477</v>
      </c>
      <c r="D57" s="513">
        <f t="shared" si="28"/>
        <v>58.923514956696913</v>
      </c>
      <c r="E57" s="513">
        <f t="shared" si="28"/>
        <v>242.74788246752416</v>
      </c>
      <c r="F57" s="513">
        <f t="shared" si="28"/>
        <v>155.01634671789856</v>
      </c>
      <c r="G57" s="513">
        <f t="shared" si="28"/>
        <v>97.214119747378675</v>
      </c>
      <c r="H57" s="513">
        <f t="shared" si="28"/>
        <v>71.038459758006937</v>
      </c>
      <c r="I57" s="513">
        <f t="shared" si="28"/>
        <v>33.311051722314119</v>
      </c>
      <c r="J57" s="513">
        <f t="shared" si="28"/>
        <v>-13.032659996483872</v>
      </c>
      <c r="K57" s="320"/>
      <c r="L57" s="518">
        <f>(L47-L51)/L51*100</f>
        <v>49.238690357505433</v>
      </c>
    </row>
  </sheetData>
  <pageMargins left="0.7" right="0.7" top="0.75" bottom="0.75" header="0.3" footer="0.3"/>
  <pageSetup paperSize="9" orientation="portrait" r:id="rId1"/>
  <ignoredErrors>
    <ignoredError sqref="L21:L25 L34:L38 L47:L51" formulaRange="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F010-4198-438A-A061-0FDF3935D7E9}">
  <sheetPr>
    <tabColor rgb="FFFFCC44"/>
  </sheetPr>
  <dimension ref="A1:S45"/>
  <sheetViews>
    <sheetView showGridLines="0" topLeftCell="A8" zoomScale="90" zoomScaleNormal="90" workbookViewId="0"/>
  </sheetViews>
  <sheetFormatPr defaultColWidth="9.140625" defaultRowHeight="15.75"/>
  <cols>
    <col min="1" max="1" width="66.7109375" style="24" customWidth="1"/>
    <col min="2" max="10" width="11" style="24" customWidth="1"/>
    <col min="11" max="11" width="3.140625" style="24" customWidth="1"/>
    <col min="12" max="12" width="19.140625" style="24" customWidth="1"/>
    <col min="13" max="16384" width="9.140625" style="24"/>
  </cols>
  <sheetData>
    <row r="1" spans="1:19" ht="23.25">
      <c r="A1" s="378" t="str">
        <f>'Indice-Index'!A30</f>
        <v>3.7   Volumi da servizi di consegna pacchi (Ita/Itz - base mensile) - Parcel services volumes (dom./crossb. parcels - monthly basis)</v>
      </c>
      <c r="B1" s="178"/>
      <c r="C1" s="178"/>
      <c r="D1" s="178"/>
      <c r="E1" s="178"/>
      <c r="F1" s="178"/>
      <c r="G1" s="178"/>
      <c r="H1" s="178"/>
      <c r="I1" s="178"/>
      <c r="J1" s="178"/>
      <c r="K1" s="179"/>
      <c r="L1" s="179"/>
      <c r="M1" s="179"/>
      <c r="N1" s="179"/>
      <c r="O1" s="179"/>
      <c r="P1" s="179"/>
      <c r="Q1" s="179"/>
      <c r="R1" s="179"/>
      <c r="S1" s="179"/>
    </row>
    <row r="2" spans="1:19" ht="5.25" customHeight="1"/>
    <row r="3" spans="1:19" ht="5.25" customHeight="1"/>
    <row r="4" spans="1:19" ht="15.75" customHeight="1">
      <c r="A4" s="51"/>
      <c r="B4" s="174" t="str">
        <f>'3.6'!B4</f>
        <v>Gennaio</v>
      </c>
      <c r="C4" s="174" t="str">
        <f>'3.6'!C4</f>
        <v>Febbraio</v>
      </c>
      <c r="D4" s="174" t="str">
        <f>'3.6'!D4</f>
        <v>Marzo</v>
      </c>
      <c r="E4" s="174" t="str">
        <f>'3.6'!E4</f>
        <v>Aprile</v>
      </c>
      <c r="F4" s="174" t="str">
        <f>'3.6'!F4</f>
        <v>Maggio</v>
      </c>
      <c r="G4" s="174" t="str">
        <f>'3.6'!G4</f>
        <v>Giugno</v>
      </c>
      <c r="H4" s="174" t="str">
        <f>'3.6'!H4</f>
        <v>Luglio</v>
      </c>
      <c r="I4" s="174" t="str">
        <f>'3.6'!I4</f>
        <v>Agosto</v>
      </c>
      <c r="J4" s="174" t="str">
        <f>'3.6'!J4</f>
        <v>Settembre</v>
      </c>
      <c r="L4" s="174" t="str">
        <f>'3.6'!L4</f>
        <v>Gennaio-Settembre</v>
      </c>
    </row>
    <row r="5" spans="1:19" ht="15.75" customHeight="1">
      <c r="A5" s="51"/>
      <c r="B5" s="298" t="str">
        <f>'3.6'!B5</f>
        <v>January</v>
      </c>
      <c r="C5" s="298" t="str">
        <f>'3.6'!C5</f>
        <v>February</v>
      </c>
      <c r="D5" s="298" t="str">
        <f>'3.6'!D5</f>
        <v>March</v>
      </c>
      <c r="E5" s="298" t="str">
        <f>'3.6'!E5</f>
        <v>April</v>
      </c>
      <c r="F5" s="298" t="str">
        <f>'3.6'!F5</f>
        <v>May</v>
      </c>
      <c r="G5" s="298" t="str">
        <f>'3.6'!G5</f>
        <v>June</v>
      </c>
      <c r="H5" s="298" t="str">
        <f>'3.6'!H5</f>
        <v>July</v>
      </c>
      <c r="I5" s="298" t="str">
        <f>'3.6'!I5</f>
        <v>August</v>
      </c>
      <c r="J5" s="298" t="str">
        <f>'3.6'!J5</f>
        <v>September</v>
      </c>
      <c r="L5" s="298" t="str">
        <f>'3.6'!L5</f>
        <v>January-September</v>
      </c>
    </row>
    <row r="6" spans="1:19" ht="6.75" customHeight="1">
      <c r="B6" s="169"/>
      <c r="C6" s="169"/>
      <c r="D6" s="169"/>
      <c r="E6" s="169"/>
      <c r="F6" s="169"/>
      <c r="G6" s="169"/>
      <c r="H6" s="169"/>
      <c r="I6" s="169"/>
      <c r="J6" s="169"/>
      <c r="L6" s="153"/>
    </row>
    <row r="7" spans="1:19" ht="15.75" customHeight="1">
      <c r="A7" s="193" t="s">
        <v>211</v>
      </c>
      <c r="B7" s="154"/>
    </row>
    <row r="8" spans="1:19" ht="15.75" customHeight="1">
      <c r="A8" s="591">
        <v>2024</v>
      </c>
      <c r="B8" s="759">
        <f t="shared" ref="B8:J8" si="0">+B21+B34</f>
        <v>95.788106936159991</v>
      </c>
      <c r="C8" s="759">
        <f t="shared" si="0"/>
        <v>86.309382465657876</v>
      </c>
      <c r="D8" s="759">
        <f t="shared" si="0"/>
        <v>88.020766252837063</v>
      </c>
      <c r="E8" s="759">
        <f t="shared" si="0"/>
        <v>86.952176601072409</v>
      </c>
      <c r="F8" s="759">
        <f t="shared" si="0"/>
        <v>95.12025662507358</v>
      </c>
      <c r="G8" s="759">
        <f t="shared" si="0"/>
        <v>86.724312628730019</v>
      </c>
      <c r="H8" s="759">
        <f t="shared" si="0"/>
        <v>99.762080397167466</v>
      </c>
      <c r="I8" s="759">
        <f t="shared" si="0"/>
        <v>76.30354484808251</v>
      </c>
      <c r="J8" s="759">
        <f t="shared" si="0"/>
        <v>90.811605332864787</v>
      </c>
      <c r="K8" s="182"/>
      <c r="L8" s="757">
        <f>SUM(B8:J8)</f>
        <v>805.79223208764574</v>
      </c>
    </row>
    <row r="9" spans="1:19" ht="15.75" customHeight="1">
      <c r="A9" s="594">
        <v>2023</v>
      </c>
      <c r="B9" s="759">
        <f t="shared" ref="B9:J9" si="1">+B22+B35</f>
        <v>86.560246352756863</v>
      </c>
      <c r="C9" s="759">
        <f t="shared" si="1"/>
        <v>77.25187823217</v>
      </c>
      <c r="D9" s="759">
        <f t="shared" si="1"/>
        <v>89.487893347117961</v>
      </c>
      <c r="E9" s="759">
        <f t="shared" si="1"/>
        <v>74.984432090023972</v>
      </c>
      <c r="F9" s="759">
        <f t="shared" si="1"/>
        <v>91.111723647995476</v>
      </c>
      <c r="G9" s="759">
        <f t="shared" si="1"/>
        <v>85.633772060259986</v>
      </c>
      <c r="H9" s="759">
        <f t="shared" si="1"/>
        <v>87.996089228554567</v>
      </c>
      <c r="I9" s="759">
        <f t="shared" si="1"/>
        <v>74.968319068595449</v>
      </c>
      <c r="J9" s="759">
        <f t="shared" si="1"/>
        <v>84.739091263090003</v>
      </c>
      <c r="K9" s="182"/>
      <c r="L9" s="757">
        <f t="shared" ref="L9:L12" si="2">SUM(B9:J9)</f>
        <v>752.73344529056419</v>
      </c>
    </row>
    <row r="10" spans="1:19" ht="15.75" customHeight="1">
      <c r="A10" s="594">
        <v>2022</v>
      </c>
      <c r="B10" s="759">
        <f t="shared" ref="B10:J10" si="3">+B23+B36</f>
        <v>81.264676107165087</v>
      </c>
      <c r="C10" s="759">
        <f t="shared" si="3"/>
        <v>72.490973227004559</v>
      </c>
      <c r="D10" s="759">
        <f t="shared" si="3"/>
        <v>79.606446409742247</v>
      </c>
      <c r="E10" s="759">
        <f t="shared" si="3"/>
        <v>71.795662855185896</v>
      </c>
      <c r="F10" s="759">
        <f t="shared" si="3"/>
        <v>81.488474806981444</v>
      </c>
      <c r="G10" s="759">
        <f t="shared" si="3"/>
        <v>74.931179179344426</v>
      </c>
      <c r="H10" s="759">
        <f t="shared" si="3"/>
        <v>79.154599657463933</v>
      </c>
      <c r="I10" s="759">
        <f t="shared" si="3"/>
        <v>68.108309075104813</v>
      </c>
      <c r="J10" s="759">
        <f t="shared" si="3"/>
        <v>78.526272625583857</v>
      </c>
      <c r="K10" s="182"/>
      <c r="L10" s="757">
        <f t="shared" si="2"/>
        <v>687.36659394357616</v>
      </c>
    </row>
    <row r="11" spans="1:19" ht="15.75" customHeight="1">
      <c r="A11" s="594">
        <v>2021</v>
      </c>
      <c r="B11" s="759">
        <f t="shared" ref="B11:J11" si="4">+B24+B37</f>
        <v>81.297874749304697</v>
      </c>
      <c r="C11" s="759">
        <f t="shared" si="4"/>
        <v>73.726187613578006</v>
      </c>
      <c r="D11" s="759">
        <f t="shared" si="4"/>
        <v>88.995668740655958</v>
      </c>
      <c r="E11" s="759">
        <f t="shared" si="4"/>
        <v>78.200217580810346</v>
      </c>
      <c r="F11" s="759">
        <f t="shared" si="4"/>
        <v>74.92028826205987</v>
      </c>
      <c r="G11" s="759">
        <f t="shared" si="4"/>
        <v>75.189378752700307</v>
      </c>
      <c r="H11" s="759">
        <f t="shared" si="4"/>
        <v>71.070817668651131</v>
      </c>
      <c r="I11" s="759">
        <f t="shared" si="4"/>
        <v>58.672369327294462</v>
      </c>
      <c r="J11" s="759">
        <f t="shared" si="4"/>
        <v>72.031940471706633</v>
      </c>
      <c r="K11" s="761"/>
      <c r="L11" s="757">
        <f t="shared" si="2"/>
        <v>674.10474316676152</v>
      </c>
      <c r="M11" s="207"/>
    </row>
    <row r="12" spans="1:19" ht="15.75" customHeight="1">
      <c r="A12" s="594">
        <v>2020</v>
      </c>
      <c r="B12" s="759">
        <f t="shared" ref="B12:J12" si="5">+B25+B38</f>
        <v>56.22094961314</v>
      </c>
      <c r="C12" s="759">
        <f t="shared" si="5"/>
        <v>50.089334810570008</v>
      </c>
      <c r="D12" s="759">
        <f t="shared" si="5"/>
        <v>51.060687025458783</v>
      </c>
      <c r="E12" s="759">
        <f t="shared" si="5"/>
        <v>60.72465956345178</v>
      </c>
      <c r="F12" s="759">
        <f t="shared" si="5"/>
        <v>70.942927474397322</v>
      </c>
      <c r="G12" s="759">
        <f t="shared" si="5"/>
        <v>67.063581142474916</v>
      </c>
      <c r="H12" s="759">
        <f t="shared" si="5"/>
        <v>66.232687548420586</v>
      </c>
      <c r="I12" s="759">
        <f t="shared" si="5"/>
        <v>52.32342966205465</v>
      </c>
      <c r="J12" s="759">
        <f t="shared" si="5"/>
        <v>69.009869577086988</v>
      </c>
      <c r="K12" s="761"/>
      <c r="L12" s="757">
        <f t="shared" si="2"/>
        <v>543.66812641705496</v>
      </c>
      <c r="M12" s="207"/>
    </row>
    <row r="13" spans="1:19" ht="15.75" customHeight="1">
      <c r="A13" s="203" t="s">
        <v>210</v>
      </c>
      <c r="B13" s="319"/>
      <c r="C13" s="319"/>
      <c r="D13" s="319"/>
      <c r="E13" s="319"/>
      <c r="F13" s="319"/>
      <c r="G13" s="319"/>
      <c r="H13" s="319"/>
      <c r="I13" s="319"/>
      <c r="J13" s="319"/>
      <c r="K13" s="320"/>
      <c r="L13" s="458"/>
    </row>
    <row r="14" spans="1:19" ht="15.75" customHeight="1">
      <c r="A14" s="327" t="s">
        <v>931</v>
      </c>
      <c r="B14" s="321">
        <f t="shared" ref="B14:J14" si="6">(B8-B9)/B9*100</f>
        <v>10.660621904652459</v>
      </c>
      <c r="C14" s="321">
        <f t="shared" si="6"/>
        <v>11.724639504902107</v>
      </c>
      <c r="D14" s="321">
        <f t="shared" si="6"/>
        <v>-1.6394699209087453</v>
      </c>
      <c r="E14" s="321">
        <f t="shared" si="6"/>
        <v>15.960305596074043</v>
      </c>
      <c r="F14" s="321">
        <f t="shared" si="6"/>
        <v>4.3995797868612652</v>
      </c>
      <c r="G14" s="321">
        <f t="shared" si="6"/>
        <v>1.2734935554428521</v>
      </c>
      <c r="H14" s="321">
        <f t="shared" si="6"/>
        <v>13.3710387265652</v>
      </c>
      <c r="I14" s="321">
        <f t="shared" si="6"/>
        <v>1.7810533783815259</v>
      </c>
      <c r="J14" s="321">
        <f t="shared" si="6"/>
        <v>7.1661307423293099</v>
      </c>
      <c r="K14" s="320"/>
      <c r="L14" s="518">
        <f>(L8-L9)/L9*100</f>
        <v>7.048814839973029</v>
      </c>
    </row>
    <row r="15" spans="1:19" ht="15.75" customHeight="1">
      <c r="A15" s="327" t="s">
        <v>634</v>
      </c>
      <c r="B15" s="321">
        <f t="shared" ref="B15:J15" si="7">(B9-B10)/B10*100</f>
        <v>6.5164478581178606</v>
      </c>
      <c r="C15" s="321">
        <f t="shared" si="7"/>
        <v>6.5675832358557633</v>
      </c>
      <c r="D15" s="321">
        <f t="shared" si="7"/>
        <v>12.412872804942115</v>
      </c>
      <c r="E15" s="321">
        <f t="shared" si="7"/>
        <v>4.441451068248961</v>
      </c>
      <c r="F15" s="321">
        <f t="shared" si="7"/>
        <v>11.809337288258547</v>
      </c>
      <c r="G15" s="321">
        <f t="shared" si="7"/>
        <v>14.283230289622672</v>
      </c>
      <c r="H15" s="321">
        <f t="shared" si="7"/>
        <v>11.169899929191189</v>
      </c>
      <c r="I15" s="321">
        <f t="shared" si="7"/>
        <v>10.072207175083326</v>
      </c>
      <c r="J15" s="321">
        <f t="shared" si="7"/>
        <v>7.9117707103316786</v>
      </c>
      <c r="K15" s="320"/>
      <c r="L15" s="518">
        <f>(L9-L10)/L10*100</f>
        <v>9.509750971743296</v>
      </c>
    </row>
    <row r="16" spans="1:19" ht="15.75" customHeight="1">
      <c r="A16" s="327" t="s">
        <v>309</v>
      </c>
      <c r="B16" s="321">
        <f t="shared" ref="B16:J16" si="8">(B10-B11)/B11*100</f>
        <v>-4.0835805661566173E-2</v>
      </c>
      <c r="C16" s="321">
        <f t="shared" si="8"/>
        <v>-1.6754079202461831</v>
      </c>
      <c r="D16" s="321">
        <f t="shared" si="8"/>
        <v>-10.550201446628856</v>
      </c>
      <c r="E16" s="321">
        <f t="shared" si="8"/>
        <v>-8.1899448924245348</v>
      </c>
      <c r="F16" s="321">
        <f t="shared" si="8"/>
        <v>8.7668997240734683</v>
      </c>
      <c r="G16" s="321">
        <f t="shared" si="8"/>
        <v>-0.34339899815518621</v>
      </c>
      <c r="H16" s="321">
        <f t="shared" si="8"/>
        <v>11.374263381211252</v>
      </c>
      <c r="I16" s="321">
        <f t="shared" si="8"/>
        <v>16.082424923345886</v>
      </c>
      <c r="J16" s="321">
        <f t="shared" si="8"/>
        <v>9.0159061540597083</v>
      </c>
      <c r="K16" s="320"/>
      <c r="L16" s="518">
        <f>(L10-L11)/L11*100</f>
        <v>1.9673279132429862</v>
      </c>
    </row>
    <row r="17" spans="1:12" ht="15.75" customHeight="1">
      <c r="A17" s="327" t="s">
        <v>392</v>
      </c>
      <c r="B17" s="321">
        <f t="shared" ref="B17:J17" si="9">(B11-B12)/B12*100</f>
        <v>44.604236158799601</v>
      </c>
      <c r="C17" s="321">
        <f t="shared" si="9"/>
        <v>47.189392497222933</v>
      </c>
      <c r="D17" s="321">
        <f t="shared" si="9"/>
        <v>74.293911666881513</v>
      </c>
      <c r="E17" s="321">
        <f t="shared" si="9"/>
        <v>28.778354861089316</v>
      </c>
      <c r="F17" s="321">
        <f t="shared" si="9"/>
        <v>5.606423260582166</v>
      </c>
      <c r="G17" s="321">
        <f t="shared" si="9"/>
        <v>12.116557857180837</v>
      </c>
      <c r="H17" s="321">
        <f t="shared" si="9"/>
        <v>7.3047467939354629</v>
      </c>
      <c r="I17" s="321">
        <f t="shared" si="9"/>
        <v>12.134028113688638</v>
      </c>
      <c r="J17" s="321">
        <f t="shared" si="9"/>
        <v>4.3791865035244886</v>
      </c>
      <c r="K17" s="320"/>
      <c r="L17" s="518">
        <f>(L11-L12)/L12*100</f>
        <v>23.991955829620757</v>
      </c>
    </row>
    <row r="18" spans="1:12" ht="15.75" customHeight="1">
      <c r="A18" s="327" t="s">
        <v>933</v>
      </c>
      <c r="B18" s="513">
        <f>(B8-B12)/B12*100</f>
        <v>70.377959809082142</v>
      </c>
      <c r="C18" s="513">
        <f t="shared" ref="C18:J18" si="10">(C8-C12)/C12*100</f>
        <v>72.310897703206464</v>
      </c>
      <c r="D18" s="513">
        <f t="shared" si="10"/>
        <v>72.384610118837685</v>
      </c>
      <c r="E18" s="513">
        <f t="shared" si="10"/>
        <v>43.190883614942699</v>
      </c>
      <c r="F18" s="513">
        <f t="shared" si="10"/>
        <v>34.07997105758237</v>
      </c>
      <c r="G18" s="513">
        <f t="shared" si="10"/>
        <v>29.316554754936757</v>
      </c>
      <c r="H18" s="513">
        <f t="shared" si="10"/>
        <v>50.623633269048042</v>
      </c>
      <c r="I18" s="513">
        <f t="shared" si="10"/>
        <v>45.83054922223193</v>
      </c>
      <c r="J18" s="513">
        <f t="shared" si="10"/>
        <v>31.592199622148719</v>
      </c>
      <c r="K18" s="320"/>
      <c r="L18" s="518">
        <f>(L8-L12)/L12*100</f>
        <v>48.213991759655215</v>
      </c>
    </row>
    <row r="19" spans="1:12" ht="6.75" customHeight="1">
      <c r="B19" s="169"/>
      <c r="C19" s="169"/>
      <c r="D19" s="169"/>
      <c r="E19" s="169"/>
      <c r="F19" s="169"/>
      <c r="G19" s="169"/>
      <c r="H19" s="169"/>
      <c r="I19" s="169"/>
      <c r="J19" s="169"/>
      <c r="L19" s="458"/>
    </row>
    <row r="20" spans="1:12" ht="17.25">
      <c r="A20" s="189" t="s">
        <v>207</v>
      </c>
      <c r="B20" s="154"/>
      <c r="L20" s="459"/>
    </row>
    <row r="21" spans="1:12" ht="18.75">
      <c r="A21" s="591">
        <v>2024</v>
      </c>
      <c r="B21" s="756">
        <v>83.130495335679996</v>
      </c>
      <c r="C21" s="756">
        <v>74.667315333911006</v>
      </c>
      <c r="D21" s="756">
        <v>76.047231375190009</v>
      </c>
      <c r="E21" s="756">
        <v>74.951517949999996</v>
      </c>
      <c r="F21" s="756">
        <v>82.309401204595986</v>
      </c>
      <c r="G21" s="756">
        <v>74.853716471930014</v>
      </c>
      <c r="H21" s="756">
        <v>86.423142732977468</v>
      </c>
      <c r="I21" s="756">
        <v>66.424433312702504</v>
      </c>
      <c r="J21" s="756">
        <v>78.570227840069563</v>
      </c>
      <c r="L21" s="757">
        <f>SUM(B21:J21)</f>
        <v>697.37748155705651</v>
      </c>
    </row>
    <row r="22" spans="1:12" ht="17.25">
      <c r="A22" s="596">
        <v>2023</v>
      </c>
      <c r="B22" s="756">
        <v>74.524257254076858</v>
      </c>
      <c r="C22" s="756">
        <v>66.040609476270006</v>
      </c>
      <c r="D22" s="756">
        <v>76.347426499913794</v>
      </c>
      <c r="E22" s="756">
        <v>64.185305501549465</v>
      </c>
      <c r="F22" s="756">
        <v>77.846913387599983</v>
      </c>
      <c r="G22" s="756">
        <v>73.170060083949991</v>
      </c>
      <c r="H22" s="756">
        <v>76.028723719054568</v>
      </c>
      <c r="I22" s="756">
        <v>64.330788094545454</v>
      </c>
      <c r="J22" s="756">
        <v>72.822503860959998</v>
      </c>
      <c r="L22" s="757">
        <f t="shared" ref="L22:L25" si="11">SUM(B22:J22)</f>
        <v>645.29658787792005</v>
      </c>
    </row>
    <row r="23" spans="1:12" ht="17.25">
      <c r="A23" s="596">
        <v>2022</v>
      </c>
      <c r="B23" s="756">
        <v>71.142289391425095</v>
      </c>
      <c r="C23" s="756">
        <v>62.508576844724566</v>
      </c>
      <c r="D23" s="756">
        <v>68.536327849502243</v>
      </c>
      <c r="E23" s="756">
        <v>61.790444179885895</v>
      </c>
      <c r="F23" s="756">
        <v>70.731177764771445</v>
      </c>
      <c r="G23" s="756">
        <v>64.609127599048549</v>
      </c>
      <c r="H23" s="756">
        <v>69.05795508269982</v>
      </c>
      <c r="I23" s="756">
        <v>59.060428420398154</v>
      </c>
      <c r="J23" s="756">
        <v>67.70762681751053</v>
      </c>
      <c r="L23" s="757">
        <f t="shared" si="11"/>
        <v>595.14395394996632</v>
      </c>
    </row>
    <row r="24" spans="1:12" ht="17.25">
      <c r="A24" s="596">
        <v>2021</v>
      </c>
      <c r="B24" s="756">
        <v>71.893609094554691</v>
      </c>
      <c r="C24" s="756">
        <v>64.368411128628011</v>
      </c>
      <c r="D24" s="756">
        <v>77.992964846695955</v>
      </c>
      <c r="E24" s="756">
        <v>67.993570299680343</v>
      </c>
      <c r="F24" s="756">
        <v>65.203686535249872</v>
      </c>
      <c r="G24" s="756">
        <v>65.344023014128581</v>
      </c>
      <c r="H24" s="756">
        <v>61.860671781140347</v>
      </c>
      <c r="I24" s="756">
        <v>51.174647457704545</v>
      </c>
      <c r="J24" s="756">
        <v>62.580168138411508</v>
      </c>
      <c r="K24" s="206"/>
      <c r="L24" s="757">
        <f t="shared" si="11"/>
        <v>588.41175229619387</v>
      </c>
    </row>
    <row r="25" spans="1:12" ht="17.25">
      <c r="A25" s="596">
        <v>2020</v>
      </c>
      <c r="B25" s="756">
        <v>48.53638361774</v>
      </c>
      <c r="C25" s="756">
        <v>43.118093633450009</v>
      </c>
      <c r="D25" s="756">
        <v>44.984500192628786</v>
      </c>
      <c r="E25" s="756">
        <v>54.46170444134178</v>
      </c>
      <c r="F25" s="756">
        <v>62.687417402137314</v>
      </c>
      <c r="G25" s="756">
        <v>58.281797230744921</v>
      </c>
      <c r="H25" s="756">
        <v>57.29950755177375</v>
      </c>
      <c r="I25" s="756">
        <v>45.466408191454647</v>
      </c>
      <c r="J25" s="756">
        <v>60.27828725049001</v>
      </c>
      <c r="K25" s="206"/>
      <c r="L25" s="757">
        <f t="shared" si="11"/>
        <v>475.1140995117612</v>
      </c>
    </row>
    <row r="26" spans="1:12" ht="17.25">
      <c r="A26" s="203" t="s">
        <v>210</v>
      </c>
      <c r="B26" s="319"/>
      <c r="C26" s="319"/>
      <c r="D26" s="319"/>
      <c r="E26" s="319"/>
      <c r="F26" s="319"/>
      <c r="G26" s="319"/>
      <c r="H26" s="319"/>
      <c r="I26" s="319"/>
      <c r="J26" s="319"/>
      <c r="K26" s="320"/>
      <c r="L26" s="458"/>
    </row>
    <row r="27" spans="1:12" ht="17.25">
      <c r="A27" s="327" t="s">
        <v>931</v>
      </c>
      <c r="B27" s="321">
        <f t="shared" ref="B27:J27" si="12">(B21-B22)/B22*100</f>
        <v>11.548237310519902</v>
      </c>
      <c r="C27" s="321">
        <f t="shared" si="12"/>
        <v>13.062729017879196</v>
      </c>
      <c r="D27" s="321">
        <f t="shared" si="12"/>
        <v>-0.39319612786702701</v>
      </c>
      <c r="E27" s="321">
        <f t="shared" si="12"/>
        <v>16.773640577578352</v>
      </c>
      <c r="F27" s="321">
        <f t="shared" si="12"/>
        <v>5.73238889354195</v>
      </c>
      <c r="G27" s="321">
        <f t="shared" si="12"/>
        <v>2.3010181842796329</v>
      </c>
      <c r="H27" s="321">
        <f t="shared" si="12"/>
        <v>13.671699991088785</v>
      </c>
      <c r="I27" s="321">
        <f t="shared" si="12"/>
        <v>3.2544995641590289</v>
      </c>
      <c r="J27" s="321">
        <f t="shared" si="12"/>
        <v>7.8927854363311845</v>
      </c>
      <c r="K27" s="320"/>
      <c r="L27" s="518">
        <f>(L21-L22)/L22*100</f>
        <v>8.0708459733850866</v>
      </c>
    </row>
    <row r="28" spans="1:12" ht="17.25">
      <c r="A28" s="327" t="s">
        <v>634</v>
      </c>
      <c r="B28" s="321">
        <f t="shared" ref="B28:J28" si="13">(B22-B23)/B23*100</f>
        <v>4.753808025553079</v>
      </c>
      <c r="C28" s="321">
        <f t="shared" si="13"/>
        <v>5.6504767982788078</v>
      </c>
      <c r="D28" s="321">
        <f t="shared" si="13"/>
        <v>11.397019501196228</v>
      </c>
      <c r="E28" s="321">
        <f t="shared" si="13"/>
        <v>3.8757794242287509</v>
      </c>
      <c r="F28" s="321">
        <f t="shared" si="13"/>
        <v>10.060253268358016</v>
      </c>
      <c r="G28" s="321">
        <f t="shared" si="13"/>
        <v>13.250345273238937</v>
      </c>
      <c r="H28" s="321">
        <f t="shared" si="13"/>
        <v>10.094084929110569</v>
      </c>
      <c r="I28" s="321">
        <f t="shared" si="13"/>
        <v>8.9236732870143491</v>
      </c>
      <c r="J28" s="321">
        <f t="shared" si="13"/>
        <v>7.5543587685259999</v>
      </c>
      <c r="K28" s="320"/>
      <c r="L28" s="518">
        <f>(L22-L23)/L23*100</f>
        <v>8.426975288094761</v>
      </c>
    </row>
    <row r="29" spans="1:12" ht="17.25">
      <c r="A29" s="327" t="s">
        <v>309</v>
      </c>
      <c r="B29" s="321">
        <f t="shared" ref="B29:J29" si="14">(B23-B24)/B24*100</f>
        <v>-1.045043798178859</v>
      </c>
      <c r="C29" s="321">
        <f t="shared" si="14"/>
        <v>-2.8893586951943262</v>
      </c>
      <c r="D29" s="321">
        <f t="shared" si="14"/>
        <v>-12.124987190552131</v>
      </c>
      <c r="E29" s="321">
        <f t="shared" si="14"/>
        <v>-9.1231069238669029</v>
      </c>
      <c r="F29" s="321">
        <f t="shared" si="14"/>
        <v>8.4772679632666872</v>
      </c>
      <c r="G29" s="321">
        <f t="shared" si="14"/>
        <v>-1.1246559075818372</v>
      </c>
      <c r="H29" s="321">
        <f t="shared" si="14"/>
        <v>11.634667219623909</v>
      </c>
      <c r="I29" s="321">
        <f t="shared" si="14"/>
        <v>15.409546239104326</v>
      </c>
      <c r="J29" s="321">
        <f t="shared" si="14"/>
        <v>8.1934242614343571</v>
      </c>
      <c r="K29" s="320"/>
      <c r="L29" s="518">
        <f>(L23-L24)/L24*100</f>
        <v>1.1441310659586561</v>
      </c>
    </row>
    <row r="30" spans="1:12" ht="17.25">
      <c r="A30" s="327" t="s">
        <v>392</v>
      </c>
      <c r="B30" s="321">
        <f t="shared" ref="B30:J30" si="15">(B24-B25)/B25*100</f>
        <v>48.123126891303144</v>
      </c>
      <c r="C30" s="321">
        <f t="shared" si="15"/>
        <v>49.283991253946589</v>
      </c>
      <c r="D30" s="321">
        <f t="shared" si="15"/>
        <v>73.377417805513318</v>
      </c>
      <c r="E30" s="321">
        <f t="shared" si="15"/>
        <v>24.846570626362087</v>
      </c>
      <c r="F30" s="321">
        <f t="shared" si="15"/>
        <v>4.0139939359294248</v>
      </c>
      <c r="G30" s="321">
        <f t="shared" si="15"/>
        <v>12.117378184861776</v>
      </c>
      <c r="H30" s="321">
        <f t="shared" si="15"/>
        <v>7.9602154089113153</v>
      </c>
      <c r="I30" s="321">
        <f t="shared" si="15"/>
        <v>12.554849818382516</v>
      </c>
      <c r="J30" s="321">
        <f t="shared" si="15"/>
        <v>3.818756293382882</v>
      </c>
      <c r="K30" s="320"/>
      <c r="L30" s="518">
        <f>(L24-L25)/L25*100</f>
        <v>23.84640929428533</v>
      </c>
    </row>
    <row r="31" spans="1:12" ht="17.25">
      <c r="A31" s="327" t="s">
        <v>933</v>
      </c>
      <c r="B31" s="513">
        <f>(B21-B25)/B25*100</f>
        <v>71.274596785772644</v>
      </c>
      <c r="C31" s="513">
        <f t="shared" ref="C31:J31" si="16">(C21-C25)/C25*100</f>
        <v>73.169333432649381</v>
      </c>
      <c r="D31" s="513">
        <f t="shared" si="16"/>
        <v>69.052075825110975</v>
      </c>
      <c r="E31" s="513">
        <f t="shared" si="16"/>
        <v>37.62242426827985</v>
      </c>
      <c r="F31" s="513">
        <f t="shared" si="16"/>
        <v>31.301311516128376</v>
      </c>
      <c r="G31" s="513">
        <f t="shared" si="16"/>
        <v>28.434125281989491</v>
      </c>
      <c r="H31" s="513">
        <f t="shared" si="16"/>
        <v>50.827025266994937</v>
      </c>
      <c r="I31" s="513">
        <f t="shared" si="16"/>
        <v>46.095625220702814</v>
      </c>
      <c r="J31" s="513">
        <f t="shared" si="16"/>
        <v>30.345820068785805</v>
      </c>
      <c r="K31" s="320"/>
      <c r="L31" s="518">
        <f>(L21-L25)/L25*100</f>
        <v>46.781053703457459</v>
      </c>
    </row>
    <row r="32" spans="1:12" ht="6.75" customHeight="1">
      <c r="L32" s="460"/>
    </row>
    <row r="33" spans="1:12" ht="17.25">
      <c r="A33" s="189" t="s">
        <v>208</v>
      </c>
      <c r="B33" s="154"/>
      <c r="L33" s="461"/>
    </row>
    <row r="34" spans="1:12" ht="18.75">
      <c r="A34" s="591">
        <v>2024</v>
      </c>
      <c r="B34" s="756">
        <v>12.657611600479999</v>
      </c>
      <c r="C34" s="756">
        <v>11.642067131746874</v>
      </c>
      <c r="D34" s="756">
        <v>11.973534877647056</v>
      </c>
      <c r="E34" s="756">
        <v>12.000658651072412</v>
      </c>
      <c r="F34" s="756">
        <v>12.810855420477589</v>
      </c>
      <c r="G34" s="756">
        <v>11.870596156800001</v>
      </c>
      <c r="H34" s="756">
        <v>13.338937664190002</v>
      </c>
      <c r="I34" s="756">
        <v>9.8791115353799999</v>
      </c>
      <c r="J34" s="756">
        <v>12.241377492795227</v>
      </c>
      <c r="L34" s="757">
        <f>SUM(B34:J34)</f>
        <v>108.41475053058916</v>
      </c>
    </row>
    <row r="35" spans="1:12" ht="17.25">
      <c r="A35" s="606">
        <v>2023</v>
      </c>
      <c r="B35" s="756">
        <v>12.03598909868</v>
      </c>
      <c r="C35" s="756">
        <v>11.211268755899999</v>
      </c>
      <c r="D35" s="756">
        <v>13.140466847204173</v>
      </c>
      <c r="E35" s="756">
        <v>10.799126588474504</v>
      </c>
      <c r="F35" s="756">
        <v>13.264810260395496</v>
      </c>
      <c r="G35" s="756">
        <v>12.46371197631</v>
      </c>
      <c r="H35" s="756">
        <v>11.967365509499999</v>
      </c>
      <c r="I35" s="756">
        <v>10.63753097405</v>
      </c>
      <c r="J35" s="756">
        <v>11.91658740213</v>
      </c>
      <c r="L35" s="757">
        <f t="shared" ref="L35:L38" si="17">SUM(B35:J35)</f>
        <v>107.43685741264416</v>
      </c>
    </row>
    <row r="36" spans="1:12" ht="17.25">
      <c r="A36" s="606">
        <v>2022</v>
      </c>
      <c r="B36" s="756">
        <v>10.122386715739998</v>
      </c>
      <c r="C36" s="756">
        <v>9.9823963822799993</v>
      </c>
      <c r="D36" s="756">
        <v>11.070118560240001</v>
      </c>
      <c r="E36" s="756">
        <v>10.005218675299998</v>
      </c>
      <c r="F36" s="756">
        <v>10.757297042210002</v>
      </c>
      <c r="G36" s="756">
        <v>10.322051580295881</v>
      </c>
      <c r="H36" s="756">
        <v>10.096644574764117</v>
      </c>
      <c r="I36" s="756">
        <v>9.0478806547066668</v>
      </c>
      <c r="J36" s="756">
        <v>10.818645808073335</v>
      </c>
      <c r="L36" s="757">
        <f t="shared" si="17"/>
        <v>92.222639993609988</v>
      </c>
    </row>
    <row r="37" spans="1:12" ht="17.25">
      <c r="A37" s="606">
        <v>2021</v>
      </c>
      <c r="B37" s="756">
        <v>9.4042656547499988</v>
      </c>
      <c r="C37" s="756">
        <v>9.3577764849499996</v>
      </c>
      <c r="D37" s="756">
        <v>11.002703893960001</v>
      </c>
      <c r="E37" s="756">
        <v>10.20664728113</v>
      </c>
      <c r="F37" s="756">
        <v>9.7166017268099978</v>
      </c>
      <c r="G37" s="756">
        <v>9.8453557385717225</v>
      </c>
      <c r="H37" s="756">
        <v>9.210145887510782</v>
      </c>
      <c r="I37" s="756">
        <v>7.4977218695899133</v>
      </c>
      <c r="J37" s="756">
        <v>9.4517723332951249</v>
      </c>
      <c r="K37" s="206"/>
      <c r="L37" s="757">
        <f t="shared" si="17"/>
        <v>85.692990870567542</v>
      </c>
    </row>
    <row r="38" spans="1:12" ht="17.25">
      <c r="A38" s="606">
        <v>2020</v>
      </c>
      <c r="B38" s="756">
        <v>7.6845659953999998</v>
      </c>
      <c r="C38" s="756">
        <v>6.9712411771200014</v>
      </c>
      <c r="D38" s="756">
        <v>6.0761868328299986</v>
      </c>
      <c r="E38" s="756">
        <v>6.262955122110001</v>
      </c>
      <c r="F38" s="756">
        <v>8.2555100722600017</v>
      </c>
      <c r="G38" s="756">
        <v>8.7817839117300007</v>
      </c>
      <c r="H38" s="756">
        <v>8.9331799966468424</v>
      </c>
      <c r="I38" s="756">
        <v>6.8570214706000003</v>
      </c>
      <c r="J38" s="756">
        <v>8.7315823265969836</v>
      </c>
      <c r="K38" s="206"/>
      <c r="L38" s="757">
        <f t="shared" si="17"/>
        <v>68.554026905293824</v>
      </c>
    </row>
    <row r="39" spans="1:12" ht="17.25">
      <c r="A39" s="203" t="s">
        <v>210</v>
      </c>
      <c r="B39" s="319"/>
      <c r="C39" s="319"/>
      <c r="D39" s="319"/>
      <c r="E39" s="319"/>
      <c r="F39" s="319"/>
      <c r="G39" s="319"/>
      <c r="H39" s="319"/>
      <c r="I39" s="319"/>
      <c r="J39" s="319"/>
      <c r="K39" s="320"/>
      <c r="L39" s="458"/>
    </row>
    <row r="40" spans="1:12" ht="17.25">
      <c r="A40" s="327" t="s">
        <v>931</v>
      </c>
      <c r="B40" s="321">
        <f t="shared" ref="B40:J40" si="18">(B34-B35)/B35*100</f>
        <v>5.1646981124980682</v>
      </c>
      <c r="C40" s="321">
        <f t="shared" si="18"/>
        <v>3.8425479330353616</v>
      </c>
      <c r="D40" s="321">
        <f t="shared" si="18"/>
        <v>-8.880445292591709</v>
      </c>
      <c r="E40" s="321">
        <f t="shared" si="18"/>
        <v>11.126196667425466</v>
      </c>
      <c r="F40" s="321">
        <f t="shared" si="18"/>
        <v>-3.422249025855062</v>
      </c>
      <c r="G40" s="321">
        <f t="shared" si="18"/>
        <v>-4.7587413816794255</v>
      </c>
      <c r="H40" s="321">
        <f t="shared" si="18"/>
        <v>11.460936440866744</v>
      </c>
      <c r="I40" s="321">
        <f t="shared" si="18"/>
        <v>-7.129656689321477</v>
      </c>
      <c r="J40" s="321">
        <f t="shared" si="18"/>
        <v>2.7255293793856854</v>
      </c>
      <c r="K40" s="320"/>
      <c r="L40" s="518">
        <f>(L34-L35)/L35*100</f>
        <v>0.91020264506537374</v>
      </c>
    </row>
    <row r="41" spans="1:12" ht="17.25">
      <c r="A41" s="327" t="s">
        <v>634</v>
      </c>
      <c r="B41" s="321">
        <f t="shared" ref="B41:J41" si="19">(B35-B36)/B36*100</f>
        <v>18.904655953960049</v>
      </c>
      <c r="C41" s="321">
        <f t="shared" si="19"/>
        <v>12.310394484047956</v>
      </c>
      <c r="D41" s="321">
        <f t="shared" si="19"/>
        <v>18.702132914819362</v>
      </c>
      <c r="E41" s="321">
        <f t="shared" si="19"/>
        <v>7.9349381451745336</v>
      </c>
      <c r="F41" s="321">
        <f t="shared" si="19"/>
        <v>23.309881732803252</v>
      </c>
      <c r="G41" s="321">
        <f t="shared" si="19"/>
        <v>20.74839850735108</v>
      </c>
      <c r="H41" s="321">
        <f t="shared" si="19"/>
        <v>18.528144879058363</v>
      </c>
      <c r="I41" s="321">
        <f t="shared" si="19"/>
        <v>17.569311311775582</v>
      </c>
      <c r="J41" s="321">
        <f t="shared" si="19"/>
        <v>10.148604673214598</v>
      </c>
      <c r="K41" s="320"/>
      <c r="L41" s="518">
        <f>(L35-L36)/L36*100</f>
        <v>16.497269455838985</v>
      </c>
    </row>
    <row r="42" spans="1:12" ht="17.25">
      <c r="A42" s="327" t="s">
        <v>309</v>
      </c>
      <c r="B42" s="321">
        <f t="shared" ref="B42:J42" si="20">(B36-B37)/B37*100</f>
        <v>7.6361205367192406</v>
      </c>
      <c r="C42" s="321">
        <f t="shared" si="20"/>
        <v>6.674875151533791</v>
      </c>
      <c r="D42" s="321">
        <f t="shared" si="20"/>
        <v>0.61270999319546493</v>
      </c>
      <c r="E42" s="321">
        <f t="shared" si="20"/>
        <v>-1.9735041319827076</v>
      </c>
      <c r="F42" s="321">
        <f t="shared" si="20"/>
        <v>10.710486491676644</v>
      </c>
      <c r="G42" s="321">
        <f t="shared" si="20"/>
        <v>4.8418346109788519</v>
      </c>
      <c r="H42" s="321">
        <f t="shared" si="20"/>
        <v>9.6252404476616586</v>
      </c>
      <c r="I42" s="321">
        <f t="shared" si="20"/>
        <v>20.675063867120201</v>
      </c>
      <c r="J42" s="321">
        <f t="shared" si="20"/>
        <v>14.461557331033209</v>
      </c>
      <c r="K42" s="320"/>
      <c r="L42" s="518">
        <f>(L36-L37)/L37*100</f>
        <v>7.6198170430355994</v>
      </c>
    </row>
    <row r="43" spans="1:12" ht="17.25">
      <c r="A43" s="327" t="s">
        <v>392</v>
      </c>
      <c r="B43" s="321">
        <f t="shared" ref="B43:J43" si="21">(B37-B38)/B38*100</f>
        <v>22.378617873532679</v>
      </c>
      <c r="C43" s="321">
        <f t="shared" si="21"/>
        <v>34.234008653476792</v>
      </c>
      <c r="D43" s="321">
        <f t="shared" si="21"/>
        <v>81.079091158154299</v>
      </c>
      <c r="E43" s="321">
        <f t="shared" si="21"/>
        <v>62.968552099274213</v>
      </c>
      <c r="F43" s="321">
        <f t="shared" si="21"/>
        <v>17.698381344836907</v>
      </c>
      <c r="G43" s="321">
        <f t="shared" si="21"/>
        <v>12.11111361350042</v>
      </c>
      <c r="H43" s="321">
        <f t="shared" si="21"/>
        <v>3.1004176672573656</v>
      </c>
      <c r="I43" s="321">
        <f t="shared" si="21"/>
        <v>9.3437128895828092</v>
      </c>
      <c r="J43" s="321">
        <f t="shared" si="21"/>
        <v>8.2481041781441409</v>
      </c>
      <c r="K43" s="320"/>
      <c r="L43" s="518">
        <f>(L37-L38)/L38*100</f>
        <v>25.000666976063847</v>
      </c>
    </row>
    <row r="44" spans="1:12" ht="17.25">
      <c r="A44" s="327" t="s">
        <v>933</v>
      </c>
      <c r="B44" s="513">
        <f>(B34-B38)/B38*100</f>
        <v>64.714723096358028</v>
      </c>
      <c r="C44" s="513">
        <f t="shared" ref="C44:J44" si="22">(C34-C38)/C38*100</f>
        <v>67.001353646417812</v>
      </c>
      <c r="D44" s="513">
        <f t="shared" si="22"/>
        <v>97.056726645621481</v>
      </c>
      <c r="E44" s="513">
        <f t="shared" si="22"/>
        <v>91.613358503986348</v>
      </c>
      <c r="F44" s="513">
        <f t="shared" si="22"/>
        <v>55.179453581243479</v>
      </c>
      <c r="G44" s="513">
        <f t="shared" si="22"/>
        <v>35.172947502661891</v>
      </c>
      <c r="H44" s="513">
        <f t="shared" si="22"/>
        <v>49.319029384798071</v>
      </c>
      <c r="I44" s="513">
        <f t="shared" si="22"/>
        <v>44.072926965993034</v>
      </c>
      <c r="J44" s="513">
        <f t="shared" si="22"/>
        <v>40.196553556016674</v>
      </c>
      <c r="K44" s="320"/>
      <c r="L44" s="518">
        <f>(L34-L38)/L38*100</f>
        <v>58.144977654430448</v>
      </c>
    </row>
    <row r="45" spans="1:12" ht="17.25">
      <c r="L45" s="458"/>
    </row>
  </sheetData>
  <pageMargins left="0.7" right="0.7" top="0.75" bottom="0.75" header="0.3" footer="0.3"/>
  <pageSetup paperSize="9" orientation="portrait" r:id="rId1"/>
  <ignoredErrors>
    <ignoredError sqref="L21:L25" formulaRange="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78A9-04E1-447D-A937-E76F8876BE71}">
  <sheetPr>
    <tabColor rgb="FFFFC000"/>
  </sheetPr>
  <dimension ref="A1:I28"/>
  <sheetViews>
    <sheetView showGridLines="0" zoomScale="90" zoomScaleNormal="90" workbookViewId="0">
      <selection activeCell="A2" sqref="A2"/>
    </sheetView>
  </sheetViews>
  <sheetFormatPr defaultColWidth="9.140625" defaultRowHeight="15.7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c r="A1" s="187" t="str">
        <f>'Indice-Index'!A31</f>
        <v>3.8   Trend storico dei volumi  - Volumes  trend</v>
      </c>
      <c r="B1" s="92"/>
      <c r="C1" s="93"/>
      <c r="D1" s="93"/>
      <c r="E1" s="93"/>
      <c r="F1" s="93"/>
      <c r="G1" s="93"/>
      <c r="H1" s="93"/>
      <c r="I1" s="93"/>
    </row>
    <row r="4" spans="1:9">
      <c r="A4" s="1064" t="s">
        <v>220</v>
      </c>
      <c r="B4" s="203" t="str">
        <f>+'3.4'!B4</f>
        <v>2019/20</v>
      </c>
      <c r="C4" s="203" t="str">
        <f>+'3.4'!C4</f>
        <v>2020/21</v>
      </c>
      <c r="D4" s="203" t="str">
        <f>+'3.4'!D4</f>
        <v>2021/22</v>
      </c>
      <c r="E4" s="203" t="str">
        <f>+'3.4'!E4</f>
        <v>2022/23</v>
      </c>
      <c r="F4" s="203" t="str">
        <f>+'3.4'!F4</f>
        <v>2023/24</v>
      </c>
      <c r="G4" s="13"/>
      <c r="H4" s="303" t="s">
        <v>108</v>
      </c>
      <c r="I4" s="303" t="s">
        <v>108</v>
      </c>
    </row>
    <row r="5" spans="1:9">
      <c r="A5" s="1065"/>
      <c r="B5" s="69" t="s">
        <v>103</v>
      </c>
      <c r="C5" s="70"/>
      <c r="D5" s="69"/>
      <c r="E5" s="69" t="s">
        <v>104</v>
      </c>
      <c r="F5" s="69" t="s">
        <v>105</v>
      </c>
      <c r="G5" s="70"/>
      <c r="H5" s="305" t="s">
        <v>107</v>
      </c>
      <c r="I5" s="305" t="s">
        <v>106</v>
      </c>
    </row>
    <row r="6" spans="1:9">
      <c r="B6" s="13"/>
      <c r="C6" s="13"/>
      <c r="D6" s="13"/>
      <c r="E6" s="13"/>
      <c r="F6" s="13"/>
      <c r="H6" s="13"/>
      <c r="I6" s="13"/>
    </row>
    <row r="7" spans="1:9">
      <c r="A7" s="241" t="s">
        <v>139</v>
      </c>
      <c r="B7" s="463">
        <f>B8+B9+B10</f>
        <v>2402.9012575034121</v>
      </c>
      <c r="C7" s="463">
        <f t="shared" ref="C7:F7" si="0">C8+C9+C10</f>
        <v>2310.7058716723</v>
      </c>
      <c r="D7" s="463">
        <f t="shared" si="0"/>
        <v>2198.2253192634253</v>
      </c>
      <c r="E7" s="463">
        <f t="shared" si="0"/>
        <v>2007.5582510254378</v>
      </c>
      <c r="F7" s="463">
        <f t="shared" si="0"/>
        <v>1877.7969245375355</v>
      </c>
      <c r="G7" s="151"/>
      <c r="H7" s="242">
        <f>(F7-B7)/B7*100</f>
        <v>-21.852930132944966</v>
      </c>
      <c r="I7" s="242">
        <f>(F7-E7)/E7*100</f>
        <v>-6.4636394197588913</v>
      </c>
    </row>
    <row r="8" spans="1:9">
      <c r="A8" s="6" t="s">
        <v>136</v>
      </c>
      <c r="B8" s="123">
        <v>808.66218108188559</v>
      </c>
      <c r="C8" s="123">
        <v>749.71780227102511</v>
      </c>
      <c r="D8" s="123">
        <v>677.24780633583714</v>
      </c>
      <c r="E8" s="123">
        <v>590.5120331712335</v>
      </c>
      <c r="F8" s="123">
        <v>551.80099355336563</v>
      </c>
      <c r="H8" s="118">
        <f t="shared" ref="H8:H14" si="1">(F8-B8)/B8*100</f>
        <v>-31.763719577546318</v>
      </c>
      <c r="I8" s="118">
        <f t="shared" ref="I8:I14" si="2">(F8-E8)/E8*100</f>
        <v>-6.5555039429048598</v>
      </c>
    </row>
    <row r="9" spans="1:9">
      <c r="A9" s="127" t="s">
        <v>961</v>
      </c>
      <c r="B9" s="128">
        <v>1556.8162309097729</v>
      </c>
      <c r="C9" s="128">
        <v>1523.1606156731561</v>
      </c>
      <c r="D9" s="128">
        <v>1473.1788355747965</v>
      </c>
      <c r="E9" s="128">
        <v>1371.437030224889</v>
      </c>
      <c r="F9" s="128">
        <v>1279.8218922817052</v>
      </c>
      <c r="H9" s="118">
        <f t="shared" si="1"/>
        <v>-17.792359376045148</v>
      </c>
      <c r="I9" s="118">
        <f t="shared" si="2"/>
        <v>-6.6802292722226309</v>
      </c>
    </row>
    <row r="10" spans="1:9">
      <c r="A10" s="84" t="s">
        <v>955</v>
      </c>
      <c r="B10" s="851">
        <v>37.422845511753629</v>
      </c>
      <c r="C10" s="851">
        <v>37.82745372811852</v>
      </c>
      <c r="D10" s="851">
        <v>47.798677352791728</v>
      </c>
      <c r="E10" s="851">
        <v>45.609187629315265</v>
      </c>
      <c r="F10" s="851">
        <v>46.174038702464479</v>
      </c>
      <c r="H10" s="248">
        <f t="shared" si="1"/>
        <v>23.384627948621141</v>
      </c>
      <c r="I10" s="248">
        <f t="shared" si="2"/>
        <v>1.2384589651979601</v>
      </c>
    </row>
    <row r="11" spans="1:9" ht="5.25" customHeight="1">
      <c r="A11" s="239"/>
      <c r="B11" s="243"/>
      <c r="C11" s="243"/>
      <c r="D11" s="243"/>
      <c r="E11" s="243"/>
      <c r="F11" s="243"/>
      <c r="G11" s="151"/>
      <c r="H11" s="240"/>
      <c r="I11" s="240"/>
    </row>
    <row r="12" spans="1:9">
      <c r="A12" s="241" t="s">
        <v>132</v>
      </c>
      <c r="B12" s="463">
        <f>+B14+B13</f>
        <v>713.77823353784333</v>
      </c>
      <c r="C12" s="463">
        <f>+C14+C13</f>
        <v>946.20103924351963</v>
      </c>
      <c r="D12" s="463">
        <f>+D14+D13</f>
        <v>942.51158052327924</v>
      </c>
      <c r="E12" s="463">
        <f>+E14+E13</f>
        <v>1036.3063780569703</v>
      </c>
      <c r="F12" s="463">
        <f>+F14+F13</f>
        <v>1115.8093352764358</v>
      </c>
      <c r="G12" s="151"/>
      <c r="H12" s="242">
        <f>(F12-B12)/B12*100</f>
        <v>56.324371191024483</v>
      </c>
      <c r="I12" s="242">
        <f>(F12-E12)/E12*100</f>
        <v>7.6717618363528901</v>
      </c>
    </row>
    <row r="13" spans="1:9">
      <c r="A13" s="6" t="s">
        <v>148</v>
      </c>
      <c r="B13" s="123">
        <v>621.13526338736347</v>
      </c>
      <c r="C13" s="123">
        <v>829.58421080557753</v>
      </c>
      <c r="D13" s="123">
        <v>817.33865870592672</v>
      </c>
      <c r="E13" s="123">
        <v>892.34736732640727</v>
      </c>
      <c r="F13" s="123">
        <v>967.07557849074658</v>
      </c>
      <c r="H13" s="40">
        <f t="shared" si="1"/>
        <v>55.694843860062996</v>
      </c>
      <c r="I13" s="40">
        <f t="shared" si="2"/>
        <v>8.3743409686112571</v>
      </c>
    </row>
    <row r="14" spans="1:9">
      <c r="A14" s="158" t="s">
        <v>147</v>
      </c>
      <c r="B14" s="462">
        <v>92.642970150479925</v>
      </c>
      <c r="C14" s="462">
        <v>116.61682843794213</v>
      </c>
      <c r="D14" s="462">
        <v>125.17292181735246</v>
      </c>
      <c r="E14" s="462">
        <v>143.95901073056302</v>
      </c>
      <c r="F14" s="462">
        <v>148.73375678568914</v>
      </c>
      <c r="H14" s="234">
        <f t="shared" si="1"/>
        <v>60.545108327270789</v>
      </c>
      <c r="I14" s="234">
        <f t="shared" si="2"/>
        <v>3.3167399740351362</v>
      </c>
    </row>
    <row r="15" spans="1:9">
      <c r="B15" s="13"/>
      <c r="C15" s="13"/>
      <c r="D15" s="13"/>
      <c r="E15" s="13"/>
      <c r="F15" s="13"/>
      <c r="H15" s="13"/>
      <c r="I15" s="13"/>
    </row>
    <row r="16" spans="1:9">
      <c r="A16" s="5"/>
      <c r="B16" s="83"/>
      <c r="C16" s="83"/>
      <c r="D16" s="83"/>
      <c r="E16" s="83"/>
      <c r="F16" s="83"/>
      <c r="H16" s="40"/>
      <c r="I16" s="40"/>
    </row>
    <row r="17" spans="1:9">
      <c r="A17" s="1065" t="s">
        <v>100</v>
      </c>
      <c r="B17" s="302" t="str">
        <f>+'3.4'!B19</f>
        <v>3T20</v>
      </c>
      <c r="C17" s="302" t="str">
        <f>+'3.4'!C19</f>
        <v>3T21</v>
      </c>
      <c r="D17" s="302" t="str">
        <f>+'3.4'!D19</f>
        <v>3T22</v>
      </c>
      <c r="E17" s="302" t="str">
        <f>+'3.4'!E19</f>
        <v>3T23</v>
      </c>
      <c r="F17" s="302" t="str">
        <f>+'3.4'!F19</f>
        <v>3T24</v>
      </c>
      <c r="G17" s="24"/>
      <c r="H17" s="303" t="s">
        <v>108</v>
      </c>
      <c r="I17" s="303" t="s">
        <v>108</v>
      </c>
    </row>
    <row r="18" spans="1:9">
      <c r="A18" s="1065"/>
      <c r="B18" s="302" t="str">
        <f>+'3.4'!B20</f>
        <v>3Q20</v>
      </c>
      <c r="C18" s="302" t="str">
        <f>+'3.4'!C20</f>
        <v>3Q21</v>
      </c>
      <c r="D18" s="302" t="str">
        <f>+'3.4'!D20</f>
        <v>3Q22</v>
      </c>
      <c r="E18" s="302" t="str">
        <f>+'3.4'!E20</f>
        <v>3Q23</v>
      </c>
      <c r="F18" s="302" t="str">
        <f>+'3.4'!F20</f>
        <v>3Q24</v>
      </c>
      <c r="G18" s="24"/>
      <c r="H18" s="305" t="s">
        <v>107</v>
      </c>
      <c r="I18" s="305" t="s">
        <v>106</v>
      </c>
    </row>
    <row r="19" spans="1:9">
      <c r="B19" s="303" t="s">
        <v>103</v>
      </c>
      <c r="C19" s="304"/>
      <c r="D19" s="303"/>
      <c r="E19" s="303" t="s">
        <v>104</v>
      </c>
      <c r="F19" s="303" t="s">
        <v>105</v>
      </c>
      <c r="G19" s="24"/>
      <c r="H19" s="13"/>
      <c r="I19" s="13"/>
    </row>
    <row r="20" spans="1:9">
      <c r="B20" s="69"/>
      <c r="C20" s="70"/>
      <c r="D20" s="69"/>
      <c r="E20" s="69"/>
      <c r="F20" s="69"/>
      <c r="H20" s="13"/>
      <c r="I20" s="13"/>
    </row>
    <row r="21" spans="1:9">
      <c r="A21" s="241" t="s">
        <v>139</v>
      </c>
      <c r="B21" s="463">
        <f>B22+B23+B24</f>
        <v>544.77814163255982</v>
      </c>
      <c r="C21" s="463">
        <f t="shared" ref="C21:F21" si="3">C22+C23+C24</f>
        <v>532.04808982593693</v>
      </c>
      <c r="D21" s="463">
        <f t="shared" si="3"/>
        <v>482.11027742927456</v>
      </c>
      <c r="E21" s="463">
        <f t="shared" si="3"/>
        <v>445.74238412462262</v>
      </c>
      <c r="F21" s="463">
        <f t="shared" si="3"/>
        <v>414.67958219613092</v>
      </c>
      <c r="G21" s="151"/>
      <c r="H21" s="242">
        <f>(F21-B21)/B21*100</f>
        <v>-23.881016783558351</v>
      </c>
      <c r="I21" s="242">
        <f>(F21-E21)/E21*100</f>
        <v>-6.9687790604644455</v>
      </c>
    </row>
    <row r="22" spans="1:9">
      <c r="A22" s="6" t="s">
        <v>136</v>
      </c>
      <c r="B22" s="123">
        <v>171.57846640544773</v>
      </c>
      <c r="C22" s="123">
        <v>164.53843412751806</v>
      </c>
      <c r="D22" s="123">
        <v>131.40453427841368</v>
      </c>
      <c r="E22" s="123">
        <v>119.23157952929247</v>
      </c>
      <c r="F22" s="123">
        <v>110.09805427176276</v>
      </c>
      <c r="H22" s="118">
        <f t="shared" ref="H22:H28" si="4">(F22-B22)/B22*100</f>
        <v>-35.832242484557447</v>
      </c>
      <c r="I22" s="118">
        <f t="shared" ref="I22:I28" si="5">(F22-E22)/E22*100</f>
        <v>-7.6603239624832895</v>
      </c>
    </row>
    <row r="23" spans="1:9">
      <c r="A23" s="127" t="s">
        <v>961</v>
      </c>
      <c r="B23" s="128">
        <v>364.35705675812051</v>
      </c>
      <c r="C23" s="128">
        <v>356.9324641529106</v>
      </c>
      <c r="D23" s="128">
        <v>339.03473821618826</v>
      </c>
      <c r="E23" s="128">
        <v>315.52540709663197</v>
      </c>
      <c r="F23" s="128">
        <v>293.67750763055295</v>
      </c>
      <c r="H23" s="118">
        <f t="shared" si="4"/>
        <v>-19.398430143343809</v>
      </c>
      <c r="I23" s="118">
        <f t="shared" si="5"/>
        <v>-6.9242916654847813</v>
      </c>
    </row>
    <row r="24" spans="1:9">
      <c r="A24" s="84" t="s">
        <v>955</v>
      </c>
      <c r="B24" s="851">
        <v>8.8426184689916614</v>
      </c>
      <c r="C24" s="851">
        <v>10.577191545508262</v>
      </c>
      <c r="D24" s="851">
        <v>11.671004934672622</v>
      </c>
      <c r="E24" s="851">
        <v>10.985397498698125</v>
      </c>
      <c r="F24" s="851">
        <v>10.904020293815213</v>
      </c>
      <c r="H24" s="248">
        <f t="shared" si="4"/>
        <v>23.312119956913811</v>
      </c>
      <c r="I24" s="248">
        <f t="shared" si="5"/>
        <v>-0.74077615209241365</v>
      </c>
    </row>
    <row r="25" spans="1:9" ht="5.25" customHeight="1">
      <c r="B25" s="13"/>
      <c r="C25" s="13"/>
      <c r="D25" s="13"/>
      <c r="E25" s="13"/>
      <c r="F25" s="13"/>
      <c r="H25" s="13"/>
      <c r="I25" s="13"/>
    </row>
    <row r="26" spans="1:9">
      <c r="A26" s="241" t="s">
        <v>132</v>
      </c>
      <c r="B26" s="463">
        <f>+B28+B27</f>
        <v>187.56598678756234</v>
      </c>
      <c r="C26" s="463">
        <f>+C28+C27</f>
        <v>201.77512746765206</v>
      </c>
      <c r="D26" s="463">
        <f>+D28+D27</f>
        <v>225.78918135815266</v>
      </c>
      <c r="E26" s="463">
        <f>+E28+E27</f>
        <v>247.70349956023998</v>
      </c>
      <c r="F26" s="463">
        <f>+F28+F27</f>
        <v>266.87723057811479</v>
      </c>
      <c r="G26" s="151"/>
      <c r="H26" s="242">
        <f>(F26-B26)/B26*100</f>
        <v>42.284448875253993</v>
      </c>
      <c r="I26" s="242">
        <f>(F26-E26)/E26*100</f>
        <v>7.7405975498589523</v>
      </c>
    </row>
    <row r="27" spans="1:9">
      <c r="A27" s="6" t="s">
        <v>148</v>
      </c>
      <c r="B27" s="123">
        <v>163.0442029937185</v>
      </c>
      <c r="C27" s="123">
        <v>175.61548737725624</v>
      </c>
      <c r="D27" s="123">
        <v>195.82601032060856</v>
      </c>
      <c r="E27" s="123">
        <v>213.18201567455998</v>
      </c>
      <c r="F27" s="123">
        <v>231.41780388574958</v>
      </c>
      <c r="H27" s="40">
        <f>(F27-B27)/B27*100</f>
        <v>41.935622142091901</v>
      </c>
      <c r="I27" s="40">
        <f t="shared" si="5"/>
        <v>8.5540931553194621</v>
      </c>
    </row>
    <row r="28" spans="1:9">
      <c r="A28" s="158" t="s">
        <v>147</v>
      </c>
      <c r="B28" s="462">
        <v>24.521783793843827</v>
      </c>
      <c r="C28" s="462">
        <v>26.159640090395818</v>
      </c>
      <c r="D28" s="462">
        <v>29.963171037544111</v>
      </c>
      <c r="E28" s="462">
        <v>34.521483885680006</v>
      </c>
      <c r="F28" s="462">
        <v>35.459426692365241</v>
      </c>
      <c r="H28" s="234">
        <f t="shared" si="4"/>
        <v>44.603781643598452</v>
      </c>
      <c r="I28" s="234">
        <f t="shared" si="5"/>
        <v>2.716982878810454</v>
      </c>
    </row>
  </sheetData>
  <mergeCells count="2">
    <mergeCell ref="A4:A5"/>
    <mergeCell ref="A17:A18"/>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CF28-D9BD-410C-9A1C-2831970F3EFA}">
  <sheetPr>
    <tabColor rgb="FFFFC000"/>
  </sheetPr>
  <dimension ref="A1:K43"/>
  <sheetViews>
    <sheetView showGridLines="0" zoomScale="90" zoomScaleNormal="90" workbookViewId="0"/>
  </sheetViews>
  <sheetFormatPr defaultColWidth="9.140625" defaultRowHeight="15.7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34.85546875" style="6" bestFit="1" customWidth="1"/>
    <col min="10" max="10" width="8.5703125" style="6" customWidth="1"/>
    <col min="11" max="11" width="24.85546875" style="6" customWidth="1"/>
    <col min="12" max="16384" width="9.140625" style="6"/>
  </cols>
  <sheetData>
    <row r="1" spans="1:11" ht="21">
      <c r="A1" s="187" t="str">
        <f>'Indice-Index'!A32</f>
        <v>3.9   Il quadro concorrenziale - The competitive framework</v>
      </c>
      <c r="B1" s="93"/>
      <c r="C1" s="93"/>
      <c r="D1" s="93"/>
      <c r="E1" s="93"/>
      <c r="F1" s="93"/>
      <c r="G1" s="93"/>
      <c r="H1" s="93"/>
      <c r="I1" s="93"/>
      <c r="J1" s="93"/>
      <c r="K1" s="93"/>
    </row>
    <row r="2" spans="1:11" ht="16.5" customHeight="1"/>
    <row r="3" spans="1:11" ht="16.5" customHeight="1"/>
    <row r="4" spans="1:11" ht="18.75">
      <c r="A4" s="45" t="s">
        <v>223</v>
      </c>
      <c r="D4" s="212"/>
    </row>
    <row r="5" spans="1:11" ht="18.75">
      <c r="A5" s="45"/>
      <c r="D5" s="212"/>
    </row>
    <row r="6" spans="1:11">
      <c r="A6" s="236" t="s">
        <v>133</v>
      </c>
      <c r="B6" s="34" t="str">
        <f>'3.1'!C4</f>
        <v>9M2024</v>
      </c>
      <c r="C6" s="132" t="s">
        <v>1138</v>
      </c>
      <c r="E6" s="236" t="s">
        <v>632</v>
      </c>
      <c r="F6" s="34" t="str">
        <f>+B6</f>
        <v>9M2024</v>
      </c>
      <c r="G6" s="33" t="str">
        <f>+C6</f>
        <v>Diff/chg. vs 9M23 (p.p.)</v>
      </c>
      <c r="I6" s="236" t="s">
        <v>312</v>
      </c>
      <c r="J6" s="34" t="str">
        <f>+F6</f>
        <v>9M2024</v>
      </c>
      <c r="K6" s="33" t="str">
        <f>+G6</f>
        <v>Diff/chg. vs 9M23 (p.p.)</v>
      </c>
    </row>
    <row r="7" spans="1:11">
      <c r="A7" s="244" t="s">
        <v>149</v>
      </c>
      <c r="B7" s="47"/>
      <c r="C7" s="97"/>
      <c r="E7" s="244" t="s">
        <v>633</v>
      </c>
      <c r="F7" s="33"/>
      <c r="G7" s="33"/>
      <c r="I7" s="244" t="s">
        <v>313</v>
      </c>
      <c r="J7" s="33"/>
      <c r="K7" s="33"/>
    </row>
    <row r="8" spans="1:11">
      <c r="A8" s="519" t="s">
        <v>116</v>
      </c>
      <c r="B8" s="762">
        <v>34.021477596464663</v>
      </c>
      <c r="C8" s="762">
        <v>1.7013218600894149</v>
      </c>
      <c r="E8" s="615" t="s">
        <v>116</v>
      </c>
      <c r="F8" s="589">
        <v>95.690143402105491</v>
      </c>
      <c r="G8" s="589">
        <v>-0.23990656451702819</v>
      </c>
      <c r="I8" s="519" t="s">
        <v>123</v>
      </c>
      <c r="J8" s="589">
        <v>18.200546904280614</v>
      </c>
      <c r="K8" s="589">
        <v>-0.90417538712256729</v>
      </c>
    </row>
    <row r="9" spans="1:11">
      <c r="A9" s="519" t="s">
        <v>123</v>
      </c>
      <c r="B9" s="762">
        <v>14.342733068926933</v>
      </c>
      <c r="C9" s="762">
        <v>-0.70899959517523925</v>
      </c>
      <c r="E9" s="615" t="s">
        <v>60</v>
      </c>
      <c r="F9" s="589">
        <v>2.8522363435234008</v>
      </c>
      <c r="G9" s="589">
        <v>0.55030615351375767</v>
      </c>
      <c r="I9" s="519" t="s">
        <v>116</v>
      </c>
      <c r="J9" s="589">
        <v>17.434246208311723</v>
      </c>
      <c r="K9" s="589">
        <v>2.2423671469384523</v>
      </c>
    </row>
    <row r="10" spans="1:11">
      <c r="A10" s="519" t="s">
        <v>59</v>
      </c>
      <c r="B10" s="762">
        <v>13.374800035273033</v>
      </c>
      <c r="C10" s="762">
        <v>-0.87446273867016977</v>
      </c>
      <c r="E10" s="615" t="s">
        <v>295</v>
      </c>
      <c r="F10" s="589">
        <v>1.4576202543711054</v>
      </c>
      <c r="G10" s="589">
        <v>-0.3103995889967206</v>
      </c>
      <c r="I10" s="519" t="s">
        <v>59</v>
      </c>
      <c r="J10" s="589">
        <v>16.972265621030147</v>
      </c>
      <c r="K10" s="589">
        <v>-1.1139052025235117</v>
      </c>
    </row>
    <row r="11" spans="1:11">
      <c r="A11" s="519" t="s">
        <v>57</v>
      </c>
      <c r="B11" s="762">
        <v>10.586501716341379</v>
      </c>
      <c r="C11" s="762">
        <v>-1.7725589077876691E-2</v>
      </c>
      <c r="E11" s="602" t="s">
        <v>79</v>
      </c>
      <c r="F11" s="505">
        <f>SUM(F8:F10)</f>
        <v>100</v>
      </c>
      <c r="G11" s="505">
        <f>SUM(G8:G10)</f>
        <v>8.8817841970012523E-15</v>
      </c>
      <c r="I11" s="519" t="s">
        <v>57</v>
      </c>
      <c r="J11" s="589">
        <v>13.433989192614462</v>
      </c>
      <c r="K11" s="589">
        <v>-2.5645143578687524E-2</v>
      </c>
    </row>
    <row r="12" spans="1:11">
      <c r="A12" s="519" t="s">
        <v>117</v>
      </c>
      <c r="B12" s="762">
        <v>10.236264677132732</v>
      </c>
      <c r="C12" s="762">
        <v>0.14575653090746954</v>
      </c>
      <c r="I12" s="519" t="s">
        <v>117</v>
      </c>
      <c r="J12" s="589">
        <v>12.989547702342048</v>
      </c>
      <c r="K12" s="589">
        <v>0.18196201006226786</v>
      </c>
    </row>
    <row r="13" spans="1:11">
      <c r="A13" s="519" t="s">
        <v>58</v>
      </c>
      <c r="B13" s="762">
        <v>8.3500879273710158</v>
      </c>
      <c r="C13" s="762">
        <v>-0.87369505934052505</v>
      </c>
      <c r="I13" s="519" t="s">
        <v>58</v>
      </c>
      <c r="J13" s="589">
        <v>10.596039558613477</v>
      </c>
      <c r="K13" s="589">
        <v>-1.111437339216792</v>
      </c>
    </row>
    <row r="14" spans="1:11">
      <c r="A14" s="519" t="s">
        <v>636</v>
      </c>
      <c r="B14" s="762">
        <v>7.3101909853335627</v>
      </c>
      <c r="C14" s="762">
        <v>0.36834389138106616</v>
      </c>
      <c r="I14" s="519" t="s">
        <v>636</v>
      </c>
      <c r="J14" s="589">
        <v>9.2764379890789588</v>
      </c>
      <c r="K14" s="589">
        <v>0.46535531315252499</v>
      </c>
    </row>
    <row r="15" spans="1:11">
      <c r="A15" s="519" t="s">
        <v>61</v>
      </c>
      <c r="B15" s="762">
        <v>1.7779439931566907</v>
      </c>
      <c r="C15" s="762">
        <v>0.25946069988587883</v>
      </c>
      <c r="I15" s="714" t="s">
        <v>61</v>
      </c>
      <c r="J15" s="763">
        <v>1.0969268237285559</v>
      </c>
      <c r="K15" s="763">
        <v>0.265478602288303</v>
      </c>
    </row>
    <row r="16" spans="1:11">
      <c r="A16" s="602" t="s">
        <v>79</v>
      </c>
      <c r="B16" s="764">
        <f>SUM(B8:B15)</f>
        <v>100.00000000000003</v>
      </c>
      <c r="C16" s="505">
        <f>SUM(C8:C15)</f>
        <v>1.865174681370263E-14</v>
      </c>
      <c r="I16" s="519" t="s">
        <v>118</v>
      </c>
      <c r="J16" s="584">
        <f>SUM(J8:J15)</f>
        <v>99.999999999999986</v>
      </c>
      <c r="K16" s="584">
        <f>SUM(K8:K15)</f>
        <v>-1.0325074129013956E-14</v>
      </c>
    </row>
    <row r="17" spans="2:11" ht="14.1" customHeight="1"/>
    <row r="19" spans="2:11">
      <c r="J19" s="7"/>
    </row>
    <row r="20" spans="2:11">
      <c r="J20" s="7"/>
    </row>
    <row r="21" spans="2:11">
      <c r="I21" s="236" t="s">
        <v>1139</v>
      </c>
      <c r="J21" s="34" t="s">
        <v>1129</v>
      </c>
      <c r="K21" s="33" t="s">
        <v>1138</v>
      </c>
    </row>
    <row r="22" spans="2:11">
      <c r="I22" s="244" t="s">
        <v>1140</v>
      </c>
      <c r="J22" s="33"/>
      <c r="K22" s="33"/>
    </row>
    <row r="23" spans="2:11">
      <c r="I23" s="519" t="s">
        <v>123</v>
      </c>
      <c r="J23" s="589">
        <v>26.470909448050044</v>
      </c>
      <c r="K23" s="589">
        <v>-1.6483740977568466</v>
      </c>
    </row>
    <row r="24" spans="2:11">
      <c r="I24" s="519" t="s">
        <v>116</v>
      </c>
      <c r="J24" s="589">
        <v>23.984964340003494</v>
      </c>
      <c r="K24" s="589">
        <v>2.972623686713888</v>
      </c>
    </row>
    <row r="25" spans="2:11">
      <c r="B25" s="13"/>
      <c r="C25" s="13"/>
      <c r="I25" s="519" t="s">
        <v>59</v>
      </c>
      <c r="J25" s="589">
        <v>21.037925163742326</v>
      </c>
      <c r="K25" s="589">
        <v>-2.2939911051132782</v>
      </c>
    </row>
    <row r="26" spans="2:11">
      <c r="I26" s="519" t="s">
        <v>117</v>
      </c>
      <c r="J26" s="589">
        <v>16.497341722135136</v>
      </c>
      <c r="K26" s="589">
        <v>0.78707647623797783</v>
      </c>
    </row>
    <row r="27" spans="2:11">
      <c r="I27" s="519" t="s">
        <v>57</v>
      </c>
      <c r="J27" s="589">
        <v>4.7319761363694157</v>
      </c>
      <c r="K27" s="589">
        <v>6.3995291618186734E-2</v>
      </c>
    </row>
    <row r="28" spans="2:11">
      <c r="I28" s="519" t="s">
        <v>636</v>
      </c>
      <c r="J28" s="589">
        <v>4.4112184160905654</v>
      </c>
      <c r="K28" s="589">
        <v>0.21010540444931713</v>
      </c>
    </row>
    <row r="29" spans="2:11">
      <c r="I29" s="519" t="s">
        <v>58</v>
      </c>
      <c r="J29" s="589">
        <v>2.0022476919379883</v>
      </c>
      <c r="K29" s="589">
        <v>-0.39406997042426406</v>
      </c>
    </row>
    <row r="30" spans="2:11">
      <c r="I30" s="714" t="s">
        <v>61</v>
      </c>
      <c r="J30" s="763">
        <v>0.8634170816710226</v>
      </c>
      <c r="K30" s="763">
        <v>0.30263431427500231</v>
      </c>
    </row>
    <row r="31" spans="2:11">
      <c r="I31" s="519" t="s">
        <v>1141</v>
      </c>
      <c r="J31" s="584">
        <f>SUM(J23:J30)</f>
        <v>99.999999999999986</v>
      </c>
      <c r="K31" s="584">
        <f>SUM(K23:K30)</f>
        <v>-1.6875389974302379E-14</v>
      </c>
    </row>
    <row r="34" spans="9:11">
      <c r="I34" s="236" t="s">
        <v>1142</v>
      </c>
      <c r="J34" s="34" t="s">
        <v>1129</v>
      </c>
      <c r="K34" s="33" t="s">
        <v>1138</v>
      </c>
    </row>
    <row r="35" spans="9:11">
      <c r="I35" s="244" t="s">
        <v>1143</v>
      </c>
      <c r="J35" s="33"/>
      <c r="K35" s="33"/>
    </row>
    <row r="36" spans="9:11">
      <c r="I36" s="519" t="s">
        <v>57</v>
      </c>
      <c r="J36" s="589">
        <v>32.584467294831235</v>
      </c>
      <c r="K36" s="589">
        <v>0.49252311059174048</v>
      </c>
    </row>
    <row r="37" spans="9:11">
      <c r="I37" s="519" t="s">
        <v>58</v>
      </c>
      <c r="J37" s="589">
        <v>29.508355811652105</v>
      </c>
      <c r="K37" s="589">
        <v>-1.9324288295529009</v>
      </c>
    </row>
    <row r="38" spans="9:11">
      <c r="I38" s="519" t="s">
        <v>636</v>
      </c>
      <c r="J38" s="589">
        <v>19.983303204378284</v>
      </c>
      <c r="K38" s="589">
        <v>1.4022286539235722</v>
      </c>
    </row>
    <row r="39" spans="9:11">
      <c r="I39" s="519" t="s">
        <v>59</v>
      </c>
      <c r="J39" s="589">
        <v>8.0249883024903941</v>
      </c>
      <c r="K39" s="589">
        <v>1.0562204357283296</v>
      </c>
    </row>
    <row r="40" spans="9:11">
      <c r="I40" s="519" t="s">
        <v>117</v>
      </c>
      <c r="J40" s="589">
        <v>5.2699623456037816</v>
      </c>
      <c r="K40" s="589">
        <v>-1.3859222036277101</v>
      </c>
    </row>
    <row r="41" spans="9:11">
      <c r="I41" s="519" t="s">
        <v>116</v>
      </c>
      <c r="J41" s="589">
        <v>3.0181124558200398</v>
      </c>
      <c r="K41" s="589">
        <v>0.16164264878165513</v>
      </c>
    </row>
    <row r="42" spans="9:11">
      <c r="I42" s="519" t="s">
        <v>61</v>
      </c>
      <c r="J42" s="589">
        <v>1.6108105852241614</v>
      </c>
      <c r="K42" s="589">
        <v>0.20573618415530648</v>
      </c>
    </row>
    <row r="43" spans="9:11">
      <c r="I43" s="519" t="s">
        <v>1141</v>
      </c>
      <c r="J43" s="584">
        <f>SUM(J36:J42)</f>
        <v>100.00000000000001</v>
      </c>
      <c r="K43" s="584">
        <f>SUM(K36:K42)</f>
        <v>-7.1054273576010019E-15</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AB66-618E-4339-AB7F-465BB578DB21}">
  <sheetPr>
    <tabColor rgb="FFFFC000"/>
  </sheetPr>
  <dimension ref="A1:I20"/>
  <sheetViews>
    <sheetView showGridLines="0" zoomScale="90" zoomScaleNormal="90" workbookViewId="0">
      <selection activeCell="A2" sqref="A2"/>
    </sheetView>
  </sheetViews>
  <sheetFormatPr defaultRowHeight="15"/>
  <cols>
    <col min="1" max="1" width="59.42578125" customWidth="1"/>
    <col min="2" max="6" width="11.140625" customWidth="1"/>
    <col min="7" max="7" width="1" customWidth="1"/>
    <col min="8" max="9" width="11" customWidth="1"/>
  </cols>
  <sheetData>
    <row r="1" spans="1:9" ht="21">
      <c r="A1" s="190" t="str">
        <f>'Indice-Index'!A33</f>
        <v>3.10 Trend storico dei ricavi unitari (media ultimi 12 mesi) - Revenues per unit trend (avg last 12 months )</v>
      </c>
      <c r="B1" s="94"/>
      <c r="C1" s="94"/>
      <c r="D1" s="94"/>
      <c r="E1" s="94"/>
      <c r="F1" s="94"/>
      <c r="G1" s="94"/>
      <c r="H1" s="94"/>
      <c r="I1" s="94"/>
    </row>
    <row r="4" spans="1:9" ht="15.75">
      <c r="A4" s="5" t="s">
        <v>86</v>
      </c>
      <c r="B4" s="169" t="str">
        <f>+'3.8'!B4</f>
        <v>2019/20</v>
      </c>
      <c r="C4" s="169" t="str">
        <f>+'3.8'!C4</f>
        <v>2020/21</v>
      </c>
      <c r="D4" s="169" t="str">
        <f>+'3.8'!D4</f>
        <v>2021/22</v>
      </c>
      <c r="E4" s="169" t="str">
        <f>+'3.8'!E4</f>
        <v>2022/23</v>
      </c>
      <c r="F4" s="169" t="str">
        <f>+'3.8'!F4</f>
        <v>2023/24</v>
      </c>
      <c r="G4" s="51"/>
      <c r="H4" s="156" t="s">
        <v>108</v>
      </c>
      <c r="I4" s="156" t="s">
        <v>108</v>
      </c>
    </row>
    <row r="5" spans="1:9">
      <c r="B5" s="303" t="s">
        <v>103</v>
      </c>
      <c r="C5" s="51"/>
      <c r="D5" s="303"/>
      <c r="E5" s="303" t="s">
        <v>104</v>
      </c>
      <c r="F5" s="303" t="s">
        <v>105</v>
      </c>
      <c r="G5" s="51"/>
      <c r="H5" s="305" t="s">
        <v>107</v>
      </c>
      <c r="I5" s="305" t="s">
        <v>106</v>
      </c>
    </row>
    <row r="6" spans="1:9">
      <c r="C6" s="69"/>
      <c r="D6" s="69"/>
      <c r="E6" s="69"/>
      <c r="F6" s="69"/>
    </row>
    <row r="7" spans="1:9" ht="15.75">
      <c r="A7" s="237" t="s">
        <v>150</v>
      </c>
      <c r="C7" s="70"/>
      <c r="D7" s="70"/>
      <c r="E7" s="70"/>
      <c r="F7" s="70"/>
    </row>
    <row r="8" spans="1:9" ht="15.75">
      <c r="A8" s="232" t="s">
        <v>96</v>
      </c>
      <c r="B8" s="422">
        <v>0.77078551730210099</v>
      </c>
      <c r="C8" s="422">
        <v>0.77728275499779875</v>
      </c>
      <c r="D8" s="422">
        <v>0.8040121879070371</v>
      </c>
      <c r="E8" s="422">
        <v>0.86327898578195017</v>
      </c>
      <c r="F8" s="422">
        <v>0.93761273109053467</v>
      </c>
      <c r="G8" s="71"/>
      <c r="H8" s="233">
        <f>(F8-B8)/B8*100</f>
        <v>21.643791955557408</v>
      </c>
      <c r="I8" s="233">
        <f>(F8-E8)/E8*100</f>
        <v>8.6106283753975159</v>
      </c>
    </row>
    <row r="9" spans="1:9" ht="15.75">
      <c r="A9" s="852" t="s">
        <v>962</v>
      </c>
      <c r="B9" s="853">
        <v>1.0796033278397956</v>
      </c>
      <c r="C9" s="853">
        <v>1.0767499910437164</v>
      </c>
      <c r="D9" s="853">
        <v>1.0563732360411853</v>
      </c>
      <c r="E9" s="853">
        <v>1.119174893975327</v>
      </c>
      <c r="F9" s="853">
        <v>1.178066052632639</v>
      </c>
      <c r="G9" s="71"/>
      <c r="H9" s="854">
        <f>(F9-B9)/B9*100</f>
        <v>9.1202687370239754</v>
      </c>
      <c r="I9" s="854">
        <f>(F9-E9)/E9*100</f>
        <v>5.2620157023116958</v>
      </c>
    </row>
    <row r="10" spans="1:9" ht="15.75">
      <c r="A10" s="250" t="s">
        <v>963</v>
      </c>
      <c r="B10" s="423">
        <v>0.45557560878059777</v>
      </c>
      <c r="C10" s="423">
        <v>0.47268738667043747</v>
      </c>
      <c r="D10" s="423">
        <v>0.49190071208438846</v>
      </c>
      <c r="E10" s="423">
        <v>0.54381240808674336</v>
      </c>
      <c r="F10" s="423">
        <v>0.60845597003684504</v>
      </c>
      <c r="G10" s="71"/>
      <c r="H10" s="854">
        <f>(F10-B10)/B10*100</f>
        <v>33.557626508023489</v>
      </c>
      <c r="I10" s="854">
        <f>(F10-E10)/E10*100</f>
        <v>11.887106838465224</v>
      </c>
    </row>
    <row r="11" spans="1:9" ht="15.75">
      <c r="A11" s="225" t="s">
        <v>964</v>
      </c>
      <c r="B11" s="424">
        <v>7.2105581804424688</v>
      </c>
      <c r="C11" s="424">
        <v>7.1068589515101657</v>
      </c>
      <c r="D11" s="424">
        <v>6.8477998043776314</v>
      </c>
      <c r="E11" s="424">
        <v>7.1562803844403176</v>
      </c>
      <c r="F11" s="424">
        <v>7.187437419774473</v>
      </c>
      <c r="G11" s="71"/>
      <c r="H11" s="248">
        <f>(F11-B11)/B11*100</f>
        <v>-0.32065146815827994</v>
      </c>
      <c r="I11" s="248">
        <f>(F11-E11)/E11*100</f>
        <v>0.43538030457693178</v>
      </c>
    </row>
    <row r="12" spans="1:9" ht="15.75">
      <c r="A12" s="6"/>
      <c r="B12" s="13"/>
      <c r="C12" s="13"/>
      <c r="D12" s="13"/>
      <c r="E12" s="13"/>
      <c r="F12" s="13"/>
      <c r="H12" s="70"/>
      <c r="I12" s="70"/>
    </row>
    <row r="13" spans="1:9" ht="15.75">
      <c r="A13" s="237" t="s">
        <v>134</v>
      </c>
      <c r="B13" s="13"/>
      <c r="C13" s="13"/>
      <c r="D13" s="13"/>
      <c r="E13" s="13"/>
      <c r="F13" s="13"/>
      <c r="H13" s="70"/>
      <c r="I13" s="70"/>
    </row>
    <row r="14" spans="1:9" ht="15.75">
      <c r="A14" s="520" t="s">
        <v>96</v>
      </c>
      <c r="B14" s="582">
        <v>6.4859828789289828</v>
      </c>
      <c r="C14" s="582">
        <v>6.2354441672730561</v>
      </c>
      <c r="D14" s="582">
        <v>6.5320611948924503</v>
      </c>
      <c r="E14" s="582">
        <v>6.2474130747902041</v>
      </c>
      <c r="F14" s="582">
        <v>6.0197358960799487</v>
      </c>
      <c r="G14" s="71"/>
      <c r="H14" s="475">
        <f>(F14-B14)/B14*100</f>
        <v>-7.1885324329752862</v>
      </c>
      <c r="I14" s="475">
        <f>(F14-E14)/E14*100</f>
        <v>-3.6443432823257185</v>
      </c>
    </row>
    <row r="15" spans="1:9" ht="15.75">
      <c r="A15" s="246" t="s">
        <v>156</v>
      </c>
      <c r="B15" s="422">
        <v>15.51697296673059</v>
      </c>
      <c r="C15" s="422">
        <v>14.981808709172416</v>
      </c>
      <c r="D15" s="422">
        <v>15.10074333222186</v>
      </c>
      <c r="E15" s="422">
        <v>14.206498630587108</v>
      </c>
      <c r="F15" s="422">
        <v>14.007990391321981</v>
      </c>
      <c r="G15" s="6"/>
      <c r="H15" s="233">
        <f>(F15-B15)/B15*100</f>
        <v>-9.7247225901853867</v>
      </c>
      <c r="I15" s="233">
        <f>(F15-E15)/E15*100</f>
        <v>-1.3973058698484067</v>
      </c>
    </row>
    <row r="16" spans="1:9" ht="15.75">
      <c r="A16" s="229" t="s">
        <v>221</v>
      </c>
      <c r="B16" s="426"/>
      <c r="C16" s="426"/>
      <c r="D16" s="426"/>
      <c r="E16" s="426"/>
      <c r="F16" s="426"/>
      <c r="H16" s="251"/>
      <c r="I16" s="251"/>
    </row>
    <row r="17" spans="1:9" ht="15.75">
      <c r="A17" s="227" t="s">
        <v>222</v>
      </c>
      <c r="B17" s="427"/>
      <c r="C17" s="427"/>
      <c r="D17" s="427"/>
      <c r="E17" s="427"/>
      <c r="F17" s="427"/>
      <c r="H17" s="252"/>
      <c r="I17" s="252"/>
    </row>
    <row r="18" spans="1:9" ht="15.75">
      <c r="A18" s="246" t="s">
        <v>157</v>
      </c>
      <c r="B18" s="422">
        <v>5.1390013204021514</v>
      </c>
      <c r="C18" s="422">
        <v>5.0059447626882916</v>
      </c>
      <c r="D18" s="422">
        <v>5.2197936692723488</v>
      </c>
      <c r="E18" s="422">
        <v>4.9634040387515235</v>
      </c>
      <c r="F18" s="422">
        <v>4.7911627342059351</v>
      </c>
      <c r="H18" s="233">
        <f>(F18-B18)/B18*100</f>
        <v>-6.7686027792068417</v>
      </c>
      <c r="I18" s="233">
        <f>(F18-E18)/E18*100</f>
        <v>-3.4702253373052687</v>
      </c>
    </row>
    <row r="19" spans="1:9" ht="15.75">
      <c r="A19" s="229" t="s">
        <v>221</v>
      </c>
      <c r="B19" s="249"/>
      <c r="C19" s="249"/>
      <c r="D19" s="249"/>
      <c r="E19" s="249"/>
      <c r="F19" s="249"/>
      <c r="H19" s="420"/>
      <c r="I19" s="420"/>
    </row>
    <row r="20" spans="1:9" ht="15.75">
      <c r="A20" s="227" t="s">
        <v>222</v>
      </c>
      <c r="B20" s="247"/>
      <c r="C20" s="247"/>
      <c r="D20" s="247"/>
      <c r="E20" s="247"/>
      <c r="F20" s="247"/>
      <c r="H20" s="421"/>
      <c r="I20" s="421"/>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D412-48D7-4BE8-A138-12A88FD6F7A7}">
  <sheetPr>
    <tabColor rgb="FFFFC000"/>
  </sheetPr>
  <dimension ref="A1:U21"/>
  <sheetViews>
    <sheetView showGridLines="0" zoomScale="80" zoomScaleNormal="80" workbookViewId="0">
      <pane xSplit="1" ySplit="4" topLeftCell="B5" activePane="bottomRight" state="frozen"/>
      <selection activeCell="H35" sqref="H35"/>
      <selection pane="topRight" activeCell="H35" sqref="H35"/>
      <selection pane="bottomLeft" activeCell="H35" sqref="H35"/>
      <selection pane="bottomRight" activeCell="Y17" sqref="Y17"/>
    </sheetView>
  </sheetViews>
  <sheetFormatPr defaultColWidth="9.140625" defaultRowHeight="15"/>
  <cols>
    <col min="1" max="1" width="89.140625" style="51" customWidth="1"/>
    <col min="2" max="2" width="10.140625" style="51" customWidth="1"/>
    <col min="3" max="3" width="10.140625" style="152" customWidth="1"/>
    <col min="4" max="6" width="10.140625" style="51" customWidth="1"/>
    <col min="7" max="7" width="10.140625" style="152" customWidth="1"/>
    <col min="8" max="10" width="10.140625" style="51" customWidth="1"/>
    <col min="11" max="11" width="10.140625" style="152" customWidth="1"/>
    <col min="12" max="12" width="10.140625" style="51" customWidth="1"/>
    <col min="13" max="14" width="9.140625" style="51"/>
    <col min="15" max="15" width="10.140625" style="152" customWidth="1"/>
    <col min="16" max="16384" width="9.140625" style="51"/>
  </cols>
  <sheetData>
    <row r="1" spans="1:21" ht="23.25">
      <c r="A1" s="1008" t="s">
        <v>704</v>
      </c>
    </row>
    <row r="2" spans="1:21" ht="23.25">
      <c r="A2" s="168"/>
    </row>
    <row r="3" spans="1:21" ht="23.25">
      <c r="A3" s="168"/>
    </row>
    <row r="4" spans="1:21" s="152" customFormat="1" ht="21">
      <c r="A4" s="341" t="s">
        <v>305</v>
      </c>
      <c r="B4" s="723" t="str">
        <f>+'[4]Principali serie storiche'!F1</f>
        <v>4T19</v>
      </c>
      <c r="C4" s="723" t="str">
        <f>+'[4]Principali serie storiche'!G1</f>
        <v>1T20</v>
      </c>
      <c r="D4" s="723" t="str">
        <f>+'[4]Principali serie storiche'!H1</f>
        <v>2T20</v>
      </c>
      <c r="E4" s="163" t="str">
        <f>+'[4]Principali serie storiche'!I1</f>
        <v>3T20</v>
      </c>
      <c r="F4" s="723" t="str">
        <f>+'[4]Principali serie storiche'!J1</f>
        <v>4T20</v>
      </c>
      <c r="G4" s="723" t="str">
        <f>+'[4]Principali serie storiche'!K1</f>
        <v>1T21</v>
      </c>
      <c r="H4" s="723" t="str">
        <f>+'[4]Principali serie storiche'!L1</f>
        <v>2T21</v>
      </c>
      <c r="I4" s="163" t="str">
        <f>+'[4]Principali serie storiche'!M1</f>
        <v>3T21</v>
      </c>
      <c r="J4" s="723" t="str">
        <f>+'[4]Principali serie storiche'!N1</f>
        <v>4T21</v>
      </c>
      <c r="K4" s="723" t="str">
        <f>+'[4]Principali serie storiche'!O1</f>
        <v>1T22</v>
      </c>
      <c r="L4" s="723" t="str">
        <f>+'[4]Principali serie storiche'!P1</f>
        <v>2T22</v>
      </c>
      <c r="M4" s="163" t="str">
        <f>+'[4]Principali serie storiche'!Q1</f>
        <v>3T22</v>
      </c>
      <c r="N4" s="723" t="str">
        <f>+'[4]Principali serie storiche'!R1</f>
        <v>4T22</v>
      </c>
      <c r="O4" s="723" t="str">
        <f>+'[4]Principali serie storiche'!S1</f>
        <v>1T23</v>
      </c>
      <c r="P4" s="723" t="str">
        <f>+'[4]Principali serie storiche'!T1</f>
        <v>2T23</v>
      </c>
      <c r="Q4" s="163" t="str">
        <f>+'[4]Principali serie storiche'!U1</f>
        <v>3T23</v>
      </c>
      <c r="R4" s="723" t="str">
        <f>+'[4]Principali serie storiche'!V1</f>
        <v>4T23</v>
      </c>
      <c r="S4" s="723" t="str">
        <f>+'[4]Principali serie storiche'!W1</f>
        <v>1T24</v>
      </c>
      <c r="T4" s="723" t="str">
        <f>+'[4]Principali serie storiche'!X1</f>
        <v>2T24</v>
      </c>
      <c r="U4" s="163" t="str">
        <f>+'[4]Principali serie storiche'!Y1</f>
        <v>3T24</v>
      </c>
    </row>
    <row r="5" spans="1:21" ht="28.5" customHeight="1">
      <c r="A5" s="245" t="s">
        <v>184</v>
      </c>
      <c r="B5" s="724"/>
      <c r="C5" s="724"/>
      <c r="D5" s="724"/>
      <c r="E5" s="765"/>
      <c r="F5" s="724"/>
      <c r="G5" s="724"/>
      <c r="H5" s="724"/>
      <c r="I5" s="765"/>
      <c r="J5" s="724"/>
      <c r="K5" s="724"/>
      <c r="L5" s="724"/>
      <c r="M5" s="765"/>
      <c r="N5" s="724"/>
      <c r="O5" s="724"/>
      <c r="P5" s="724"/>
      <c r="Q5" s="765"/>
      <c r="R5" s="724"/>
      <c r="S5" s="724"/>
      <c r="T5" s="724"/>
      <c r="U5" s="765"/>
    </row>
    <row r="6" spans="1:21" s="24" customFormat="1" ht="20.25" customHeight="1">
      <c r="A6" s="607" t="s">
        <v>189</v>
      </c>
      <c r="B6" s="725">
        <f t="shared" ref="B6:U6" si="0">+B7+B8+B9</f>
        <v>2338.505491953445</v>
      </c>
      <c r="C6" s="725">
        <f t="shared" si="0"/>
        <v>475.12823575767823</v>
      </c>
      <c r="D6" s="725">
        <f t="shared" si="0"/>
        <v>846.63985324180385</v>
      </c>
      <c r="E6" s="509">
        <f t="shared" si="0"/>
        <v>1265.9263176307502</v>
      </c>
      <c r="F6" s="725">
        <f t="shared" si="0"/>
        <v>1750.871013066645</v>
      </c>
      <c r="G6" s="725">
        <f t="shared" si="0"/>
        <v>444.26125337552554</v>
      </c>
      <c r="H6" s="725">
        <f t="shared" si="0"/>
        <v>887.93494778019158</v>
      </c>
      <c r="I6" s="509">
        <f t="shared" si="0"/>
        <v>1311.1271304871409</v>
      </c>
      <c r="J6" s="725">
        <f t="shared" si="0"/>
        <v>1800.4718187860183</v>
      </c>
      <c r="K6" s="725">
        <f t="shared" si="0"/>
        <v>433.57375756081603</v>
      </c>
      <c r="L6" s="725">
        <f t="shared" si="0"/>
        <v>873.37020672763742</v>
      </c>
      <c r="M6" s="509">
        <f t="shared" si="0"/>
        <v>1278.0552601547545</v>
      </c>
      <c r="N6" s="725">
        <f t="shared" si="0"/>
        <v>1744.3751080820123</v>
      </c>
      <c r="O6" s="725">
        <f t="shared" si="0"/>
        <v>438.42785516004608</v>
      </c>
      <c r="P6" s="725">
        <f t="shared" si="0"/>
        <v>868.21022926079797</v>
      </c>
      <c r="Q6" s="509">
        <f t="shared" si="0"/>
        <v>1266.7630029161674</v>
      </c>
      <c r="R6" s="725">
        <f t="shared" si="0"/>
        <v>1725.2731737320405</v>
      </c>
      <c r="S6" s="725">
        <f t="shared" si="0"/>
        <v>442.92663893271521</v>
      </c>
      <c r="T6" s="725">
        <f t="shared" si="0"/>
        <v>897.23041434653123</v>
      </c>
      <c r="U6" s="509">
        <f t="shared" si="0"/>
        <v>1302.1361320331721</v>
      </c>
    </row>
    <row r="7" spans="1:21" s="24" customFormat="1" ht="15.75">
      <c r="A7" s="159" t="s">
        <v>186</v>
      </c>
      <c r="B7" s="726">
        <v>1096.3145623222144</v>
      </c>
      <c r="C7" s="726">
        <v>220.8949899143181</v>
      </c>
      <c r="D7" s="726">
        <v>413.01746412592934</v>
      </c>
      <c r="E7" s="161">
        <v>599.37013203472134</v>
      </c>
      <c r="F7" s="726">
        <v>830.36998697454999</v>
      </c>
      <c r="G7" s="726">
        <v>210.74803758663603</v>
      </c>
      <c r="H7" s="726">
        <v>401.5780877236657</v>
      </c>
      <c r="I7" s="161">
        <v>576.25878194081236</v>
      </c>
      <c r="J7" s="726">
        <v>792.59820528277533</v>
      </c>
      <c r="K7" s="726">
        <v>181.44836501538157</v>
      </c>
      <c r="L7" s="726">
        <v>353.5398363680988</v>
      </c>
      <c r="M7" s="161">
        <v>499.08703343881928</v>
      </c>
      <c r="N7" s="726">
        <v>685.92442843627123</v>
      </c>
      <c r="O7" s="726">
        <v>169.87271711371238</v>
      </c>
      <c r="P7" s="726">
        <v>331.06207268370207</v>
      </c>
      <c r="Q7" s="161">
        <v>474.04884711811803</v>
      </c>
      <c r="R7" s="726">
        <v>661.01149218211867</v>
      </c>
      <c r="S7" s="726">
        <v>160.89886315404385</v>
      </c>
      <c r="T7" s="726">
        <v>325.54639022440512</v>
      </c>
      <c r="U7" s="161">
        <v>463.09537325018107</v>
      </c>
    </row>
    <row r="8" spans="1:21" s="24" customFormat="1" ht="15.75">
      <c r="A8" s="127" t="s">
        <v>965</v>
      </c>
      <c r="B8" s="855">
        <v>847.89584083419504</v>
      </c>
      <c r="C8" s="855">
        <v>187.96577134830008</v>
      </c>
      <c r="D8" s="855">
        <v>335.80754340011174</v>
      </c>
      <c r="E8" s="856">
        <v>506.44836135448048</v>
      </c>
      <c r="F8" s="855">
        <v>684.0242607822338</v>
      </c>
      <c r="G8" s="855">
        <v>176.90740515849723</v>
      </c>
      <c r="H8" s="855">
        <v>367.03718168450297</v>
      </c>
      <c r="I8" s="856">
        <v>542.40291147412552</v>
      </c>
      <c r="J8" s="855">
        <v>718.29570530637614</v>
      </c>
      <c r="K8" s="855">
        <v>185.2398069463147</v>
      </c>
      <c r="L8" s="855">
        <v>372.2359000522888</v>
      </c>
      <c r="M8" s="856">
        <v>548.76492441464211</v>
      </c>
      <c r="N8" s="855">
        <v>730.94593805008367</v>
      </c>
      <c r="O8" s="855">
        <v>193.8246143437909</v>
      </c>
      <c r="P8" s="855">
        <v>386.65782759302823</v>
      </c>
      <c r="Q8" s="856">
        <v>563.62346031048719</v>
      </c>
      <c r="R8" s="855">
        <v>743.58210786566383</v>
      </c>
      <c r="S8" s="855">
        <v>200.26535993940959</v>
      </c>
      <c r="T8" s="855">
        <v>413.67439964138816</v>
      </c>
      <c r="U8" s="856">
        <v>598.75662338747884</v>
      </c>
    </row>
    <row r="9" spans="1:21" s="24" customFormat="1" ht="15.75">
      <c r="A9" s="127" t="s">
        <v>964</v>
      </c>
      <c r="B9" s="727">
        <v>394.29508879703536</v>
      </c>
      <c r="C9" s="727">
        <v>66.267474495059986</v>
      </c>
      <c r="D9" s="727">
        <v>97.814845715762772</v>
      </c>
      <c r="E9" s="160">
        <v>160.10782424154831</v>
      </c>
      <c r="F9" s="727">
        <v>236.47676530986098</v>
      </c>
      <c r="G9" s="727">
        <v>56.605810630392298</v>
      </c>
      <c r="H9" s="727">
        <v>119.31967837202291</v>
      </c>
      <c r="I9" s="160">
        <v>192.46543707220306</v>
      </c>
      <c r="J9" s="727">
        <v>289.57790819686687</v>
      </c>
      <c r="K9" s="727">
        <v>66.885585599119764</v>
      </c>
      <c r="L9" s="727">
        <v>147.59447030724979</v>
      </c>
      <c r="M9" s="160">
        <v>230.20330230129289</v>
      </c>
      <c r="N9" s="727">
        <v>327.50474159565738</v>
      </c>
      <c r="O9" s="727">
        <v>74.73052370254274</v>
      </c>
      <c r="P9" s="727">
        <v>150.49032898406767</v>
      </c>
      <c r="Q9" s="160">
        <v>229.09069548756227</v>
      </c>
      <c r="R9" s="727">
        <v>320.67957368425789</v>
      </c>
      <c r="S9" s="727">
        <v>81.762415839261806</v>
      </c>
      <c r="T9" s="727">
        <v>158.00962448073801</v>
      </c>
      <c r="U9" s="160">
        <v>240.28413539551235</v>
      </c>
    </row>
    <row r="10" spans="1:21" s="24" customFormat="1" ht="20.25" customHeight="1">
      <c r="A10" s="607" t="s">
        <v>190</v>
      </c>
      <c r="B10" s="725">
        <f t="shared" ref="B10:U10" si="1">+B11+B12+B13</f>
        <v>2864.5420154212748</v>
      </c>
      <c r="C10" s="725">
        <f t="shared" si="1"/>
        <v>621.49270423896883</v>
      </c>
      <c r="D10" s="725">
        <f t="shared" si="1"/>
        <v>1155.9473602646456</v>
      </c>
      <c r="E10" s="509">
        <f t="shared" si="1"/>
        <v>1700.7255018972053</v>
      </c>
      <c r="F10" s="725">
        <f t="shared" si="1"/>
        <v>2313.5868917763655</v>
      </c>
      <c r="G10" s="725">
        <f t="shared" si="1"/>
        <v>586.43858412154555</v>
      </c>
      <c r="H10" s="725">
        <f t="shared" si="1"/>
        <v>1165.7963919672027</v>
      </c>
      <c r="I10" s="509">
        <f t="shared" si="1"/>
        <v>1697.8444817931397</v>
      </c>
      <c r="J10" s="725">
        <f t="shared" si="1"/>
        <v>2301.2023214993396</v>
      </c>
      <c r="K10" s="725">
        <f t="shared" si="1"/>
        <v>569.61254449850583</v>
      </c>
      <c r="L10" s="725">
        <f t="shared" si="1"/>
        <v>1112.7572021279507</v>
      </c>
      <c r="M10" s="509">
        <f t="shared" si="1"/>
        <v>1594.8674795572251</v>
      </c>
      <c r="N10" s="725">
        <f t="shared" si="1"/>
        <v>2127.9679431617142</v>
      </c>
      <c r="O10" s="725">
        <f t="shared" si="1"/>
        <v>527.63346517746857</v>
      </c>
      <c r="P10" s="725">
        <f t="shared" si="1"/>
        <v>1028.7154032963265</v>
      </c>
      <c r="Q10" s="509">
        <f t="shared" si="1"/>
        <v>1474.4577874209492</v>
      </c>
      <c r="R10" s="725">
        <f t="shared" si="1"/>
        <v>1970.0177290702693</v>
      </c>
      <c r="S10" s="725">
        <f t="shared" si="1"/>
        <v>492.17973872304628</v>
      </c>
      <c r="T10" s="725">
        <f t="shared" si="1"/>
        <v>967.55740069208446</v>
      </c>
      <c r="U10" s="509">
        <f t="shared" si="1"/>
        <v>1382.2369828882152</v>
      </c>
    </row>
    <row r="11" spans="1:21" s="24" customFormat="1" ht="15.75">
      <c r="A11" s="159" t="s">
        <v>186</v>
      </c>
      <c r="B11" s="726">
        <v>987.99048916819822</v>
      </c>
      <c r="C11" s="726">
        <v>204.22726743690913</v>
      </c>
      <c r="D11" s="726">
        <v>391.57228177869155</v>
      </c>
      <c r="E11" s="161">
        <v>563.15074818413939</v>
      </c>
      <c r="F11" s="726">
        <v>784.35593060801887</v>
      </c>
      <c r="G11" s="726">
        <v>187.29237666887437</v>
      </c>
      <c r="H11" s="726">
        <v>363.97418571962754</v>
      </c>
      <c r="I11" s="161">
        <v>528.51261984714563</v>
      </c>
      <c r="J11" s="726">
        <v>738.93452645785499</v>
      </c>
      <c r="K11" s="726">
        <v>171.36144104520531</v>
      </c>
      <c r="L11" s="726">
        <v>335.42136544671405</v>
      </c>
      <c r="M11" s="161">
        <v>466.82589972512773</v>
      </c>
      <c r="N11" s="726">
        <v>645.53924482952368</v>
      </c>
      <c r="O11" s="726">
        <v>147.88498507479511</v>
      </c>
      <c r="P11" s="726">
        <v>292.5671085375451</v>
      </c>
      <c r="Q11" s="161">
        <v>411.79868806683749</v>
      </c>
      <c r="R11" s="726">
        <v>580.84052292587728</v>
      </c>
      <c r="S11" s="726">
        <v>131.79437812853433</v>
      </c>
      <c r="T11" s="726">
        <v>272.66110442256308</v>
      </c>
      <c r="U11" s="161">
        <v>382.75915869432583</v>
      </c>
    </row>
    <row r="12" spans="1:21" s="24" customFormat="1" ht="15.75">
      <c r="A12" s="127" t="s">
        <v>965</v>
      </c>
      <c r="B12" s="855">
        <v>1822.9827155989008</v>
      </c>
      <c r="C12" s="855">
        <v>408.19236647120158</v>
      </c>
      <c r="D12" s="855">
        <v>750.91453233016318</v>
      </c>
      <c r="E12" s="856">
        <v>1115.2715890882835</v>
      </c>
      <c r="F12" s="855">
        <v>1496.2699026034006</v>
      </c>
      <c r="G12" s="855">
        <v>391.28265713118969</v>
      </c>
      <c r="H12" s="855">
        <v>785.2298380051285</v>
      </c>
      <c r="I12" s="856">
        <v>1142.1623021580392</v>
      </c>
      <c r="J12" s="855">
        <v>1520.9444359388128</v>
      </c>
      <c r="K12" s="855">
        <v>388.41787289767035</v>
      </c>
      <c r="L12" s="855">
        <v>755.36196357783456</v>
      </c>
      <c r="M12" s="856">
        <v>1094.3967017940226</v>
      </c>
      <c r="N12" s="855">
        <v>1435.1544718039904</v>
      </c>
      <c r="O12" s="855">
        <v>369.16015457809402</v>
      </c>
      <c r="P12" s="855">
        <v>715.15385311828936</v>
      </c>
      <c r="Q12" s="856">
        <v>1030.6792602149214</v>
      </c>
      <c r="R12" s="855">
        <v>1344.3082790970411</v>
      </c>
      <c r="S12" s="855">
        <v>348.94849260998103</v>
      </c>
      <c r="T12" s="855">
        <v>672.51536576903277</v>
      </c>
      <c r="U12" s="856">
        <v>966.19287339958566</v>
      </c>
    </row>
    <row r="13" spans="1:21" s="24" customFormat="1" ht="15.75">
      <c r="A13" s="158" t="s">
        <v>964</v>
      </c>
      <c r="B13" s="727">
        <v>53.568810654175735</v>
      </c>
      <c r="C13" s="727">
        <v>9.0730703308581759</v>
      </c>
      <c r="D13" s="727">
        <v>13.460546155790803</v>
      </c>
      <c r="E13" s="160">
        <v>22.303164624782465</v>
      </c>
      <c r="F13" s="727">
        <v>32.961058564946057</v>
      </c>
      <c r="G13" s="727">
        <v>7.8635503214814984</v>
      </c>
      <c r="H13" s="727">
        <v>16.592368242446668</v>
      </c>
      <c r="I13" s="160">
        <v>27.169559787954931</v>
      </c>
      <c r="J13" s="727">
        <v>41.323359102671901</v>
      </c>
      <c r="K13" s="727">
        <v>9.8332305556301147</v>
      </c>
      <c r="L13" s="727">
        <v>21.973873103402138</v>
      </c>
      <c r="M13" s="160">
        <v>33.644878038074758</v>
      </c>
      <c r="N13" s="727">
        <v>47.274226528199812</v>
      </c>
      <c r="O13" s="727">
        <v>10.588325524579416</v>
      </c>
      <c r="P13" s="727">
        <v>20.994441640492077</v>
      </c>
      <c r="Q13" s="160">
        <v>31.979839139190204</v>
      </c>
      <c r="R13" s="727">
        <v>44.868927047350873</v>
      </c>
      <c r="S13" s="727">
        <v>11.436867984530918</v>
      </c>
      <c r="T13" s="727">
        <v>22.380930500488592</v>
      </c>
      <c r="U13" s="160">
        <v>33.284950794303803</v>
      </c>
    </row>
    <row r="14" spans="1:21">
      <c r="A14" s="156"/>
      <c r="B14" s="766"/>
      <c r="C14" s="766"/>
      <c r="D14" s="766"/>
      <c r="E14" s="767"/>
      <c r="F14" s="766"/>
      <c r="G14" s="766"/>
      <c r="H14" s="766"/>
      <c r="I14" s="767"/>
      <c r="J14" s="766"/>
      <c r="K14" s="766"/>
      <c r="L14" s="766"/>
      <c r="M14" s="767"/>
      <c r="N14" s="766"/>
      <c r="O14" s="766"/>
      <c r="P14" s="766"/>
      <c r="Q14" s="767"/>
      <c r="R14" s="766"/>
      <c r="S14" s="766"/>
      <c r="T14" s="766"/>
      <c r="U14" s="767"/>
    </row>
    <row r="15" spans="1:21" ht="28.5" customHeight="1">
      <c r="A15" s="245" t="s">
        <v>185</v>
      </c>
      <c r="B15" s="766"/>
      <c r="C15" s="766"/>
      <c r="D15" s="766"/>
      <c r="E15" s="767"/>
      <c r="F15" s="766"/>
      <c r="G15" s="766"/>
      <c r="H15" s="766"/>
      <c r="I15" s="767"/>
      <c r="J15" s="766"/>
      <c r="K15" s="766"/>
      <c r="L15" s="766"/>
      <c r="M15" s="767"/>
      <c r="N15" s="766"/>
      <c r="O15" s="766"/>
      <c r="P15" s="766"/>
      <c r="Q15" s="767"/>
      <c r="R15" s="766"/>
      <c r="S15" s="766"/>
      <c r="T15" s="766"/>
      <c r="U15" s="767"/>
    </row>
    <row r="16" spans="1:21" s="24" customFormat="1" ht="20.25" customHeight="1">
      <c r="A16" s="607" t="s">
        <v>189</v>
      </c>
      <c r="B16" s="725">
        <f t="shared" ref="B16:U16" si="2">+B17+B18</f>
        <v>4226.3480198180814</v>
      </c>
      <c r="C16" s="725">
        <f t="shared" si="2"/>
        <v>1034.1136727248775</v>
      </c>
      <c r="D16" s="725">
        <f t="shared" si="2"/>
        <v>2218.946518945816</v>
      </c>
      <c r="E16" s="509">
        <f t="shared" si="2"/>
        <v>3410.3758707674133</v>
      </c>
      <c r="F16" s="725">
        <f t="shared" si="2"/>
        <v>5090.3411526546433</v>
      </c>
      <c r="G16" s="725">
        <f t="shared" si="2"/>
        <v>1449.8982596849387</v>
      </c>
      <c r="H16" s="725">
        <f t="shared" si="2"/>
        <v>2904.5170417923441</v>
      </c>
      <c r="I16" s="509">
        <f t="shared" si="2"/>
        <v>4220.0184693314777</v>
      </c>
      <c r="J16" s="725">
        <f t="shared" si="2"/>
        <v>5921.4584114565077</v>
      </c>
      <c r="K16" s="725">
        <f t="shared" si="2"/>
        <v>1503.1613044303456</v>
      </c>
      <c r="L16" s="725">
        <f t="shared" si="2"/>
        <v>2993.8766889099243</v>
      </c>
      <c r="M16" s="509">
        <f t="shared" si="2"/>
        <v>4455.1033787478327</v>
      </c>
      <c r="N16" s="725">
        <f t="shared" si="2"/>
        <v>6224.9142841629528</v>
      </c>
      <c r="O16" s="725">
        <f t="shared" si="2"/>
        <v>1613.4141608411339</v>
      </c>
      <c r="P16" s="725">
        <f t="shared" si="2"/>
        <v>3197.4604154746453</v>
      </c>
      <c r="Q16" s="509">
        <f t="shared" si="2"/>
        <v>4704.4231103464754</v>
      </c>
      <c r="R16" s="725">
        <f t="shared" si="2"/>
        <v>6580.1673352595335</v>
      </c>
      <c r="S16" s="725">
        <f t="shared" si="2"/>
        <v>1650.2593500465134</v>
      </c>
      <c r="T16" s="725">
        <f t="shared" si="2"/>
        <v>3273.3139356791644</v>
      </c>
      <c r="U16" s="509">
        <f t="shared" si="2"/>
        <v>4841.1332838316084</v>
      </c>
    </row>
    <row r="17" spans="1:21" s="24" customFormat="1" ht="15.75">
      <c r="A17" s="159" t="s">
        <v>187</v>
      </c>
      <c r="B17" s="726">
        <v>2729.254752328121</v>
      </c>
      <c r="C17" s="726">
        <v>698.28214454370755</v>
      </c>
      <c r="D17" s="726">
        <v>1563.6380592901205</v>
      </c>
      <c r="E17" s="161">
        <v>2382.8820641355969</v>
      </c>
      <c r="F17" s="726">
        <v>3599.6967836289336</v>
      </c>
      <c r="G17" s="726">
        <v>1020.0506796964595</v>
      </c>
      <c r="H17" s="726">
        <v>2029.2661608976998</v>
      </c>
      <c r="I17" s="161">
        <v>2936.0380157977443</v>
      </c>
      <c r="J17" s="726">
        <v>4129.8832031091097</v>
      </c>
      <c r="K17" s="726">
        <v>1035.5802992506844</v>
      </c>
      <c r="L17" s="726">
        <v>2069.3306599288603</v>
      </c>
      <c r="M17" s="161">
        <v>3072.4939690533843</v>
      </c>
      <c r="N17" s="726">
        <v>4305.3089539665179</v>
      </c>
      <c r="O17" s="726">
        <v>1088.9909045996474</v>
      </c>
      <c r="P17" s="726">
        <v>2165.3764481690159</v>
      </c>
      <c r="Q17" s="161">
        <v>3196.2655420440437</v>
      </c>
      <c r="R17" s="726">
        <v>4501.0743002320114</v>
      </c>
      <c r="S17" s="726">
        <v>1137.7729949857996</v>
      </c>
      <c r="T17" s="726">
        <v>2247.7222023601416</v>
      </c>
      <c r="U17" s="161">
        <v>3328.6077146375437</v>
      </c>
    </row>
    <row r="18" spans="1:21" s="24" customFormat="1" ht="15.75">
      <c r="A18" s="158" t="s">
        <v>188</v>
      </c>
      <c r="B18" s="727">
        <v>1497.0932674899605</v>
      </c>
      <c r="C18" s="727">
        <v>335.83152818116997</v>
      </c>
      <c r="D18" s="727">
        <v>655.30845965569529</v>
      </c>
      <c r="E18" s="160">
        <v>1027.4938066318164</v>
      </c>
      <c r="F18" s="727">
        <v>1490.6443690257095</v>
      </c>
      <c r="G18" s="727">
        <v>429.84757998847931</v>
      </c>
      <c r="H18" s="727">
        <v>875.25088089464418</v>
      </c>
      <c r="I18" s="160">
        <v>1283.9804535337335</v>
      </c>
      <c r="J18" s="727">
        <v>1791.5752083473978</v>
      </c>
      <c r="K18" s="727">
        <v>467.58100517966108</v>
      </c>
      <c r="L18" s="727">
        <v>924.54602898106384</v>
      </c>
      <c r="M18" s="160">
        <v>1382.6094096944485</v>
      </c>
      <c r="N18" s="727">
        <v>1919.605330196435</v>
      </c>
      <c r="O18" s="727">
        <v>524.42325624148657</v>
      </c>
      <c r="P18" s="727">
        <v>1032.0839673056294</v>
      </c>
      <c r="Q18" s="160">
        <v>1508.1575683024321</v>
      </c>
      <c r="R18" s="727">
        <v>2079.0930350275216</v>
      </c>
      <c r="S18" s="727">
        <v>512.48635506071378</v>
      </c>
      <c r="T18" s="727">
        <v>1025.5917333190225</v>
      </c>
      <c r="U18" s="160">
        <v>1512.5255691940652</v>
      </c>
    </row>
    <row r="19" spans="1:21" s="24" customFormat="1" ht="20.25" customHeight="1">
      <c r="A19" s="607" t="s">
        <v>190</v>
      </c>
      <c r="B19" s="725">
        <f t="shared" ref="B19:U19" si="3">+B20+B21</f>
        <v>597.34362564229775</v>
      </c>
      <c r="C19" s="725">
        <f t="shared" si="3"/>
        <v>157.37097144916882</v>
      </c>
      <c r="D19" s="725">
        <f t="shared" si="3"/>
        <v>356.10213962949268</v>
      </c>
      <c r="E19" s="509">
        <f t="shared" si="3"/>
        <v>543.66812641705496</v>
      </c>
      <c r="F19" s="725">
        <f t="shared" si="3"/>
        <v>815.76442249381353</v>
      </c>
      <c r="G19" s="725">
        <f t="shared" si="3"/>
        <v>244.01973110353865</v>
      </c>
      <c r="H19" s="725">
        <f t="shared" si="3"/>
        <v>472.32961569910924</v>
      </c>
      <c r="I19" s="509">
        <f t="shared" si="3"/>
        <v>674.1047431667613</v>
      </c>
      <c r="J19" s="725">
        <f t="shared" si="3"/>
        <v>929.2497497464642</v>
      </c>
      <c r="K19" s="725">
        <f t="shared" si="3"/>
        <v>233.36209574391188</v>
      </c>
      <c r="L19" s="725">
        <f t="shared" si="3"/>
        <v>461.57739258542358</v>
      </c>
      <c r="M19" s="509">
        <f t="shared" si="3"/>
        <v>687.36657394357633</v>
      </c>
      <c r="N19" s="725">
        <f t="shared" si="3"/>
        <v>970.9395067099822</v>
      </c>
      <c r="O19" s="725">
        <f t="shared" si="3"/>
        <v>253.30001793204485</v>
      </c>
      <c r="P19" s="725">
        <f t="shared" si="3"/>
        <v>505.02994573032424</v>
      </c>
      <c r="Q19" s="509">
        <f t="shared" si="3"/>
        <v>752.7334452905643</v>
      </c>
      <c r="R19" s="725">
        <f t="shared" si="3"/>
        <v>1062.7505484793542</v>
      </c>
      <c r="S19" s="725">
        <f t="shared" si="3"/>
        <v>270.11825565465489</v>
      </c>
      <c r="T19" s="725">
        <f t="shared" si="3"/>
        <v>538.91500150953095</v>
      </c>
      <c r="U19" s="509">
        <f t="shared" si="3"/>
        <v>805.79223208764574</v>
      </c>
    </row>
    <row r="20" spans="1:21" s="24" customFormat="1" ht="15.75">
      <c r="A20" s="159" t="s">
        <v>187</v>
      </c>
      <c r="B20" s="726">
        <v>510.17137276316481</v>
      </c>
      <c r="C20" s="726">
        <v>136.63897744381882</v>
      </c>
      <c r="D20" s="726">
        <v>312.0698965180427</v>
      </c>
      <c r="E20" s="161">
        <v>475.1140995117612</v>
      </c>
      <c r="F20" s="726">
        <v>716.28655802114508</v>
      </c>
      <c r="G20" s="726">
        <v>214.25498506987864</v>
      </c>
      <c r="H20" s="726">
        <v>412.79626491893748</v>
      </c>
      <c r="I20" s="161">
        <v>588.41175229619375</v>
      </c>
      <c r="J20" s="726">
        <v>810.60645705215416</v>
      </c>
      <c r="K20" s="726">
        <v>202.1871940856519</v>
      </c>
      <c r="L20" s="726">
        <v>399.31794362935773</v>
      </c>
      <c r="M20" s="161">
        <v>595.14395394996632</v>
      </c>
      <c r="N20" s="726">
        <v>842.19473339845342</v>
      </c>
      <c r="O20" s="726">
        <v>216.91229323026067</v>
      </c>
      <c r="P20" s="726">
        <v>432.11457220336007</v>
      </c>
      <c r="Q20" s="161">
        <v>645.29658787792016</v>
      </c>
      <c r="R20" s="726">
        <v>914.99468481161</v>
      </c>
      <c r="S20" s="726">
        <v>233.84504204478097</v>
      </c>
      <c r="T20" s="726">
        <v>465.95967767130702</v>
      </c>
      <c r="U20" s="161">
        <v>697.37748155705651</v>
      </c>
    </row>
    <row r="21" spans="1:21" s="24" customFormat="1" ht="15.75">
      <c r="A21" s="158" t="s">
        <v>188</v>
      </c>
      <c r="B21" s="727">
        <v>87.172252879132927</v>
      </c>
      <c r="C21" s="727">
        <v>20.731994005350003</v>
      </c>
      <c r="D21" s="727">
        <v>44.032243111449993</v>
      </c>
      <c r="E21" s="160">
        <v>68.554026905293824</v>
      </c>
      <c r="F21" s="727">
        <v>99.477864472668401</v>
      </c>
      <c r="G21" s="727">
        <v>29.76474603366</v>
      </c>
      <c r="H21" s="727">
        <v>59.53335078017173</v>
      </c>
      <c r="I21" s="160">
        <v>85.692990870567542</v>
      </c>
      <c r="J21" s="727">
        <v>118.64329269430999</v>
      </c>
      <c r="K21" s="727">
        <v>31.174901658259998</v>
      </c>
      <c r="L21" s="727">
        <v>62.259448956065881</v>
      </c>
      <c r="M21" s="160">
        <v>92.222619993609982</v>
      </c>
      <c r="N21" s="727">
        <v>128.74477331152883</v>
      </c>
      <c r="O21" s="727">
        <v>36.387724701784173</v>
      </c>
      <c r="P21" s="727">
        <v>72.91537352696416</v>
      </c>
      <c r="Q21" s="160">
        <v>107.43685741264417</v>
      </c>
      <c r="R21" s="727">
        <v>147.75586366774417</v>
      </c>
      <c r="S21" s="727">
        <v>36.273213609873935</v>
      </c>
      <c r="T21" s="727">
        <v>72.955323838223933</v>
      </c>
      <c r="U21" s="160">
        <v>108.41475053058917</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50">
    <tabColor theme="9" tint="-0.249977111117893"/>
  </sheetPr>
  <dimension ref="A1:U32"/>
  <sheetViews>
    <sheetView showGridLines="0" zoomScale="90" zoomScaleNormal="90" workbookViewId="0"/>
  </sheetViews>
  <sheetFormatPr defaultColWidth="9.140625" defaultRowHeight="15.75"/>
  <cols>
    <col min="1" max="1" width="57.5703125" style="6" customWidth="1"/>
    <col min="2" max="17" width="7.85546875" style="6" customWidth="1"/>
    <col min="18" max="18" width="8.42578125" style="6" customWidth="1"/>
    <col min="19" max="19" width="1.5703125" style="6" customWidth="1"/>
    <col min="20" max="16384" width="9.140625" style="6"/>
  </cols>
  <sheetData>
    <row r="1" spans="1:21" ht="21">
      <c r="A1" s="95" t="str">
        <f>'Indice-Index'!C29</f>
        <v>4.1   Indici generali e principali utilities - General indexes and main utilities (2010=100)</v>
      </c>
      <c r="B1" s="96"/>
      <c r="C1" s="96"/>
      <c r="D1" s="96"/>
      <c r="E1" s="96"/>
      <c r="F1" s="96"/>
      <c r="G1" s="96"/>
      <c r="H1" s="96"/>
      <c r="I1" s="96"/>
      <c r="J1" s="96"/>
      <c r="K1" s="96"/>
      <c r="L1" s="96"/>
      <c r="M1" s="96"/>
      <c r="N1" s="96"/>
      <c r="O1" s="96"/>
      <c r="P1" s="96"/>
      <c r="Q1" s="96"/>
      <c r="R1" s="96"/>
      <c r="S1" s="96"/>
      <c r="T1" s="96"/>
      <c r="U1" s="96"/>
    </row>
    <row r="3" spans="1:21">
      <c r="A3" s="1066" t="s">
        <v>36</v>
      </c>
      <c r="B3" s="73" t="s">
        <v>159</v>
      </c>
      <c r="C3" s="73" t="s">
        <v>907</v>
      </c>
      <c r="D3" s="73" t="s">
        <v>908</v>
      </c>
      <c r="E3" s="73" t="s">
        <v>214</v>
      </c>
      <c r="F3" s="73" t="s">
        <v>245</v>
      </c>
      <c r="G3" s="73" t="s">
        <v>282</v>
      </c>
      <c r="H3" s="73" t="s">
        <v>909</v>
      </c>
      <c r="I3" s="73" t="s">
        <v>347</v>
      </c>
      <c r="J3" s="73" t="s">
        <v>377</v>
      </c>
      <c r="K3" s="73" t="s">
        <v>394</v>
      </c>
      <c r="L3" s="73" t="s">
        <v>910</v>
      </c>
      <c r="M3" s="73" t="s">
        <v>788</v>
      </c>
      <c r="N3" s="73" t="s">
        <v>823</v>
      </c>
      <c r="O3" s="73" t="s">
        <v>911</v>
      </c>
      <c r="P3" s="73" t="s">
        <v>966</v>
      </c>
      <c r="Q3" s="73" t="s">
        <v>1018</v>
      </c>
      <c r="R3" s="73" t="s">
        <v>1062</v>
      </c>
      <c r="T3" s="1038" t="s">
        <v>284</v>
      </c>
      <c r="U3" s="1038"/>
    </row>
    <row r="4" spans="1:21">
      <c r="A4" s="1066"/>
      <c r="B4" s="73" t="s">
        <v>160</v>
      </c>
      <c r="C4" s="73" t="s">
        <v>161</v>
      </c>
      <c r="D4" s="73" t="s">
        <v>191</v>
      </c>
      <c r="E4" s="73" t="s">
        <v>215</v>
      </c>
      <c r="F4" s="73" t="s">
        <v>246</v>
      </c>
      <c r="G4" s="73" t="s">
        <v>283</v>
      </c>
      <c r="H4" s="73" t="s">
        <v>311</v>
      </c>
      <c r="I4" s="73" t="s">
        <v>348</v>
      </c>
      <c r="J4" s="73" t="s">
        <v>378</v>
      </c>
      <c r="K4" s="73" t="s">
        <v>395</v>
      </c>
      <c r="L4" s="73" t="s">
        <v>637</v>
      </c>
      <c r="M4" s="73" t="s">
        <v>789</v>
      </c>
      <c r="N4" s="73" t="s">
        <v>824</v>
      </c>
      <c r="O4" s="73" t="s">
        <v>912</v>
      </c>
      <c r="P4" s="73" t="s">
        <v>967</v>
      </c>
      <c r="Q4" s="73" t="s">
        <v>1019</v>
      </c>
      <c r="R4" s="73" t="s">
        <v>1063</v>
      </c>
      <c r="T4" s="111" t="s">
        <v>285</v>
      </c>
      <c r="U4" s="111" t="s">
        <v>286</v>
      </c>
    </row>
    <row r="5" spans="1:21">
      <c r="A5" s="22"/>
      <c r="B5" s="21"/>
      <c r="C5" s="21"/>
      <c r="D5" s="21"/>
      <c r="E5" s="21"/>
      <c r="F5" s="21"/>
      <c r="G5" s="21"/>
      <c r="H5" s="21"/>
      <c r="I5" s="21"/>
      <c r="J5" s="21"/>
      <c r="K5" s="21"/>
      <c r="L5" s="21"/>
      <c r="M5" s="21"/>
      <c r="N5" s="21"/>
      <c r="O5" s="21"/>
      <c r="P5" s="21"/>
      <c r="Q5" s="21"/>
      <c r="R5" s="19"/>
      <c r="T5" s="109"/>
      <c r="U5" s="109"/>
    </row>
    <row r="7" spans="1:21">
      <c r="A7" s="56" t="s">
        <v>67</v>
      </c>
      <c r="B7" s="57">
        <v>133.30000000000001</v>
      </c>
      <c r="C7" s="57">
        <v>133.69999999999999</v>
      </c>
      <c r="D7" s="57">
        <v>134.6</v>
      </c>
      <c r="E7" s="57">
        <v>134.9</v>
      </c>
      <c r="F7" s="57">
        <v>135.5</v>
      </c>
      <c r="G7" s="57">
        <v>135.69999999999999</v>
      </c>
      <c r="H7" s="57">
        <v>136.5</v>
      </c>
      <c r="I7" s="57">
        <v>136.80000000000001</v>
      </c>
      <c r="J7" s="57">
        <v>137.4</v>
      </c>
      <c r="K7" s="57">
        <v>137.6</v>
      </c>
      <c r="L7" s="57">
        <v>138.6</v>
      </c>
      <c r="M7" s="57">
        <v>139.4</v>
      </c>
      <c r="N7" s="57">
        <v>141.1</v>
      </c>
      <c r="O7" s="57">
        <v>142.4</v>
      </c>
      <c r="P7" s="57">
        <v>144.1</v>
      </c>
      <c r="Q7" s="57">
        <v>144.80000000000001</v>
      </c>
      <c r="R7" s="57">
        <v>145.6</v>
      </c>
      <c r="T7" s="79">
        <f>(R7-B7)/B7*100</f>
        <v>9.2273068267066627</v>
      </c>
      <c r="U7" s="79">
        <f>(R7-N7)/N7*100</f>
        <v>3.1892274982282074</v>
      </c>
    </row>
    <row r="8" spans="1:21">
      <c r="A8" s="56" t="s">
        <v>66</v>
      </c>
      <c r="B8" s="57">
        <v>110</v>
      </c>
      <c r="C8" s="57">
        <v>110.4</v>
      </c>
      <c r="D8" s="57">
        <v>111.5</v>
      </c>
      <c r="E8" s="57">
        <v>112.1</v>
      </c>
      <c r="F8" s="57">
        <v>112.8</v>
      </c>
      <c r="G8" s="57">
        <v>114.7</v>
      </c>
      <c r="H8" s="57">
        <v>118.7</v>
      </c>
      <c r="I8" s="57">
        <v>121.1</v>
      </c>
      <c r="J8" s="57">
        <v>122.9</v>
      </c>
      <c r="K8" s="57">
        <v>128</v>
      </c>
      <c r="L8" s="57">
        <v>127.8</v>
      </c>
      <c r="M8" s="57">
        <v>128.69999999999999</v>
      </c>
      <c r="N8" s="57">
        <v>129.4</v>
      </c>
      <c r="O8" s="57">
        <v>128.69999999999999</v>
      </c>
      <c r="P8" s="57">
        <v>129.30000000000001</v>
      </c>
      <c r="Q8" s="57">
        <v>129.9</v>
      </c>
      <c r="R8" s="57">
        <v>130.4</v>
      </c>
      <c r="T8" s="79">
        <f>(R8-B8)/B8*100</f>
        <v>18.54545454545455</v>
      </c>
      <c r="U8" s="79">
        <f>(R8-N8)/N8*100</f>
        <v>0.77279752704791349</v>
      </c>
    </row>
    <row r="9" spans="1:21">
      <c r="A9" s="56" t="s">
        <v>9</v>
      </c>
      <c r="B9" s="57">
        <v>107.6</v>
      </c>
      <c r="C9" s="57">
        <v>107.6</v>
      </c>
      <c r="D9" s="57">
        <v>107.7</v>
      </c>
      <c r="E9" s="57">
        <v>107.7</v>
      </c>
      <c r="F9" s="57">
        <v>107.7</v>
      </c>
      <c r="G9" s="57">
        <v>110.4</v>
      </c>
      <c r="H9" s="57">
        <v>110.5</v>
      </c>
      <c r="I9" s="57">
        <v>110.5</v>
      </c>
      <c r="J9" s="57">
        <v>110.6</v>
      </c>
      <c r="K9" s="57">
        <v>110.6</v>
      </c>
      <c r="L9" s="57">
        <v>110.8</v>
      </c>
      <c r="M9" s="57">
        <v>110.8</v>
      </c>
      <c r="N9" s="57">
        <v>111</v>
      </c>
      <c r="O9" s="57">
        <v>111</v>
      </c>
      <c r="P9" s="57">
        <v>111.2</v>
      </c>
      <c r="Q9" s="57">
        <v>111.2</v>
      </c>
      <c r="R9" s="57">
        <v>111.3</v>
      </c>
      <c r="T9" s="79">
        <f>(R9-B9)/B9*100</f>
        <v>3.4386617100371772</v>
      </c>
      <c r="U9" s="79">
        <f>(R9-N9)/N9*100</f>
        <v>0.27027027027026773</v>
      </c>
    </row>
    <row r="10" spans="1:21">
      <c r="A10" s="56" t="s">
        <v>68</v>
      </c>
      <c r="B10" s="57">
        <v>80.099999999999994</v>
      </c>
      <c r="C10" s="57">
        <v>80</v>
      </c>
      <c r="D10" s="57">
        <v>80.7</v>
      </c>
      <c r="E10" s="57">
        <v>79.3</v>
      </c>
      <c r="F10" s="57">
        <v>79.7</v>
      </c>
      <c r="G10" s="57">
        <v>78.400000000000006</v>
      </c>
      <c r="H10" s="57">
        <v>78.5</v>
      </c>
      <c r="I10" s="57">
        <v>77.5</v>
      </c>
      <c r="J10" s="57">
        <v>78.099999999999994</v>
      </c>
      <c r="K10" s="57">
        <v>78.099999999999994</v>
      </c>
      <c r="L10" s="57">
        <v>79.7</v>
      </c>
      <c r="M10" s="57">
        <v>78.400000000000006</v>
      </c>
      <c r="N10" s="57">
        <v>78.7</v>
      </c>
      <c r="O10" s="57">
        <v>77</v>
      </c>
      <c r="P10" s="57">
        <v>76.2</v>
      </c>
      <c r="Q10" s="57">
        <v>75.400000000000006</v>
      </c>
      <c r="R10" s="57">
        <v>75.3</v>
      </c>
      <c r="T10" s="79">
        <f>(R10-B10)/B10*100</f>
        <v>-5.992509363295877</v>
      </c>
      <c r="U10" s="79">
        <f>(R10-N10)/N10*100</f>
        <v>-4.3202033036848864</v>
      </c>
    </row>
    <row r="11" spans="1:21">
      <c r="A11" s="19"/>
      <c r="B11" s="20"/>
      <c r="C11" s="20"/>
      <c r="D11" s="20"/>
      <c r="E11" s="20"/>
      <c r="F11" s="20"/>
      <c r="G11" s="20"/>
      <c r="H11" s="20"/>
      <c r="I11" s="20"/>
      <c r="J11" s="20"/>
      <c r="K11" s="20"/>
      <c r="L11" s="20"/>
      <c r="M11" s="20"/>
      <c r="N11" s="20"/>
      <c r="O11" s="20"/>
      <c r="P11" s="20"/>
      <c r="Q11" s="20"/>
    </row>
    <row r="12" spans="1:21">
      <c r="A12" s="1067" t="s">
        <v>101</v>
      </c>
      <c r="B12" s="1068"/>
      <c r="C12" s="1068"/>
      <c r="D12" s="1068"/>
      <c r="E12" s="1068"/>
      <c r="F12" s="1068"/>
      <c r="G12" s="1068"/>
      <c r="H12" s="1068"/>
      <c r="I12" s="1068"/>
      <c r="J12" s="1068"/>
      <c r="K12" s="1068"/>
      <c r="L12" s="1068"/>
      <c r="M12" s="1068"/>
      <c r="N12" s="1068"/>
      <c r="O12" s="1068"/>
      <c r="P12" s="1068"/>
      <c r="Q12" s="1068"/>
      <c r="R12" s="24"/>
    </row>
    <row r="13" spans="1:21">
      <c r="A13" s="1069" t="s">
        <v>102</v>
      </c>
      <c r="B13" s="1070"/>
      <c r="C13" s="1070"/>
      <c r="D13" s="1070"/>
      <c r="E13" s="1070"/>
      <c r="F13" s="1070"/>
      <c r="G13" s="1070"/>
      <c r="H13" s="1070"/>
      <c r="I13" s="1070"/>
      <c r="J13" s="1070"/>
      <c r="K13" s="1070"/>
      <c r="L13" s="1070"/>
      <c r="M13" s="1070"/>
      <c r="N13" s="1070"/>
      <c r="O13" s="1070"/>
      <c r="P13" s="1070"/>
      <c r="Q13" s="1070"/>
      <c r="R13" s="24"/>
    </row>
    <row r="14" spans="1:21">
      <c r="A14" s="19"/>
      <c r="B14" s="19"/>
      <c r="C14" s="19"/>
      <c r="D14" s="19"/>
      <c r="E14" s="19"/>
      <c r="F14" s="19"/>
      <c r="G14" s="19"/>
      <c r="H14" s="19"/>
      <c r="I14" s="19"/>
      <c r="J14" s="19"/>
      <c r="K14" s="19"/>
      <c r="L14" s="19"/>
      <c r="M14" s="19"/>
      <c r="N14" s="19"/>
      <c r="O14" s="19"/>
      <c r="P14" s="19"/>
      <c r="Q14" s="19"/>
    </row>
    <row r="15" spans="1:21">
      <c r="A15" s="22" t="s">
        <v>37</v>
      </c>
      <c r="B15" s="21"/>
      <c r="C15" s="21"/>
      <c r="D15" s="21"/>
      <c r="E15" s="21"/>
      <c r="F15" s="21"/>
      <c r="G15" s="21"/>
      <c r="H15" s="21"/>
      <c r="I15" s="21"/>
      <c r="J15" s="21"/>
      <c r="K15" s="21"/>
      <c r="L15" s="21"/>
      <c r="M15" s="21"/>
      <c r="N15" s="21"/>
      <c r="O15" s="21"/>
      <c r="P15" s="21"/>
      <c r="Q15" s="21"/>
    </row>
    <row r="16" spans="1:21">
      <c r="A16" s="58" t="s">
        <v>69</v>
      </c>
      <c r="B16" s="57">
        <v>171.5</v>
      </c>
      <c r="C16" s="57">
        <v>171.8</v>
      </c>
      <c r="D16" s="57">
        <v>175.2</v>
      </c>
      <c r="E16" s="57">
        <v>175.4</v>
      </c>
      <c r="F16" s="57">
        <v>175.5</v>
      </c>
      <c r="G16" s="57">
        <v>175.5</v>
      </c>
      <c r="H16" s="57">
        <v>179.6</v>
      </c>
      <c r="I16" s="57">
        <v>180.7</v>
      </c>
      <c r="J16" s="57">
        <v>180.7</v>
      </c>
      <c r="K16" s="57">
        <v>181.7</v>
      </c>
      <c r="L16" s="57">
        <v>186.3</v>
      </c>
      <c r="M16" s="57">
        <v>189.4</v>
      </c>
      <c r="N16" s="57">
        <v>192.7</v>
      </c>
      <c r="O16" s="57">
        <v>194.1</v>
      </c>
      <c r="P16" s="57">
        <v>200.5</v>
      </c>
      <c r="Q16" s="57">
        <v>202.4</v>
      </c>
      <c r="R16" s="57">
        <v>202.5</v>
      </c>
      <c r="T16" s="79">
        <f t="shared" ref="T16:T22" si="0">(R16-B16)/B16*100</f>
        <v>18.075801749271136</v>
      </c>
      <c r="U16" s="79">
        <f t="shared" ref="U16:U22" si="1">(R16-N16)/N16*100</f>
        <v>5.0856253243383565</v>
      </c>
    </row>
    <row r="17" spans="1:21">
      <c r="A17" s="58" t="s">
        <v>72</v>
      </c>
      <c r="B17" s="57">
        <v>133.69999999999999</v>
      </c>
      <c r="C17" s="57">
        <v>138.9</v>
      </c>
      <c r="D17" s="57">
        <v>137.30000000000001</v>
      </c>
      <c r="E17" s="57">
        <v>138.19999999999999</v>
      </c>
      <c r="F17" s="57">
        <v>137.1</v>
      </c>
      <c r="G17" s="57">
        <v>132.69999999999999</v>
      </c>
      <c r="H17" s="57">
        <v>120.7</v>
      </c>
      <c r="I17" s="57">
        <v>124.6</v>
      </c>
      <c r="J17" s="57">
        <v>124.7</v>
      </c>
      <c r="K17" s="57">
        <v>124.2</v>
      </c>
      <c r="L17" s="57">
        <v>126.5</v>
      </c>
      <c r="M17" s="57">
        <v>127.5</v>
      </c>
      <c r="N17" s="57">
        <v>133.9</v>
      </c>
      <c r="O17" s="57">
        <v>136.9</v>
      </c>
      <c r="P17" s="57">
        <v>136.69999999999999</v>
      </c>
      <c r="Q17" s="57">
        <v>139.5</v>
      </c>
      <c r="R17" s="57">
        <v>139.69999999999999</v>
      </c>
      <c r="T17" s="79">
        <f t="shared" si="0"/>
        <v>4.4876589379207177</v>
      </c>
      <c r="U17" s="79">
        <f>(R17-N17)/N17*100</f>
        <v>4.3315907393577167</v>
      </c>
    </row>
    <row r="18" spans="1:21">
      <c r="A18" s="58" t="s">
        <v>10</v>
      </c>
      <c r="B18" s="57">
        <v>122.7</v>
      </c>
      <c r="C18" s="57">
        <v>130.80000000000001</v>
      </c>
      <c r="D18" s="57">
        <v>134.30000000000001</v>
      </c>
      <c r="E18" s="57">
        <v>139.30000000000001</v>
      </c>
      <c r="F18" s="57">
        <v>141.80000000000001</v>
      </c>
      <c r="G18" s="57">
        <v>176.6</v>
      </c>
      <c r="H18" s="57">
        <v>244.9</v>
      </c>
      <c r="I18" s="57">
        <v>252.6</v>
      </c>
      <c r="J18" s="57">
        <v>288.3</v>
      </c>
      <c r="K18" s="57">
        <v>468.6</v>
      </c>
      <c r="L18" s="57">
        <v>313.5</v>
      </c>
      <c r="M18" s="57">
        <v>256.10000000000002</v>
      </c>
      <c r="N18" s="57">
        <v>244.5</v>
      </c>
      <c r="O18" s="57">
        <v>234.7</v>
      </c>
      <c r="P18" s="57">
        <v>217.6</v>
      </c>
      <c r="Q18" s="57">
        <v>192.8</v>
      </c>
      <c r="R18" s="57">
        <v>220.3</v>
      </c>
      <c r="T18" s="79">
        <f t="shared" si="0"/>
        <v>79.543602281988584</v>
      </c>
      <c r="U18" s="79">
        <f>(R18-N18)/N18*100</f>
        <v>-9.8977505112474375</v>
      </c>
    </row>
    <row r="19" spans="1:21">
      <c r="A19" s="58" t="s">
        <v>70</v>
      </c>
      <c r="B19" s="57">
        <v>126.7</v>
      </c>
      <c r="C19" s="57">
        <v>127.2</v>
      </c>
      <c r="D19" s="57">
        <v>127.5</v>
      </c>
      <c r="E19" s="57">
        <v>127.7</v>
      </c>
      <c r="F19" s="57">
        <v>128.69999999999999</v>
      </c>
      <c r="G19" s="57">
        <v>128.9</v>
      </c>
      <c r="H19" s="57">
        <v>129.19999999999999</v>
      </c>
      <c r="I19" s="57">
        <v>129.6</v>
      </c>
      <c r="J19" s="57">
        <v>130</v>
      </c>
      <c r="K19" s="57">
        <v>130.1</v>
      </c>
      <c r="L19" s="57">
        <v>130.4</v>
      </c>
      <c r="M19" s="57">
        <v>130.80000000000001</v>
      </c>
      <c r="N19" s="57">
        <v>131.69999999999999</v>
      </c>
      <c r="O19" s="57">
        <v>132.19999999999999</v>
      </c>
      <c r="P19" s="57">
        <v>132.4</v>
      </c>
      <c r="Q19" s="57">
        <v>133.80000000000001</v>
      </c>
      <c r="R19" s="57">
        <v>134.6</v>
      </c>
      <c r="T19" s="79">
        <f t="shared" si="0"/>
        <v>6.2352012628255657</v>
      </c>
      <c r="U19" s="79">
        <f t="shared" si="1"/>
        <v>2.2019741837509534</v>
      </c>
    </row>
    <row r="20" spans="1:21">
      <c r="A20" s="58" t="s">
        <v>73</v>
      </c>
      <c r="B20" s="57">
        <v>126.9</v>
      </c>
      <c r="C20" s="57">
        <v>127.1</v>
      </c>
      <c r="D20" s="57">
        <v>127.1</v>
      </c>
      <c r="E20" s="57">
        <v>127.4</v>
      </c>
      <c r="F20" s="57">
        <v>127.5</v>
      </c>
      <c r="G20" s="57">
        <v>127.5</v>
      </c>
      <c r="H20" s="57">
        <v>128</v>
      </c>
      <c r="I20" s="57">
        <v>128</v>
      </c>
      <c r="J20" s="57">
        <v>128.9</v>
      </c>
      <c r="K20" s="57">
        <v>130.1</v>
      </c>
      <c r="L20" s="57">
        <v>130.5</v>
      </c>
      <c r="M20" s="57">
        <v>130.5</v>
      </c>
      <c r="N20" s="57">
        <v>135.30000000000001</v>
      </c>
      <c r="O20" s="57">
        <v>135.30000000000001</v>
      </c>
      <c r="P20" s="57">
        <v>135.9</v>
      </c>
      <c r="Q20" s="57">
        <v>136.1</v>
      </c>
      <c r="R20" s="57">
        <v>136.4</v>
      </c>
      <c r="T20" s="79">
        <f t="shared" si="0"/>
        <v>7.486209613869188</v>
      </c>
      <c r="U20" s="79">
        <f>(R20-N20)/N20*100</f>
        <v>0.81300813008129658</v>
      </c>
    </row>
    <row r="21" spans="1:21">
      <c r="A21" s="58" t="s">
        <v>71</v>
      </c>
      <c r="B21" s="57">
        <v>88.8</v>
      </c>
      <c r="C21" s="57">
        <v>97.3</v>
      </c>
      <c r="D21" s="57">
        <v>102</v>
      </c>
      <c r="E21" s="57">
        <v>105.4</v>
      </c>
      <c r="F21" s="57">
        <v>119.2</v>
      </c>
      <c r="G21" s="57">
        <v>134.4</v>
      </c>
      <c r="H21" s="57">
        <v>172</v>
      </c>
      <c r="I21" s="57">
        <v>172</v>
      </c>
      <c r="J21" s="57">
        <v>191</v>
      </c>
      <c r="K21" s="57">
        <v>260.5</v>
      </c>
      <c r="L21" s="57">
        <v>178.1</v>
      </c>
      <c r="M21" s="57">
        <v>182</v>
      </c>
      <c r="N21" s="57">
        <v>167.7</v>
      </c>
      <c r="O21" s="57">
        <v>165.6</v>
      </c>
      <c r="P21" s="57">
        <v>162</v>
      </c>
      <c r="Q21" s="57">
        <v>161.69999999999999</v>
      </c>
      <c r="R21" s="57">
        <v>164.1</v>
      </c>
      <c r="T21" s="79">
        <f t="shared" si="0"/>
        <v>84.797297297297291</v>
      </c>
      <c r="U21" s="79">
        <f t="shared" si="1"/>
        <v>-2.1466905187835388</v>
      </c>
    </row>
    <row r="22" spans="1:21">
      <c r="A22" s="58" t="s">
        <v>74</v>
      </c>
      <c r="B22" s="57">
        <v>69.099999999999994</v>
      </c>
      <c r="C22" s="57">
        <v>68.8</v>
      </c>
      <c r="D22" s="57">
        <v>69.5</v>
      </c>
      <c r="E22" s="57">
        <v>68.099999999999994</v>
      </c>
      <c r="F22" s="57">
        <v>68.5</v>
      </c>
      <c r="G22" s="57">
        <v>67</v>
      </c>
      <c r="H22" s="57">
        <v>67</v>
      </c>
      <c r="I22" s="57">
        <v>66</v>
      </c>
      <c r="J22" s="57">
        <v>66.5</v>
      </c>
      <c r="K22" s="57">
        <v>66.2</v>
      </c>
      <c r="L22" s="57">
        <v>67.599999999999994</v>
      </c>
      <c r="M22" s="57">
        <v>66.3</v>
      </c>
      <c r="N22" s="57">
        <v>66.599999999999994</v>
      </c>
      <c r="O22" s="57">
        <v>64.7</v>
      </c>
      <c r="P22" s="57">
        <v>63.8</v>
      </c>
      <c r="Q22" s="57">
        <v>62.6</v>
      </c>
      <c r="R22" s="57">
        <v>62.2</v>
      </c>
      <c r="T22" s="79">
        <f t="shared" si="0"/>
        <v>-9.9855282199710445</v>
      </c>
      <c r="U22" s="79">
        <f t="shared" si="1"/>
        <v>-6.6066066066065936</v>
      </c>
    </row>
    <row r="23" spans="1:21">
      <c r="A23" s="19"/>
      <c r="B23" s="19"/>
      <c r="C23" s="19"/>
      <c r="D23" s="19"/>
      <c r="E23" s="19"/>
      <c r="F23" s="19"/>
      <c r="G23" s="19"/>
      <c r="H23" s="19"/>
      <c r="I23" s="19"/>
      <c r="J23" s="19"/>
      <c r="K23" s="19"/>
      <c r="L23" s="19"/>
      <c r="M23" s="19"/>
      <c r="N23" s="19"/>
      <c r="O23" s="19"/>
      <c r="P23" s="19"/>
      <c r="Q23" s="19"/>
    </row>
    <row r="24" spans="1:21">
      <c r="A24" s="6" t="s">
        <v>46</v>
      </c>
      <c r="B24" s="19"/>
      <c r="C24" s="19"/>
      <c r="D24" s="19"/>
      <c r="E24" s="19"/>
      <c r="F24" s="19"/>
      <c r="G24" s="19"/>
      <c r="H24" s="19"/>
      <c r="I24" s="19"/>
      <c r="J24" s="19"/>
      <c r="K24" s="19"/>
      <c r="L24" s="19"/>
      <c r="M24" s="19"/>
      <c r="N24" s="19"/>
      <c r="O24" s="19"/>
      <c r="P24" s="19"/>
      <c r="Q24" s="19"/>
    </row>
    <row r="25" spans="1:21">
      <c r="A25" s="19" t="s">
        <v>47</v>
      </c>
      <c r="B25" s="19"/>
      <c r="C25" s="19"/>
      <c r="D25" s="19"/>
      <c r="E25" s="19"/>
      <c r="F25" s="19"/>
      <c r="G25" s="19"/>
      <c r="H25" s="19"/>
      <c r="I25" s="19"/>
      <c r="J25" s="19"/>
      <c r="K25" s="19"/>
      <c r="L25" s="19"/>
      <c r="M25" s="19"/>
      <c r="N25" s="19"/>
      <c r="O25" s="19"/>
      <c r="P25" s="19"/>
      <c r="Q25" s="19"/>
    </row>
    <row r="26" spans="1:21">
      <c r="A26" s="19" t="s">
        <v>14</v>
      </c>
      <c r="B26" s="19"/>
      <c r="C26" s="19"/>
      <c r="D26" s="19"/>
      <c r="E26" s="19"/>
      <c r="F26" s="19"/>
      <c r="G26" s="19"/>
      <c r="H26" s="19"/>
      <c r="I26" s="19"/>
      <c r="J26" s="19"/>
      <c r="K26" s="19"/>
      <c r="L26" s="19"/>
      <c r="M26" s="19"/>
      <c r="N26" s="19"/>
      <c r="O26" s="19"/>
      <c r="P26" s="19"/>
      <c r="Q26" s="19"/>
    </row>
    <row r="27" spans="1:21">
      <c r="A27" s="19" t="s">
        <v>11</v>
      </c>
      <c r="B27" s="19"/>
      <c r="C27" s="19"/>
      <c r="D27" s="19"/>
      <c r="E27" s="19"/>
      <c r="F27" s="19"/>
      <c r="G27" s="19"/>
      <c r="H27" s="19"/>
      <c r="I27" s="19"/>
      <c r="J27" s="19"/>
      <c r="K27" s="19"/>
      <c r="L27" s="19"/>
      <c r="M27" s="19"/>
      <c r="N27" s="19"/>
      <c r="O27" s="19"/>
      <c r="P27" s="19"/>
      <c r="Q27" s="19"/>
    </row>
    <row r="28" spans="1:21">
      <c r="A28" s="19" t="s">
        <v>12</v>
      </c>
      <c r="B28" s="19"/>
      <c r="C28" s="19"/>
      <c r="D28" s="19"/>
      <c r="E28" s="19"/>
      <c r="F28" s="19"/>
      <c r="G28" s="19"/>
      <c r="H28" s="19"/>
      <c r="I28" s="19"/>
      <c r="J28" s="19"/>
      <c r="K28" s="19"/>
      <c r="L28" s="19"/>
      <c r="M28" s="19"/>
      <c r="N28" s="19"/>
      <c r="O28" s="19"/>
      <c r="P28" s="19"/>
      <c r="Q28" s="19"/>
    </row>
    <row r="29" spans="1:21">
      <c r="A29" s="19" t="s">
        <v>13</v>
      </c>
      <c r="B29" s="19"/>
      <c r="C29" s="19"/>
      <c r="D29" s="19"/>
      <c r="E29" s="19"/>
      <c r="F29" s="19"/>
      <c r="G29" s="19"/>
      <c r="H29" s="19"/>
      <c r="I29" s="19"/>
      <c r="J29" s="19"/>
      <c r="K29" s="19"/>
      <c r="L29" s="19"/>
      <c r="M29" s="19"/>
      <c r="N29" s="19"/>
      <c r="O29" s="19"/>
      <c r="P29" s="19"/>
      <c r="Q29" s="19"/>
    </row>
    <row r="30" spans="1:21">
      <c r="A30" s="19" t="s">
        <v>15</v>
      </c>
      <c r="B30" s="19"/>
      <c r="C30" s="19"/>
      <c r="D30" s="19"/>
      <c r="E30" s="19"/>
      <c r="F30" s="19"/>
      <c r="G30" s="19"/>
      <c r="H30" s="19"/>
      <c r="I30" s="19"/>
      <c r="J30" s="19"/>
      <c r="K30" s="19"/>
      <c r="L30" s="19"/>
      <c r="M30" s="19"/>
      <c r="N30" s="19"/>
      <c r="O30" s="19"/>
      <c r="P30" s="19"/>
      <c r="Q30" s="19"/>
    </row>
    <row r="31" spans="1:21">
      <c r="A31" s="19" t="s">
        <v>16</v>
      </c>
      <c r="B31" s="19"/>
      <c r="C31" s="19"/>
      <c r="D31" s="19"/>
      <c r="E31" s="19"/>
      <c r="F31" s="19"/>
      <c r="G31" s="19"/>
      <c r="H31" s="19"/>
      <c r="I31" s="19"/>
      <c r="J31" s="19"/>
      <c r="K31" s="19"/>
      <c r="L31" s="19"/>
      <c r="M31" s="19"/>
      <c r="N31" s="19"/>
      <c r="O31" s="19"/>
      <c r="P31" s="19"/>
      <c r="Q31" s="19"/>
    </row>
    <row r="32" spans="1:21">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51">
    <tabColor theme="9" tint="-0.249977111117893"/>
  </sheetPr>
  <dimension ref="A1:U34"/>
  <sheetViews>
    <sheetView showGridLines="0" zoomScale="90" zoomScaleNormal="90" workbookViewId="0"/>
  </sheetViews>
  <sheetFormatPr defaultColWidth="9.140625" defaultRowHeight="15.75"/>
  <cols>
    <col min="1" max="1" width="56.140625" style="6" customWidth="1"/>
    <col min="2" max="18" width="7.85546875" style="6" customWidth="1"/>
    <col min="19" max="19" width="2.42578125" style="6" customWidth="1"/>
    <col min="20" max="16384" width="9.140625" style="6"/>
  </cols>
  <sheetData>
    <row r="1" spans="1:21" ht="21">
      <c r="A1" s="95" t="str">
        <f>+'Indice-Index'!C30</f>
        <v>4.2   Telefonia fissa e mobile - Fixed and mobile telephony (2010=100)</v>
      </c>
      <c r="B1" s="96"/>
      <c r="C1" s="96"/>
      <c r="D1" s="96"/>
      <c r="E1" s="96"/>
      <c r="F1" s="96"/>
      <c r="G1" s="96"/>
      <c r="H1" s="96"/>
      <c r="I1" s="96"/>
      <c r="J1" s="96"/>
      <c r="K1" s="96"/>
      <c r="L1" s="96"/>
      <c r="M1" s="96"/>
      <c r="N1" s="96"/>
      <c r="O1" s="96"/>
      <c r="P1" s="96"/>
      <c r="Q1" s="96"/>
      <c r="R1" s="96"/>
      <c r="S1" s="96"/>
      <c r="T1" s="96"/>
      <c r="U1" s="96"/>
    </row>
    <row r="3" spans="1:21">
      <c r="A3" s="1066" t="s">
        <v>36</v>
      </c>
      <c r="B3" s="39" t="str">
        <f>'4.1'!B3</f>
        <v>Set 20</v>
      </c>
      <c r="C3" s="39" t="str">
        <f>'4.1'!C3</f>
        <v>Dic 20</v>
      </c>
      <c r="D3" s="39" t="str">
        <f>'4.1'!D3</f>
        <v>Mar 21</v>
      </c>
      <c r="E3" s="39" t="str">
        <f>'4.1'!E3</f>
        <v>Giu 21</v>
      </c>
      <c r="F3" s="39" t="str">
        <f>'4.1'!F3</f>
        <v>Set 21</v>
      </c>
      <c r="G3" s="39" t="str">
        <f>'4.1'!G3</f>
        <v>Dic 21</v>
      </c>
      <c r="H3" s="39" t="str">
        <f>'4.1'!H3</f>
        <v>Mar 22</v>
      </c>
      <c r="I3" s="39" t="str">
        <f>'4.1'!I3</f>
        <v>Giu 22</v>
      </c>
      <c r="J3" s="39" t="str">
        <f>'4.1'!J3</f>
        <v>Set 22</v>
      </c>
      <c r="K3" s="39" t="str">
        <f>'4.1'!K3</f>
        <v>Dic 22</v>
      </c>
      <c r="L3" s="39" t="str">
        <f>'4.1'!L3</f>
        <v>Mar 23</v>
      </c>
      <c r="M3" s="39" t="str">
        <f>'4.1'!M3</f>
        <v>Giu 23</v>
      </c>
      <c r="N3" s="39" t="str">
        <f>'4.1'!N3</f>
        <v>Set 23</v>
      </c>
      <c r="O3" s="39" t="str">
        <f>'4.1'!O3</f>
        <v>Dic 23</v>
      </c>
      <c r="P3" s="39" t="str">
        <f>'4.1'!P3</f>
        <v>Mar 24</v>
      </c>
      <c r="Q3" s="39" t="str">
        <f>'4.1'!Q3</f>
        <v>Giu 24</v>
      </c>
      <c r="R3" s="39" t="str">
        <f>'4.1'!R3</f>
        <v>Set 24</v>
      </c>
      <c r="T3" s="1038" t="s">
        <v>284</v>
      </c>
      <c r="U3" s="1038"/>
    </row>
    <row r="4" spans="1:21">
      <c r="A4" s="1066"/>
      <c r="B4" s="39" t="str">
        <f>'4.1'!B4</f>
        <v>Sept 20</v>
      </c>
      <c r="C4" s="39" t="str">
        <f>'4.1'!C4</f>
        <v>Dec 20</v>
      </c>
      <c r="D4" s="39" t="str">
        <f>'4.1'!D4</f>
        <v xml:space="preserve"> Mar 21</v>
      </c>
      <c r="E4" s="39" t="str">
        <f>'4.1'!E4</f>
        <v>Jun 21</v>
      </c>
      <c r="F4" s="39" t="str">
        <f>'4.1'!F4</f>
        <v>Sept 21</v>
      </c>
      <c r="G4" s="39" t="str">
        <f>'4.1'!G4</f>
        <v>Dec 21</v>
      </c>
      <c r="H4" s="39" t="str">
        <f>'4.1'!H4</f>
        <v xml:space="preserve"> Mar 22</v>
      </c>
      <c r="I4" s="39" t="str">
        <f>'4.1'!I4</f>
        <v>Jun 22</v>
      </c>
      <c r="J4" s="39" t="str">
        <f>'4.1'!J4</f>
        <v>Sept 22</v>
      </c>
      <c r="K4" s="39" t="str">
        <f>'4.1'!K4</f>
        <v>Dec 22</v>
      </c>
      <c r="L4" s="39" t="str">
        <f>'4.1'!L4</f>
        <v xml:space="preserve"> Mar 23</v>
      </c>
      <c r="M4" s="39" t="str">
        <f>'4.1'!M4</f>
        <v>Jun 23</v>
      </c>
      <c r="N4" s="39" t="str">
        <f>'4.1'!N4</f>
        <v>Sept 23</v>
      </c>
      <c r="O4" s="39" t="str">
        <f>'4.1'!O4</f>
        <v>Dec 23</v>
      </c>
      <c r="P4" s="39" t="str">
        <f>'4.1'!P4</f>
        <v xml:space="preserve"> Mar 24</v>
      </c>
      <c r="Q4" s="39" t="str">
        <f>'4.1'!Q4</f>
        <v>Jun 24</v>
      </c>
      <c r="R4" s="39" t="str">
        <f>'4.1'!R4</f>
        <v>Sept 24</v>
      </c>
      <c r="T4" s="111" t="s">
        <v>285</v>
      </c>
      <c r="U4" s="111" t="s">
        <v>286</v>
      </c>
    </row>
    <row r="5" spans="1:21">
      <c r="A5" s="22"/>
      <c r="B5" s="21"/>
      <c r="C5" s="21"/>
      <c r="D5" s="21"/>
      <c r="E5" s="21"/>
      <c r="F5" s="21"/>
      <c r="G5" s="21"/>
      <c r="H5" s="21"/>
      <c r="I5" s="21"/>
      <c r="J5" s="21"/>
      <c r="K5" s="21"/>
      <c r="L5" s="21"/>
      <c r="M5" s="21"/>
      <c r="N5" s="21"/>
      <c r="O5" s="21"/>
      <c r="P5" s="21"/>
      <c r="Q5" s="21"/>
      <c r="R5" s="19"/>
      <c r="T5" s="109"/>
      <c r="U5" s="109"/>
    </row>
    <row r="6" spans="1:21">
      <c r="A6" s="22" t="s">
        <v>49</v>
      </c>
      <c r="T6" s="110"/>
      <c r="U6" s="110"/>
    </row>
    <row r="7" spans="1:21">
      <c r="A7" s="58" t="s">
        <v>31</v>
      </c>
      <c r="B7" s="57">
        <v>132.9</v>
      </c>
      <c r="C7" s="57">
        <v>136.1</v>
      </c>
      <c r="D7" s="57">
        <v>136.1</v>
      </c>
      <c r="E7" s="57">
        <v>136.1</v>
      </c>
      <c r="F7" s="57">
        <v>136.1</v>
      </c>
      <c r="G7" s="57">
        <v>136.1</v>
      </c>
      <c r="H7" s="57">
        <v>136.1</v>
      </c>
      <c r="I7" s="57">
        <v>136.1</v>
      </c>
      <c r="J7" s="57">
        <v>136.1</v>
      </c>
      <c r="K7" s="57">
        <v>136.1</v>
      </c>
      <c r="L7" s="57">
        <v>136.1</v>
      </c>
      <c r="M7" s="57">
        <v>136.1</v>
      </c>
      <c r="N7" s="57">
        <v>136.1</v>
      </c>
      <c r="O7" s="57">
        <v>136.1</v>
      </c>
      <c r="P7" s="57">
        <v>136.1</v>
      </c>
      <c r="Q7" s="57">
        <v>136.4</v>
      </c>
      <c r="R7" s="57">
        <v>136.4</v>
      </c>
      <c r="T7" s="79">
        <f>(R7-B7)/B7*100</f>
        <v>2.6335590669676447</v>
      </c>
      <c r="U7" s="79">
        <f>(R7-N7)/N7*100</f>
        <v>0.22042615723733389</v>
      </c>
    </row>
    <row r="8" spans="1:21">
      <c r="A8" s="58" t="s">
        <v>18</v>
      </c>
      <c r="B8" s="57">
        <v>102.9</v>
      </c>
      <c r="C8" s="57">
        <v>101.3</v>
      </c>
      <c r="D8" s="57">
        <v>105.5</v>
      </c>
      <c r="E8" s="57">
        <v>108.5</v>
      </c>
      <c r="F8" s="57">
        <v>117.8</v>
      </c>
      <c r="G8" s="57">
        <v>125.2</v>
      </c>
      <c r="H8" s="57">
        <v>121.9</v>
      </c>
      <c r="I8" s="57">
        <v>132.80000000000001</v>
      </c>
      <c r="J8" s="57">
        <v>138.9</v>
      </c>
      <c r="K8" s="57">
        <v>141.80000000000001</v>
      </c>
      <c r="L8" s="57">
        <v>138.6</v>
      </c>
      <c r="M8" s="57">
        <v>133</v>
      </c>
      <c r="N8" s="57">
        <v>128.4</v>
      </c>
      <c r="O8" s="57">
        <v>125.5</v>
      </c>
      <c r="P8" s="57">
        <v>122.5</v>
      </c>
      <c r="Q8" s="57">
        <v>123.2</v>
      </c>
      <c r="R8" s="57">
        <v>123</v>
      </c>
      <c r="S8" s="7"/>
      <c r="T8" s="79">
        <f>(R8-B8)/B8*100</f>
        <v>19.533527696792994</v>
      </c>
      <c r="U8" s="79">
        <f>(R8-N8)/N8*100</f>
        <v>-4.2056074766355183</v>
      </c>
    </row>
    <row r="9" spans="1:21">
      <c r="A9" s="58" t="s">
        <v>19</v>
      </c>
      <c r="B9" s="57">
        <v>73.8</v>
      </c>
      <c r="C9" s="57">
        <v>74.599999999999994</v>
      </c>
      <c r="D9" s="57">
        <v>75</v>
      </c>
      <c r="E9" s="57">
        <v>75</v>
      </c>
      <c r="F9" s="57">
        <v>74.8</v>
      </c>
      <c r="G9" s="57">
        <v>75</v>
      </c>
      <c r="H9" s="57">
        <v>75</v>
      </c>
      <c r="I9" s="57">
        <v>75</v>
      </c>
      <c r="J9" s="57">
        <v>75</v>
      </c>
      <c r="K9" s="57">
        <v>75.599999999999994</v>
      </c>
      <c r="L9" s="57">
        <v>75.599999999999994</v>
      </c>
      <c r="M9" s="57">
        <v>76.400000000000006</v>
      </c>
      <c r="N9" s="57">
        <v>76.900000000000006</v>
      </c>
      <c r="O9" s="57">
        <v>76.900000000000006</v>
      </c>
      <c r="P9" s="57">
        <v>78.099999999999994</v>
      </c>
      <c r="Q9" s="57">
        <v>78</v>
      </c>
      <c r="R9" s="57">
        <v>77.900000000000006</v>
      </c>
      <c r="T9" s="79">
        <f>(R9-B9)/B9*100</f>
        <v>5.5555555555555669</v>
      </c>
      <c r="U9" s="79">
        <f>(R9-N9)/N9*100</f>
        <v>1.3003901170351104</v>
      </c>
    </row>
    <row r="10" spans="1:21">
      <c r="A10" s="31"/>
      <c r="B10" s="31"/>
      <c r="C10" s="31"/>
      <c r="D10" s="31"/>
      <c r="E10" s="31"/>
      <c r="F10" s="31"/>
      <c r="G10" s="31"/>
      <c r="H10" s="31"/>
      <c r="I10" s="31"/>
      <c r="J10" s="31"/>
      <c r="K10" s="31"/>
      <c r="L10" s="31"/>
      <c r="M10" s="31"/>
      <c r="N10" s="31"/>
      <c r="O10" s="31"/>
      <c r="P10" s="31"/>
      <c r="Q10" s="31"/>
      <c r="R10" s="5"/>
    </row>
    <row r="11" spans="1:21">
      <c r="A11" s="22" t="s">
        <v>50</v>
      </c>
      <c r="B11" s="21"/>
      <c r="C11" s="21"/>
      <c r="D11" s="21"/>
      <c r="E11" s="21"/>
      <c r="F11" s="21"/>
      <c r="G11" s="21"/>
      <c r="H11" s="21"/>
      <c r="I11" s="21"/>
      <c r="J11" s="21"/>
      <c r="K11" s="21"/>
      <c r="L11" s="21"/>
      <c r="M11" s="21"/>
      <c r="N11" s="21"/>
      <c r="O11" s="21"/>
      <c r="P11" s="21"/>
      <c r="Q11" s="21"/>
      <c r="R11" s="5"/>
    </row>
    <row r="12" spans="1:21">
      <c r="A12" s="58" t="s">
        <v>26</v>
      </c>
      <c r="B12" s="57">
        <v>68.2</v>
      </c>
      <c r="C12" s="57">
        <v>68.099999999999994</v>
      </c>
      <c r="D12" s="57">
        <v>68.099999999999994</v>
      </c>
      <c r="E12" s="57">
        <v>67.400000000000006</v>
      </c>
      <c r="F12" s="57">
        <v>67.400000000000006</v>
      </c>
      <c r="G12" s="57">
        <v>67.5</v>
      </c>
      <c r="H12" s="57">
        <v>67.400000000000006</v>
      </c>
      <c r="I12" s="57">
        <v>67.3</v>
      </c>
      <c r="J12" s="57">
        <v>67.3</v>
      </c>
      <c r="K12" s="57">
        <v>67.8</v>
      </c>
      <c r="L12" s="57">
        <v>67.599999999999994</v>
      </c>
      <c r="M12" s="57">
        <v>67.599999999999994</v>
      </c>
      <c r="N12" s="57">
        <v>67</v>
      </c>
      <c r="O12" s="57">
        <v>67</v>
      </c>
      <c r="P12" s="57">
        <v>67.099999999999994</v>
      </c>
      <c r="Q12" s="57">
        <v>67.099999999999994</v>
      </c>
      <c r="R12" s="57">
        <v>67</v>
      </c>
      <c r="T12" s="79">
        <f>(R12-B12)/B12*100</f>
        <v>-1.7595307917888603</v>
      </c>
      <c r="U12" s="79">
        <f>(R12-N12)/N12*100</f>
        <v>0</v>
      </c>
    </row>
    <row r="13" spans="1:21">
      <c r="A13" s="58" t="s">
        <v>20</v>
      </c>
      <c r="B13" s="57">
        <v>28.5</v>
      </c>
      <c r="C13" s="57">
        <v>27.4</v>
      </c>
      <c r="D13" s="57">
        <v>28.2</v>
      </c>
      <c r="E13" s="57">
        <v>26.5</v>
      </c>
      <c r="F13" s="57">
        <v>26.9</v>
      </c>
      <c r="G13" s="57">
        <v>24.9</v>
      </c>
      <c r="H13" s="57">
        <v>24.9</v>
      </c>
      <c r="I13" s="57">
        <v>23.7</v>
      </c>
      <c r="J13" s="57">
        <v>24.1</v>
      </c>
      <c r="K13" s="57">
        <v>23.5</v>
      </c>
      <c r="L13" s="57">
        <v>25.1</v>
      </c>
      <c r="M13" s="57">
        <v>23.5</v>
      </c>
      <c r="N13" s="57">
        <v>23.9</v>
      </c>
      <c r="O13" s="57">
        <v>21.9</v>
      </c>
      <c r="P13" s="57">
        <v>20.7</v>
      </c>
      <c r="Q13" s="57">
        <v>19.5</v>
      </c>
      <c r="R13" s="57">
        <v>18.899999999999999</v>
      </c>
      <c r="T13" s="79">
        <f>(R13-B13)/B13*100</f>
        <v>-33.684210526315795</v>
      </c>
      <c r="U13" s="79">
        <f>(R13-N13)/N13*100</f>
        <v>-20.92050209205021</v>
      </c>
    </row>
    <row r="15" spans="1:21">
      <c r="A15" s="19"/>
      <c r="B15" s="19"/>
      <c r="C15" s="19"/>
      <c r="D15" s="19"/>
      <c r="E15" s="19"/>
      <c r="F15" s="19"/>
      <c r="G15" s="19"/>
      <c r="H15" s="19"/>
      <c r="I15" s="19"/>
      <c r="J15" s="19"/>
      <c r="K15" s="19"/>
      <c r="L15" s="19"/>
      <c r="M15" s="19"/>
      <c r="N15" s="19"/>
      <c r="O15" s="19"/>
      <c r="P15" s="19"/>
      <c r="Q15" s="19"/>
      <c r="R15" s="19"/>
    </row>
    <row r="16" spans="1:21">
      <c r="A16" s="6" t="s">
        <v>38</v>
      </c>
      <c r="B16" s="19"/>
      <c r="C16" s="19"/>
      <c r="D16" s="19"/>
      <c r="E16" s="19"/>
      <c r="F16" s="19"/>
      <c r="G16" s="19"/>
      <c r="H16" s="19"/>
      <c r="I16" s="19"/>
      <c r="J16" s="19"/>
      <c r="K16" s="19"/>
      <c r="L16" s="19"/>
      <c r="M16" s="19"/>
      <c r="N16" s="19"/>
      <c r="O16" s="19"/>
      <c r="P16" s="19"/>
      <c r="Q16" s="19"/>
      <c r="R16" s="19"/>
    </row>
    <row r="17" spans="1:18">
      <c r="A17" s="19" t="s">
        <v>33</v>
      </c>
      <c r="B17" s="19"/>
      <c r="C17" s="19"/>
      <c r="D17" s="19"/>
      <c r="E17" s="19"/>
      <c r="F17" s="19"/>
      <c r="G17" s="19"/>
      <c r="H17" s="19"/>
      <c r="I17" s="19"/>
      <c r="J17" s="19"/>
      <c r="K17" s="19"/>
      <c r="L17" s="19"/>
      <c r="M17" s="19"/>
      <c r="N17" s="19"/>
      <c r="O17" s="19"/>
      <c r="P17" s="19"/>
      <c r="Q17" s="19"/>
      <c r="R17" s="19"/>
    </row>
    <row r="18" spans="1:18">
      <c r="A18" s="19" t="s">
        <v>21</v>
      </c>
      <c r="B18" s="19"/>
      <c r="C18" s="19"/>
      <c r="D18" s="19"/>
      <c r="E18" s="19"/>
      <c r="F18" s="19"/>
      <c r="G18" s="19"/>
      <c r="H18" s="19"/>
      <c r="I18" s="19"/>
      <c r="J18" s="19"/>
      <c r="K18" s="19"/>
      <c r="L18" s="19"/>
      <c r="M18" s="19"/>
      <c r="N18" s="19"/>
      <c r="O18" s="19"/>
      <c r="P18" s="19"/>
      <c r="Q18" s="19"/>
      <c r="R18" s="19"/>
    </row>
    <row r="19" spans="1:18">
      <c r="A19" s="19" t="s">
        <v>22</v>
      </c>
      <c r="B19" s="19"/>
      <c r="C19" s="19"/>
      <c r="D19" s="19"/>
      <c r="E19" s="19"/>
      <c r="F19" s="19"/>
      <c r="G19" s="19"/>
      <c r="H19" s="19"/>
      <c r="I19" s="19"/>
      <c r="J19" s="19"/>
      <c r="K19" s="19"/>
      <c r="L19" s="19"/>
      <c r="M19" s="19"/>
      <c r="N19" s="19"/>
      <c r="O19" s="19"/>
      <c r="P19" s="19"/>
      <c r="Q19" s="19"/>
      <c r="R19" s="19"/>
    </row>
    <row r="20" spans="1:18">
      <c r="A20" s="19" t="s">
        <v>23</v>
      </c>
      <c r="B20" s="19"/>
      <c r="C20" s="19"/>
      <c r="D20" s="19"/>
      <c r="E20" s="19"/>
      <c r="F20" s="19"/>
      <c r="G20" s="19"/>
      <c r="H20" s="19"/>
      <c r="I20" s="19"/>
      <c r="J20" s="19"/>
      <c r="K20" s="19"/>
      <c r="L20" s="19"/>
      <c r="M20" s="19"/>
      <c r="N20" s="19"/>
      <c r="O20" s="19"/>
      <c r="P20" s="19"/>
      <c r="Q20" s="19"/>
      <c r="R20" s="19"/>
    </row>
    <row r="21" spans="1:18">
      <c r="A21" s="19" t="s">
        <v>24</v>
      </c>
      <c r="B21" s="19"/>
      <c r="C21" s="19"/>
      <c r="D21" s="19"/>
      <c r="E21" s="19"/>
      <c r="F21" s="19"/>
      <c r="G21" s="19"/>
      <c r="H21" s="19"/>
      <c r="I21" s="19"/>
      <c r="J21" s="19"/>
      <c r="K21" s="19"/>
      <c r="L21" s="19"/>
      <c r="M21" s="19"/>
      <c r="N21" s="19"/>
      <c r="O21" s="19"/>
      <c r="P21" s="19"/>
      <c r="Q21" s="19"/>
      <c r="R21" s="19"/>
    </row>
    <row r="22" spans="1:18">
      <c r="A22" s="19" t="s">
        <v>25</v>
      </c>
      <c r="B22" s="19"/>
      <c r="C22" s="19"/>
      <c r="D22" s="19"/>
      <c r="E22" s="19"/>
      <c r="F22" s="19"/>
      <c r="G22" s="19"/>
      <c r="H22" s="19"/>
      <c r="I22" s="19"/>
      <c r="J22" s="19"/>
      <c r="K22" s="19"/>
      <c r="L22" s="19"/>
      <c r="M22" s="19"/>
      <c r="N22" s="19"/>
      <c r="O22" s="19"/>
      <c r="P22" s="19"/>
      <c r="Q22" s="19"/>
      <c r="R22" s="19"/>
    </row>
    <row r="23" spans="1:18">
      <c r="A23" s="19"/>
      <c r="B23" s="19"/>
      <c r="C23" s="19"/>
      <c r="D23" s="19"/>
      <c r="E23" s="19"/>
      <c r="F23" s="19"/>
      <c r="G23" s="19"/>
      <c r="H23" s="19"/>
      <c r="I23" s="19"/>
      <c r="J23" s="19"/>
      <c r="K23" s="19"/>
      <c r="L23" s="19"/>
      <c r="M23" s="19"/>
      <c r="N23" s="19"/>
      <c r="O23" s="19"/>
      <c r="P23" s="19"/>
      <c r="Q23" s="19"/>
      <c r="R23" s="19"/>
    </row>
    <row r="24" spans="1:18">
      <c r="A24" s="18"/>
      <c r="B24" s="18"/>
      <c r="C24" s="18"/>
      <c r="D24" s="18"/>
      <c r="E24" s="18"/>
      <c r="F24" s="18"/>
      <c r="G24" s="18"/>
      <c r="H24" s="18"/>
      <c r="I24" s="18"/>
      <c r="J24" s="18"/>
      <c r="K24" s="18"/>
      <c r="L24" s="18"/>
      <c r="M24" s="18"/>
      <c r="N24" s="18"/>
      <c r="O24" s="18"/>
      <c r="P24" s="18"/>
      <c r="Q24" s="18"/>
      <c r="R24" s="18"/>
    </row>
    <row r="25" spans="1:18">
      <c r="A25" s="18"/>
      <c r="B25" s="18"/>
      <c r="C25" s="18"/>
      <c r="D25" s="18"/>
      <c r="E25" s="18"/>
      <c r="F25" s="18"/>
      <c r="G25" s="18"/>
      <c r="H25" s="18"/>
      <c r="I25" s="18"/>
      <c r="J25" s="18"/>
      <c r="K25" s="18"/>
      <c r="L25" s="18"/>
      <c r="M25" s="18"/>
      <c r="N25" s="18"/>
      <c r="O25" s="18"/>
      <c r="P25" s="18"/>
      <c r="Q25" s="18"/>
      <c r="R25" s="18"/>
    </row>
    <row r="26" spans="1:18">
      <c r="A26" s="18"/>
      <c r="B26" s="18"/>
      <c r="C26" s="18"/>
      <c r="D26" s="18"/>
      <c r="E26" s="18"/>
      <c r="F26" s="18"/>
      <c r="G26" s="18"/>
      <c r="H26" s="18"/>
      <c r="I26" s="18"/>
      <c r="J26" s="18"/>
      <c r="K26" s="18"/>
      <c r="L26" s="18"/>
      <c r="M26" s="18"/>
      <c r="N26" s="18"/>
      <c r="O26" s="18"/>
      <c r="P26" s="18"/>
      <c r="Q26" s="18"/>
      <c r="R26" s="18"/>
    </row>
    <row r="27" spans="1:18">
      <c r="A27" s="18"/>
      <c r="B27" s="18"/>
      <c r="C27" s="18"/>
      <c r="D27" s="18"/>
      <c r="E27" s="18"/>
      <c r="F27" s="18"/>
      <c r="G27" s="18"/>
      <c r="H27" s="18"/>
      <c r="I27" s="18"/>
      <c r="J27" s="18"/>
      <c r="K27" s="18"/>
      <c r="L27" s="18"/>
      <c r="M27" s="18"/>
      <c r="N27" s="18"/>
      <c r="O27" s="18"/>
      <c r="P27" s="18"/>
      <c r="Q27" s="18"/>
      <c r="R27" s="18"/>
    </row>
    <row r="28" spans="1:18">
      <c r="A28" s="18"/>
      <c r="B28" s="18"/>
      <c r="C28" s="18"/>
      <c r="D28" s="18"/>
      <c r="E28" s="18"/>
      <c r="F28" s="18"/>
      <c r="G28" s="18"/>
      <c r="H28" s="18"/>
      <c r="I28" s="18"/>
      <c r="J28" s="18"/>
      <c r="K28" s="18"/>
      <c r="L28" s="18"/>
      <c r="M28" s="18"/>
      <c r="N28" s="18"/>
      <c r="O28" s="18"/>
      <c r="P28" s="18"/>
      <c r="Q28" s="18"/>
      <c r="R28" s="18"/>
    </row>
    <row r="29" spans="1:18">
      <c r="A29" s="18"/>
      <c r="B29" s="18"/>
      <c r="C29" s="18"/>
      <c r="D29" s="18"/>
      <c r="E29" s="18"/>
      <c r="F29" s="18"/>
      <c r="G29" s="18"/>
      <c r="H29" s="18"/>
      <c r="I29" s="18"/>
      <c r="J29" s="18"/>
      <c r="K29" s="18"/>
      <c r="L29" s="18"/>
      <c r="M29" s="18"/>
      <c r="N29" s="18"/>
      <c r="O29" s="18"/>
      <c r="P29" s="18"/>
      <c r="Q29" s="18"/>
      <c r="R29" s="18"/>
    </row>
    <row r="30" spans="1:18">
      <c r="A30" s="18"/>
      <c r="B30" s="18"/>
      <c r="C30" s="18"/>
      <c r="D30" s="18"/>
      <c r="E30" s="18"/>
      <c r="F30" s="18"/>
      <c r="G30" s="18"/>
      <c r="H30" s="18"/>
      <c r="I30" s="18"/>
      <c r="J30" s="18"/>
      <c r="K30" s="18"/>
      <c r="L30" s="18"/>
      <c r="M30" s="18"/>
      <c r="N30" s="18"/>
      <c r="O30" s="18"/>
      <c r="P30" s="18"/>
      <c r="Q30" s="18"/>
      <c r="R30" s="18"/>
    </row>
    <row r="31" spans="1:18">
      <c r="A31" s="18"/>
      <c r="B31" s="18"/>
      <c r="C31" s="18"/>
      <c r="D31" s="18"/>
      <c r="E31" s="18"/>
      <c r="F31" s="18"/>
      <c r="G31" s="18"/>
      <c r="H31" s="18"/>
      <c r="I31" s="18"/>
      <c r="J31" s="18"/>
      <c r="K31" s="18"/>
      <c r="L31" s="18"/>
      <c r="M31" s="18"/>
      <c r="N31" s="18"/>
      <c r="O31" s="18"/>
      <c r="P31" s="18"/>
      <c r="Q31" s="18"/>
      <c r="R31" s="18"/>
    </row>
    <row r="32" spans="1:18">
      <c r="A32" s="18"/>
      <c r="B32" s="18"/>
      <c r="C32" s="18"/>
      <c r="D32" s="18"/>
      <c r="E32" s="18"/>
      <c r="F32" s="18"/>
      <c r="G32" s="18"/>
      <c r="H32" s="18"/>
      <c r="I32" s="18"/>
      <c r="J32" s="18"/>
      <c r="K32" s="18"/>
      <c r="L32" s="18"/>
      <c r="M32" s="18"/>
      <c r="N32" s="18"/>
      <c r="O32" s="18"/>
      <c r="P32" s="18"/>
      <c r="Q32" s="18"/>
      <c r="R32" s="18"/>
    </row>
    <row r="33" spans="1:18">
      <c r="A33" s="18"/>
      <c r="B33" s="18"/>
      <c r="C33" s="18"/>
      <c r="D33" s="18"/>
      <c r="E33" s="18"/>
      <c r="F33" s="18"/>
      <c r="G33" s="18"/>
      <c r="H33" s="18"/>
      <c r="I33" s="18"/>
      <c r="J33" s="18"/>
      <c r="K33" s="18"/>
      <c r="L33" s="18"/>
      <c r="M33" s="18"/>
      <c r="N33" s="18"/>
      <c r="O33" s="18"/>
      <c r="P33" s="18"/>
      <c r="Q33" s="18"/>
      <c r="R33" s="18"/>
    </row>
    <row r="34" spans="1:18">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52">
    <tabColor theme="9" tint="-0.249977111117893"/>
  </sheetPr>
  <dimension ref="A1:U35"/>
  <sheetViews>
    <sheetView showGridLines="0" zoomScale="90" zoomScaleNormal="90" workbookViewId="0">
      <pane xSplit="1" ySplit="4" topLeftCell="B5" activePane="bottomRight" state="frozen"/>
      <selection activeCell="M15" sqref="M15"/>
      <selection pane="topRight" activeCell="M15" sqref="M15"/>
      <selection pane="bottomLeft" activeCell="M15" sqref="M15"/>
      <selection pane="bottomRight" activeCell="F20" sqref="F20"/>
    </sheetView>
  </sheetViews>
  <sheetFormatPr defaultColWidth="9.140625" defaultRowHeight="15.7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c r="A1" s="95" t="str">
        <f>'Indice-Index'!C31</f>
        <v>4.3   Quotidiani, periodici tv e servizi postali - Newspapers, magazines, TV and postal services (2010=100)</v>
      </c>
      <c r="B1" s="96"/>
      <c r="C1" s="96"/>
      <c r="D1" s="96"/>
      <c r="E1" s="96"/>
      <c r="F1" s="96"/>
      <c r="G1" s="96"/>
      <c r="H1" s="96"/>
      <c r="I1" s="96"/>
      <c r="J1" s="96"/>
      <c r="K1" s="96"/>
      <c r="L1" s="96"/>
      <c r="M1" s="96"/>
      <c r="N1" s="96"/>
      <c r="O1" s="96"/>
      <c r="P1" s="96"/>
      <c r="Q1" s="96"/>
      <c r="R1" s="96"/>
      <c r="S1" s="96"/>
      <c r="T1" s="96"/>
      <c r="U1" s="96"/>
    </row>
    <row r="3" spans="1:21">
      <c r="A3" s="1066" t="s">
        <v>36</v>
      </c>
      <c r="B3" s="39" t="str">
        <f>'4.1'!B3</f>
        <v>Set 20</v>
      </c>
      <c r="C3" s="39" t="str">
        <f>'4.1'!C3</f>
        <v>Dic 20</v>
      </c>
      <c r="D3" s="39" t="str">
        <f>'4.1'!D3</f>
        <v>Mar 21</v>
      </c>
      <c r="E3" s="39" t="str">
        <f>'4.1'!E3</f>
        <v>Giu 21</v>
      </c>
      <c r="F3" s="39" t="str">
        <f>'4.1'!F3</f>
        <v>Set 21</v>
      </c>
      <c r="G3" s="39" t="str">
        <f>'4.1'!G3</f>
        <v>Dic 21</v>
      </c>
      <c r="H3" s="39" t="str">
        <f>'4.1'!H3</f>
        <v>Mar 22</v>
      </c>
      <c r="I3" s="39" t="str">
        <f>'4.1'!I3</f>
        <v>Giu 22</v>
      </c>
      <c r="J3" s="39" t="str">
        <f>'4.1'!J3</f>
        <v>Set 22</v>
      </c>
      <c r="K3" s="39" t="str">
        <f>'4.1'!K3</f>
        <v>Dic 22</v>
      </c>
      <c r="L3" s="39" t="str">
        <f>'4.1'!L3</f>
        <v>Mar 23</v>
      </c>
      <c r="M3" s="39" t="str">
        <f>'4.1'!M3</f>
        <v>Giu 23</v>
      </c>
      <c r="N3" s="39" t="str">
        <f>'4.1'!N3</f>
        <v>Set 23</v>
      </c>
      <c r="O3" s="39" t="str">
        <f>'4.1'!O3</f>
        <v>Dic 23</v>
      </c>
      <c r="P3" s="39" t="str">
        <f>'4.1'!P3</f>
        <v>Mar 24</v>
      </c>
      <c r="Q3" s="39" t="str">
        <f>'4.1'!Q3</f>
        <v>Giu 24</v>
      </c>
      <c r="R3" s="39" t="str">
        <f>'4.1'!R3</f>
        <v>Set 24</v>
      </c>
      <c r="T3" s="1038" t="s">
        <v>284</v>
      </c>
      <c r="U3" s="1038"/>
    </row>
    <row r="4" spans="1:21">
      <c r="A4" s="1066"/>
      <c r="B4" s="39" t="str">
        <f>'4.1'!B4</f>
        <v>Sept 20</v>
      </c>
      <c r="C4" s="39" t="str">
        <f>'4.1'!C4</f>
        <v>Dec 20</v>
      </c>
      <c r="D4" s="39" t="str">
        <f>'4.1'!D4</f>
        <v xml:space="preserve"> Mar 21</v>
      </c>
      <c r="E4" s="39" t="str">
        <f>'4.1'!E4</f>
        <v>Jun 21</v>
      </c>
      <c r="F4" s="39" t="str">
        <f>'4.1'!F4</f>
        <v>Sept 21</v>
      </c>
      <c r="G4" s="39" t="str">
        <f>'4.1'!G4</f>
        <v>Dec 21</v>
      </c>
      <c r="H4" s="39" t="str">
        <f>'4.1'!H4</f>
        <v xml:space="preserve"> Mar 22</v>
      </c>
      <c r="I4" s="39" t="str">
        <f>'4.1'!I4</f>
        <v>Jun 22</v>
      </c>
      <c r="J4" s="39" t="str">
        <f>'4.1'!J4</f>
        <v>Sept 22</v>
      </c>
      <c r="K4" s="39" t="str">
        <f>'4.1'!K4</f>
        <v>Dec 22</v>
      </c>
      <c r="L4" s="39" t="str">
        <f>'4.1'!L4</f>
        <v xml:space="preserve"> Mar 23</v>
      </c>
      <c r="M4" s="39" t="str">
        <f>'4.1'!M4</f>
        <v>Jun 23</v>
      </c>
      <c r="N4" s="39" t="str">
        <f>'4.1'!N4</f>
        <v>Sept 23</v>
      </c>
      <c r="O4" s="39" t="str">
        <f>'4.1'!O4</f>
        <v>Dec 23</v>
      </c>
      <c r="P4" s="39" t="str">
        <f>'4.1'!P4</f>
        <v xml:space="preserve"> Mar 24</v>
      </c>
      <c r="Q4" s="39" t="str">
        <f>'4.1'!Q4</f>
        <v>Jun 24</v>
      </c>
      <c r="R4" s="39" t="str">
        <f>'4.1'!R4</f>
        <v>Sept 24</v>
      </c>
      <c r="T4" s="111" t="s">
        <v>285</v>
      </c>
      <c r="U4" s="111" t="s">
        <v>286</v>
      </c>
    </row>
    <row r="5" spans="1:21">
      <c r="A5" s="22"/>
      <c r="B5" s="21"/>
      <c r="C5" s="21"/>
      <c r="D5" s="21"/>
      <c r="E5" s="21"/>
      <c r="F5" s="21"/>
      <c r="G5" s="21"/>
      <c r="H5" s="21"/>
      <c r="I5" s="21"/>
      <c r="J5" s="21"/>
      <c r="K5" s="21"/>
      <c r="L5" s="21"/>
      <c r="M5" s="21"/>
      <c r="N5" s="21"/>
      <c r="O5" s="21"/>
      <c r="P5" s="21"/>
      <c r="Q5" s="21"/>
      <c r="R5" s="19"/>
      <c r="T5" s="109"/>
      <c r="U5" s="109"/>
    </row>
    <row r="6" spans="1:21">
      <c r="A6" s="22" t="s">
        <v>39</v>
      </c>
      <c r="T6" s="110"/>
      <c r="U6" s="110"/>
    </row>
    <row r="7" spans="1:21">
      <c r="A7" s="59" t="s">
        <v>124</v>
      </c>
      <c r="B7" s="57">
        <v>139.5</v>
      </c>
      <c r="C7" s="57">
        <v>140.19999999999999</v>
      </c>
      <c r="D7" s="57">
        <v>141.4</v>
      </c>
      <c r="E7" s="57">
        <v>143</v>
      </c>
      <c r="F7" s="57">
        <v>142.6</v>
      </c>
      <c r="G7" s="57">
        <v>141.6</v>
      </c>
      <c r="H7" s="57">
        <v>145.5</v>
      </c>
      <c r="I7" s="57">
        <v>148</v>
      </c>
      <c r="J7" s="57">
        <v>147.69999999999999</v>
      </c>
      <c r="K7" s="57">
        <v>147.5</v>
      </c>
      <c r="L7" s="57">
        <v>148.4</v>
      </c>
      <c r="M7" s="57">
        <v>149</v>
      </c>
      <c r="N7" s="57">
        <v>149.80000000000001</v>
      </c>
      <c r="O7" s="57">
        <v>149</v>
      </c>
      <c r="P7" s="57">
        <v>152</v>
      </c>
      <c r="Q7" s="57">
        <v>153.6</v>
      </c>
      <c r="R7" s="57">
        <v>156.6</v>
      </c>
      <c r="T7" s="79">
        <f>(R7-B7)/B7*100</f>
        <v>12.258064516129028</v>
      </c>
      <c r="U7" s="79">
        <f>(R7-N7)/N7*100</f>
        <v>4.5393858477970515</v>
      </c>
    </row>
    <row r="8" spans="1:21">
      <c r="A8" s="58" t="s">
        <v>8</v>
      </c>
      <c r="B8" s="57">
        <v>126.8</v>
      </c>
      <c r="C8" s="57">
        <v>126.8</v>
      </c>
      <c r="D8" s="57">
        <v>125.7</v>
      </c>
      <c r="E8" s="57">
        <v>125.7</v>
      </c>
      <c r="F8" s="57">
        <v>125.7</v>
      </c>
      <c r="G8" s="57">
        <v>126</v>
      </c>
      <c r="H8" s="57">
        <v>126</v>
      </c>
      <c r="I8" s="57">
        <v>126</v>
      </c>
      <c r="J8" s="57">
        <v>126.4</v>
      </c>
      <c r="K8" s="57">
        <v>128.19999999999999</v>
      </c>
      <c r="L8" s="57">
        <v>129.9</v>
      </c>
      <c r="M8" s="57">
        <v>129.9</v>
      </c>
      <c r="N8" s="57">
        <v>130.19999999999999</v>
      </c>
      <c r="O8" s="57">
        <v>130.19999999999999</v>
      </c>
      <c r="P8" s="57">
        <v>130.6</v>
      </c>
      <c r="Q8" s="57">
        <v>136.30000000000001</v>
      </c>
      <c r="R8" s="57">
        <v>137.6</v>
      </c>
      <c r="T8" s="79">
        <f>(R8-B8)/B8*100</f>
        <v>8.5173501577287052</v>
      </c>
      <c r="U8" s="79">
        <f>(R8-N8)/N8*100</f>
        <v>5.683563748079882</v>
      </c>
    </row>
    <row r="9" spans="1:21">
      <c r="A9" s="59" t="s">
        <v>32</v>
      </c>
      <c r="B9" s="57">
        <v>107.3</v>
      </c>
      <c r="C9" s="57">
        <v>106.7</v>
      </c>
      <c r="D9" s="57">
        <v>108.8</v>
      </c>
      <c r="E9" s="57">
        <v>107.8</v>
      </c>
      <c r="F9" s="57">
        <v>108.7</v>
      </c>
      <c r="G9" s="57">
        <v>108.6</v>
      </c>
      <c r="H9" s="57">
        <v>109.2</v>
      </c>
      <c r="I9" s="57">
        <v>108.3</v>
      </c>
      <c r="J9" s="57">
        <v>116.5</v>
      </c>
      <c r="K9" s="57">
        <v>118.8</v>
      </c>
      <c r="L9" s="57">
        <v>119.6</v>
      </c>
      <c r="M9" s="57">
        <v>120.1</v>
      </c>
      <c r="N9" s="57">
        <v>119.4</v>
      </c>
      <c r="O9" s="57">
        <v>120.5</v>
      </c>
      <c r="P9" s="57">
        <v>119.9</v>
      </c>
      <c r="Q9" s="57">
        <v>119.9</v>
      </c>
      <c r="R9" s="57">
        <v>123</v>
      </c>
      <c r="T9" s="79">
        <f>(R9-B9)/B9*100</f>
        <v>14.63187325256291</v>
      </c>
      <c r="U9" s="79">
        <f>(R9-N9)/N9*100</f>
        <v>3.015075376884417</v>
      </c>
    </row>
    <row r="11" spans="1:21">
      <c r="A11" s="31"/>
      <c r="B11" s="31"/>
      <c r="C11" s="31"/>
      <c r="D11" s="31"/>
      <c r="E11" s="31"/>
      <c r="F11" s="31"/>
      <c r="G11" s="31"/>
      <c r="H11" s="31"/>
      <c r="I11" s="31"/>
      <c r="J11" s="31"/>
      <c r="K11" s="31"/>
      <c r="L11" s="31"/>
      <c r="M11" s="31"/>
      <c r="N11" s="31"/>
      <c r="O11" s="31"/>
      <c r="P11" s="31"/>
      <c r="Q11" s="31"/>
      <c r="R11" s="5"/>
    </row>
    <row r="12" spans="1:21">
      <c r="A12" s="22" t="s">
        <v>40</v>
      </c>
      <c r="B12" s="21"/>
      <c r="C12" s="21"/>
      <c r="D12" s="21"/>
      <c r="E12" s="21"/>
      <c r="F12" s="21"/>
      <c r="G12" s="21"/>
      <c r="H12" s="21"/>
      <c r="I12" s="21"/>
      <c r="J12" s="21"/>
      <c r="K12" s="21"/>
      <c r="L12" s="21"/>
      <c r="M12" s="21"/>
      <c r="N12" s="21"/>
      <c r="O12" s="21"/>
      <c r="P12" s="21"/>
      <c r="Q12" s="21"/>
      <c r="R12" s="5"/>
    </row>
    <row r="13" spans="1:21">
      <c r="A13" s="58" t="s">
        <v>87</v>
      </c>
      <c r="B13" s="57">
        <v>139.19999999999999</v>
      </c>
      <c r="C13" s="57">
        <v>139.19999999999999</v>
      </c>
      <c r="D13" s="57">
        <v>140.5</v>
      </c>
      <c r="E13" s="57">
        <v>140.5</v>
      </c>
      <c r="F13" s="57">
        <v>147.80000000000001</v>
      </c>
      <c r="G13" s="57">
        <v>147.80000000000001</v>
      </c>
      <c r="H13" s="57">
        <v>148.1</v>
      </c>
      <c r="I13" s="57">
        <v>148.1</v>
      </c>
      <c r="J13" s="57">
        <v>149.5</v>
      </c>
      <c r="K13" s="57">
        <v>149.5</v>
      </c>
      <c r="L13" s="57">
        <v>149.80000000000001</v>
      </c>
      <c r="M13" s="57">
        <v>150</v>
      </c>
      <c r="N13" s="57">
        <v>151.19999999999999</v>
      </c>
      <c r="O13" s="57">
        <v>151</v>
      </c>
      <c r="P13" s="57">
        <v>157.5</v>
      </c>
      <c r="Q13" s="57">
        <v>157.5</v>
      </c>
      <c r="R13" s="57">
        <v>157.5</v>
      </c>
      <c r="T13" s="79">
        <f>(R13-B13)/B13*100</f>
        <v>13.146551724137939</v>
      </c>
      <c r="U13" s="79">
        <f>(R13-N13)/N13*100</f>
        <v>4.166666666666675</v>
      </c>
    </row>
    <row r="14" spans="1:21">
      <c r="A14" s="58" t="s">
        <v>89</v>
      </c>
      <c r="B14" s="57">
        <v>164.6</v>
      </c>
      <c r="C14" s="57">
        <v>164.6</v>
      </c>
      <c r="D14" s="57">
        <v>164.6</v>
      </c>
      <c r="E14" s="57">
        <v>164.6</v>
      </c>
      <c r="F14" s="57">
        <v>167.3</v>
      </c>
      <c r="G14" s="57">
        <v>167.3</v>
      </c>
      <c r="H14" s="57">
        <v>167.3</v>
      </c>
      <c r="I14" s="57">
        <v>167.3</v>
      </c>
      <c r="J14" s="57">
        <v>171.8</v>
      </c>
      <c r="K14" s="57">
        <v>171.8</v>
      </c>
      <c r="L14" s="57">
        <v>171.8</v>
      </c>
      <c r="M14" s="57">
        <v>171.8</v>
      </c>
      <c r="N14" s="57">
        <v>178.2</v>
      </c>
      <c r="O14" s="57">
        <v>178.2</v>
      </c>
      <c r="P14" s="57">
        <v>178.2</v>
      </c>
      <c r="Q14" s="57">
        <v>178.2</v>
      </c>
      <c r="R14" s="57">
        <v>178.2</v>
      </c>
      <c r="T14" s="79">
        <f>(R14-B14)/B14*100</f>
        <v>8.2624544349939217</v>
      </c>
      <c r="U14" s="79">
        <f>(R14-N14)/N14*100</f>
        <v>0</v>
      </c>
    </row>
    <row r="15" spans="1:21">
      <c r="A15" s="58" t="s">
        <v>88</v>
      </c>
      <c r="B15" s="57">
        <v>126</v>
      </c>
      <c r="C15" s="57">
        <v>126</v>
      </c>
      <c r="D15" s="57">
        <v>127.6</v>
      </c>
      <c r="E15" s="57">
        <v>127.6</v>
      </c>
      <c r="F15" s="57">
        <v>136.5</v>
      </c>
      <c r="G15" s="57">
        <v>136.6</v>
      </c>
      <c r="H15" s="57">
        <v>137</v>
      </c>
      <c r="I15" s="57">
        <v>137</v>
      </c>
      <c r="J15" s="57">
        <v>137.30000000000001</v>
      </c>
      <c r="K15" s="57">
        <v>137.30000000000001</v>
      </c>
      <c r="L15" s="57">
        <v>137.69999999999999</v>
      </c>
      <c r="M15" s="57">
        <v>137.9</v>
      </c>
      <c r="N15" s="57">
        <v>138</v>
      </c>
      <c r="O15" s="57">
        <v>137.80000000000001</v>
      </c>
      <c r="P15" s="57">
        <v>144.9</v>
      </c>
      <c r="Q15" s="57">
        <v>144.9</v>
      </c>
      <c r="R15" s="57">
        <v>144.9</v>
      </c>
      <c r="T15" s="79">
        <f>(R15-B15)/B15*100</f>
        <v>15.000000000000005</v>
      </c>
      <c r="U15" s="79">
        <f>(R15-N15)/N15*100</f>
        <v>5.0000000000000044</v>
      </c>
    </row>
    <row r="16" spans="1:21">
      <c r="A16" s="19"/>
      <c r="B16" s="19"/>
      <c r="C16" s="19"/>
      <c r="D16" s="19"/>
      <c r="E16" s="19"/>
      <c r="F16" s="19"/>
      <c r="G16" s="19"/>
      <c r="H16" s="19"/>
      <c r="I16" s="19"/>
      <c r="J16" s="19"/>
      <c r="K16" s="19"/>
      <c r="L16" s="19"/>
      <c r="M16" s="19"/>
      <c r="N16" s="19"/>
      <c r="O16" s="19"/>
      <c r="P16" s="19"/>
      <c r="Q16" s="19"/>
      <c r="R16" s="19"/>
    </row>
    <row r="17" spans="1:18">
      <c r="A17" s="19"/>
      <c r="B17" s="19"/>
      <c r="C17" s="19"/>
      <c r="D17" s="19"/>
      <c r="E17" s="19"/>
      <c r="F17" s="19"/>
      <c r="G17" s="19"/>
      <c r="H17" s="19"/>
      <c r="I17" s="19"/>
      <c r="J17" s="19"/>
      <c r="K17" s="19"/>
      <c r="L17" s="19"/>
      <c r="M17" s="19"/>
      <c r="N17" s="19"/>
      <c r="O17" s="19"/>
      <c r="P17" s="19"/>
      <c r="Q17" s="19"/>
      <c r="R17" s="19"/>
    </row>
    <row r="18" spans="1:18">
      <c r="A18" s="6" t="s">
        <v>38</v>
      </c>
      <c r="B18" s="19"/>
      <c r="C18" s="19"/>
      <c r="D18" s="19"/>
      <c r="E18" s="19"/>
      <c r="F18" s="19"/>
      <c r="G18" s="19"/>
      <c r="H18" s="19"/>
      <c r="I18" s="19"/>
      <c r="J18" s="19"/>
      <c r="K18" s="19"/>
      <c r="L18" s="19"/>
      <c r="M18" s="19"/>
      <c r="N18" s="19"/>
      <c r="O18" s="19"/>
      <c r="P18" s="19"/>
      <c r="Q18" s="19"/>
      <c r="R18" s="19"/>
    </row>
    <row r="19" spans="1:18">
      <c r="A19" s="19" t="s">
        <v>33</v>
      </c>
      <c r="B19" s="19"/>
      <c r="C19" s="19"/>
      <c r="D19" s="19"/>
      <c r="E19" s="19"/>
      <c r="F19" s="19"/>
      <c r="G19" s="19"/>
      <c r="H19" s="19"/>
      <c r="I19" s="19"/>
      <c r="J19" s="19"/>
      <c r="K19" s="19"/>
      <c r="L19" s="19"/>
      <c r="M19" s="19"/>
      <c r="N19" s="19"/>
      <c r="O19" s="19"/>
      <c r="P19" s="19"/>
      <c r="Q19" s="19"/>
      <c r="R19" s="19"/>
    </row>
    <row r="20" spans="1:18">
      <c r="A20" s="19" t="s">
        <v>27</v>
      </c>
      <c r="B20" s="19"/>
      <c r="C20" s="19"/>
      <c r="D20" s="19"/>
      <c r="E20" s="19"/>
      <c r="F20" s="19"/>
      <c r="G20" s="19"/>
      <c r="H20" s="19"/>
      <c r="I20" s="19"/>
      <c r="J20" s="19"/>
      <c r="K20" s="19"/>
      <c r="L20" s="19"/>
      <c r="M20" s="19"/>
      <c r="N20" s="19"/>
      <c r="O20" s="19"/>
      <c r="P20" s="19"/>
      <c r="Q20" s="19"/>
      <c r="R20" s="19"/>
    </row>
    <row r="21" spans="1:18">
      <c r="A21" s="19" t="s">
        <v>28</v>
      </c>
      <c r="B21" s="19"/>
      <c r="C21" s="19"/>
      <c r="D21" s="19"/>
      <c r="E21" s="19"/>
      <c r="F21" s="19"/>
      <c r="G21" s="19"/>
      <c r="H21" s="19"/>
      <c r="I21" s="19"/>
      <c r="J21" s="19"/>
      <c r="K21" s="19"/>
      <c r="L21" s="19"/>
      <c r="M21" s="19"/>
      <c r="N21" s="19"/>
      <c r="O21" s="19"/>
      <c r="P21" s="19"/>
      <c r="Q21" s="19"/>
      <c r="R21" s="19"/>
    </row>
    <row r="22" spans="1:18">
      <c r="A22" s="19" t="s">
        <v>29</v>
      </c>
      <c r="B22" s="19"/>
      <c r="C22" s="19"/>
      <c r="D22" s="19"/>
      <c r="E22" s="19"/>
      <c r="F22" s="19"/>
      <c r="G22" s="19"/>
      <c r="H22" s="19"/>
      <c r="I22" s="19"/>
      <c r="J22" s="19"/>
      <c r="K22" s="19"/>
      <c r="L22" s="19"/>
      <c r="M22" s="19"/>
      <c r="N22" s="19"/>
      <c r="O22" s="19"/>
      <c r="P22" s="19"/>
      <c r="Q22" s="19"/>
      <c r="R22" s="19"/>
    </row>
    <row r="23" spans="1:18">
      <c r="A23" s="19" t="s">
        <v>30</v>
      </c>
      <c r="B23" s="19"/>
      <c r="C23" s="19"/>
      <c r="D23" s="19"/>
      <c r="E23" s="19"/>
      <c r="F23" s="19"/>
      <c r="G23" s="19"/>
      <c r="H23" s="19"/>
      <c r="I23" s="19"/>
      <c r="J23" s="19"/>
      <c r="K23" s="19"/>
      <c r="L23" s="19"/>
      <c r="M23" s="19"/>
      <c r="N23" s="19"/>
      <c r="O23" s="19"/>
      <c r="P23" s="19"/>
      <c r="Q23" s="19"/>
      <c r="R23" s="19"/>
    </row>
    <row r="24" spans="1:18">
      <c r="A24" s="19" t="s">
        <v>90</v>
      </c>
      <c r="B24" s="19"/>
      <c r="C24" s="19"/>
      <c r="D24" s="19"/>
      <c r="E24" s="19"/>
      <c r="F24" s="19"/>
      <c r="G24" s="19"/>
      <c r="H24" s="19"/>
      <c r="I24" s="19"/>
      <c r="J24" s="19"/>
      <c r="K24" s="19"/>
      <c r="L24" s="19"/>
      <c r="M24" s="19"/>
      <c r="N24" s="19"/>
      <c r="O24" s="19"/>
      <c r="P24" s="19"/>
      <c r="Q24" s="19"/>
      <c r="R24" s="19"/>
    </row>
    <row r="25" spans="1:18">
      <c r="A25" s="19" t="s">
        <v>91</v>
      </c>
      <c r="B25" s="18"/>
      <c r="C25" s="18"/>
      <c r="D25" s="18"/>
      <c r="E25" s="18"/>
      <c r="F25" s="18"/>
      <c r="G25" s="18"/>
      <c r="H25" s="18"/>
      <c r="I25" s="18"/>
      <c r="J25" s="18"/>
      <c r="K25" s="18"/>
      <c r="L25" s="18"/>
      <c r="M25" s="18"/>
      <c r="N25" s="18"/>
      <c r="O25" s="18"/>
      <c r="P25" s="18"/>
      <c r="Q25" s="18"/>
      <c r="R25" s="18"/>
    </row>
    <row r="26" spans="1:18">
      <c r="A26" s="18"/>
      <c r="B26" s="18"/>
      <c r="C26" s="18"/>
      <c r="D26" s="18"/>
      <c r="E26" s="18"/>
      <c r="F26" s="18"/>
      <c r="G26" s="18"/>
      <c r="H26" s="18"/>
      <c r="I26" s="18"/>
      <c r="J26" s="18"/>
      <c r="K26" s="18"/>
      <c r="L26" s="18"/>
      <c r="M26" s="18"/>
      <c r="N26" s="18"/>
      <c r="O26" s="18"/>
      <c r="P26" s="18"/>
      <c r="Q26" s="18"/>
      <c r="R26" s="18"/>
    </row>
    <row r="27" spans="1:18">
      <c r="A27" s="18"/>
      <c r="B27" s="18"/>
      <c r="C27" s="18"/>
      <c r="D27" s="18"/>
      <c r="E27" s="18"/>
      <c r="F27" s="18"/>
      <c r="G27" s="18"/>
      <c r="H27" s="18"/>
      <c r="I27" s="18"/>
      <c r="J27" s="18"/>
      <c r="K27" s="18"/>
      <c r="L27" s="18"/>
      <c r="M27" s="18"/>
      <c r="N27" s="18"/>
      <c r="O27" s="18"/>
      <c r="P27" s="18"/>
      <c r="Q27" s="18"/>
      <c r="R27" s="18"/>
    </row>
    <row r="28" spans="1:18">
      <c r="A28" s="18"/>
      <c r="B28" s="18"/>
      <c r="C28" s="18"/>
      <c r="D28" s="18"/>
      <c r="E28" s="18"/>
      <c r="F28" s="18"/>
      <c r="G28" s="18"/>
      <c r="H28" s="18"/>
      <c r="I28" s="18"/>
      <c r="J28" s="18"/>
      <c r="K28" s="18"/>
      <c r="L28" s="18"/>
      <c r="M28" s="18"/>
      <c r="N28" s="18"/>
      <c r="O28" s="18"/>
      <c r="P28" s="18"/>
      <c r="Q28" s="18"/>
      <c r="R28" s="18"/>
    </row>
    <row r="29" spans="1:18">
      <c r="A29" s="18"/>
      <c r="B29" s="18"/>
      <c r="C29" s="18"/>
      <c r="D29" s="18"/>
      <c r="E29" s="18"/>
      <c r="F29" s="18"/>
      <c r="G29" s="18"/>
      <c r="H29" s="18"/>
      <c r="I29" s="18"/>
      <c r="J29" s="18"/>
      <c r="K29" s="18"/>
      <c r="L29" s="18"/>
      <c r="M29" s="18"/>
      <c r="N29" s="18"/>
      <c r="O29" s="18"/>
      <c r="P29" s="18"/>
      <c r="Q29" s="18"/>
      <c r="R29" s="18"/>
    </row>
    <row r="30" spans="1:18">
      <c r="A30" s="18"/>
      <c r="B30" s="18"/>
      <c r="C30" s="18"/>
      <c r="D30" s="18"/>
      <c r="E30" s="18"/>
      <c r="F30" s="18"/>
      <c r="G30" s="18"/>
      <c r="H30" s="18"/>
      <c r="I30" s="18"/>
      <c r="J30" s="18"/>
      <c r="K30" s="18"/>
      <c r="L30" s="18"/>
      <c r="M30" s="18"/>
      <c r="N30" s="18"/>
      <c r="O30" s="18"/>
      <c r="P30" s="18"/>
      <c r="Q30" s="18"/>
      <c r="R30" s="18"/>
    </row>
    <row r="31" spans="1:18">
      <c r="A31" s="18"/>
      <c r="B31" s="18"/>
      <c r="C31" s="18"/>
      <c r="D31" s="18"/>
      <c r="E31" s="18"/>
      <c r="F31" s="18"/>
      <c r="G31" s="18"/>
      <c r="H31" s="18"/>
      <c r="I31" s="18"/>
      <c r="J31" s="18"/>
      <c r="K31" s="18"/>
      <c r="L31" s="18"/>
      <c r="M31" s="18"/>
      <c r="N31" s="18"/>
      <c r="O31" s="18"/>
      <c r="P31" s="18"/>
      <c r="Q31" s="18"/>
      <c r="R31" s="18"/>
    </row>
    <row r="32" spans="1:18">
      <c r="A32" s="18"/>
      <c r="B32" s="18"/>
      <c r="C32" s="18"/>
      <c r="D32" s="18"/>
      <c r="E32" s="18"/>
      <c r="F32" s="18"/>
      <c r="G32" s="18"/>
      <c r="H32" s="18"/>
      <c r="I32" s="18"/>
      <c r="J32" s="18"/>
      <c r="K32" s="18"/>
      <c r="L32" s="18"/>
      <c r="M32" s="18"/>
      <c r="N32" s="18"/>
      <c r="O32" s="18"/>
      <c r="P32" s="18"/>
      <c r="Q32" s="18"/>
      <c r="R32" s="18"/>
    </row>
    <row r="33" spans="1:18">
      <c r="A33" s="18"/>
      <c r="B33" s="18"/>
      <c r="C33" s="18"/>
      <c r="D33" s="18"/>
      <c r="E33" s="18"/>
      <c r="F33" s="18"/>
      <c r="G33" s="18"/>
      <c r="H33" s="18"/>
      <c r="I33" s="18"/>
      <c r="J33" s="18"/>
      <c r="K33" s="18"/>
      <c r="L33" s="18"/>
      <c r="M33" s="18"/>
      <c r="N33" s="18"/>
      <c r="O33" s="18"/>
      <c r="P33" s="18"/>
      <c r="Q33" s="18"/>
      <c r="R33" s="18"/>
    </row>
    <row r="34" spans="1:18">
      <c r="A34" s="18"/>
      <c r="B34" s="18"/>
      <c r="C34" s="18"/>
      <c r="D34" s="18"/>
      <c r="E34" s="18"/>
      <c r="F34" s="18"/>
      <c r="G34" s="18"/>
      <c r="H34" s="18"/>
      <c r="I34" s="18"/>
      <c r="J34" s="18"/>
      <c r="K34" s="18"/>
      <c r="L34" s="18"/>
      <c r="M34" s="18"/>
      <c r="N34" s="18"/>
      <c r="O34" s="18"/>
      <c r="P34" s="18"/>
      <c r="Q34" s="18"/>
      <c r="R34" s="18"/>
    </row>
    <row r="35" spans="1:18">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53">
    <tabColor theme="9" tint="-0.249977111117893"/>
  </sheetPr>
  <dimension ref="A1:L24"/>
  <sheetViews>
    <sheetView showGridLines="0" zoomScale="90" zoomScaleNormal="90" workbookViewId="0">
      <selection activeCell="Q10" sqref="Q10"/>
    </sheetView>
  </sheetViews>
  <sheetFormatPr defaultColWidth="9.140625" defaultRowHeight="15.75"/>
  <cols>
    <col min="1" max="1" width="28.5703125" style="24" customWidth="1"/>
    <col min="2" max="2" width="3.5703125" style="24" customWidth="1"/>
    <col min="3" max="3" width="5.85546875" style="24" customWidth="1"/>
    <col min="4" max="4" width="25.28515625" style="24" customWidth="1"/>
    <col min="5" max="5" width="3.5703125" style="24" customWidth="1"/>
    <col min="6" max="6" width="5.85546875" style="24" customWidth="1"/>
    <col min="7" max="7" width="28.7109375" style="24" customWidth="1"/>
    <col min="8" max="8" width="3.5703125" style="24" customWidth="1"/>
    <col min="9" max="9" width="5.85546875" style="24" customWidth="1"/>
    <col min="10" max="10" width="20.7109375" style="24" customWidth="1"/>
    <col min="11" max="12" width="8.85546875" style="51" customWidth="1"/>
    <col min="13" max="15" width="9.140625" style="24"/>
    <col min="16" max="16" width="9.140625" style="24" customWidth="1"/>
    <col min="17" max="16384" width="9.140625" style="24"/>
  </cols>
  <sheetData>
    <row r="1" spans="1:12" ht="21">
      <c r="A1" s="142" t="str">
        <f>+'Indice-Index'!C32</f>
        <v xml:space="preserve">4.4   Dinamiche dei prezzi in Europa - European prices changing </v>
      </c>
      <c r="B1" s="142"/>
      <c r="C1" s="143"/>
      <c r="D1" s="143"/>
      <c r="E1" s="143"/>
      <c r="F1" s="143"/>
      <c r="G1" s="143"/>
      <c r="H1" s="143"/>
      <c r="I1" s="143"/>
      <c r="J1" s="143"/>
    </row>
    <row r="2" spans="1:12" ht="19.5" customHeight="1"/>
    <row r="3" spans="1:12" ht="32.1" customHeight="1">
      <c r="D3" s="144" t="s">
        <v>111</v>
      </c>
      <c r="E3" s="144"/>
      <c r="F3" s="144"/>
      <c r="G3" s="144" t="s">
        <v>112</v>
      </c>
      <c r="H3" s="144"/>
      <c r="I3" s="144"/>
      <c r="J3" s="144" t="s">
        <v>110</v>
      </c>
      <c r="K3" s="24"/>
      <c r="L3" s="24"/>
    </row>
    <row r="4" spans="1:12" ht="18" customHeight="1">
      <c r="A4" s="209" t="s">
        <v>216</v>
      </c>
      <c r="D4" s="145" t="s">
        <v>120</v>
      </c>
      <c r="E4" s="145"/>
      <c r="F4" s="145"/>
      <c r="G4" s="145" t="s">
        <v>121</v>
      </c>
      <c r="H4" s="145"/>
      <c r="I4" s="145"/>
      <c r="J4" s="145" t="s">
        <v>122</v>
      </c>
      <c r="K4" s="24"/>
      <c r="L4" s="24"/>
    </row>
    <row r="5" spans="1:12" ht="17.100000000000001" customHeight="1">
      <c r="K5" s="24"/>
      <c r="L5" s="24"/>
    </row>
    <row r="6" spans="1:12" ht="18.95" customHeight="1">
      <c r="A6" s="1071" t="s">
        <v>1064</v>
      </c>
      <c r="B6" s="140"/>
      <c r="C6" s="146" t="s">
        <v>167</v>
      </c>
      <c r="D6" s="147">
        <v>-11.717834544176235</v>
      </c>
      <c r="E6" s="148"/>
      <c r="F6" s="608" t="s">
        <v>164</v>
      </c>
      <c r="G6" s="147">
        <v>3.6370839936608474</v>
      </c>
      <c r="H6" s="148"/>
      <c r="I6" s="608" t="s">
        <v>165</v>
      </c>
      <c r="J6" s="147">
        <v>0.674536256323787</v>
      </c>
      <c r="K6" s="24"/>
      <c r="L6" s="24"/>
    </row>
    <row r="7" spans="1:12" ht="18.95" customHeight="1">
      <c r="A7" s="1073"/>
      <c r="B7" s="140"/>
      <c r="C7" s="149" t="s">
        <v>163</v>
      </c>
      <c r="D7" s="147">
        <v>-6.9767441860465187</v>
      </c>
      <c r="E7" s="148"/>
      <c r="F7" s="608" t="s">
        <v>163</v>
      </c>
      <c r="G7" s="147">
        <v>3.8494439692044482</v>
      </c>
      <c r="H7" s="148"/>
      <c r="I7" s="608" t="s">
        <v>164</v>
      </c>
      <c r="J7" s="147">
        <v>3.9149806442188453</v>
      </c>
      <c r="K7" s="24"/>
      <c r="L7" s="24"/>
    </row>
    <row r="8" spans="1:12" ht="18.95" customHeight="1">
      <c r="A8" s="1073"/>
      <c r="B8" s="140"/>
      <c r="C8" s="149" t="s">
        <v>166</v>
      </c>
      <c r="D8" s="147">
        <v>-2.5476343395418493</v>
      </c>
      <c r="E8" s="148"/>
      <c r="F8" s="608" t="s">
        <v>167</v>
      </c>
      <c r="G8" s="147">
        <v>4.9675558759913594</v>
      </c>
      <c r="H8" s="148"/>
      <c r="I8" s="608" t="s">
        <v>166</v>
      </c>
      <c r="J8" s="147">
        <v>3.91498064421884</v>
      </c>
      <c r="K8" s="24"/>
      <c r="L8" s="24"/>
    </row>
    <row r="9" spans="1:12" ht="18.95" customHeight="1">
      <c r="A9" s="1073"/>
      <c r="B9" s="140"/>
      <c r="C9" s="149" t="s">
        <v>165</v>
      </c>
      <c r="D9" s="147">
        <v>-1.6025641025641029</v>
      </c>
      <c r="E9" s="148"/>
      <c r="F9" s="608" t="s">
        <v>165</v>
      </c>
      <c r="G9" s="147">
        <v>5.6603773584905692</v>
      </c>
      <c r="H9" s="148"/>
      <c r="I9" s="608" t="s">
        <v>163</v>
      </c>
      <c r="J9" s="147">
        <v>4.1666666666666661</v>
      </c>
      <c r="K9" s="24"/>
      <c r="L9" s="24"/>
    </row>
    <row r="10" spans="1:12" ht="18.95" customHeight="1">
      <c r="A10" s="1073"/>
      <c r="B10" s="140"/>
      <c r="C10" s="149" t="s">
        <v>164</v>
      </c>
      <c r="D10" s="147">
        <v>-0.19129603060736761</v>
      </c>
      <c r="E10" s="148"/>
      <c r="F10" s="608" t="s">
        <v>166</v>
      </c>
      <c r="G10" s="147">
        <v>5.7742964092610656</v>
      </c>
      <c r="H10" s="148"/>
      <c r="I10" s="608" t="s">
        <v>167</v>
      </c>
      <c r="J10" s="147">
        <v>9.6579740532040415</v>
      </c>
      <c r="K10" s="24"/>
      <c r="L10" s="24"/>
    </row>
    <row r="11" spans="1:12" ht="19.5" customHeight="1">
      <c r="F11" s="215"/>
      <c r="I11" s="215"/>
      <c r="K11" s="24"/>
      <c r="L11" s="24"/>
    </row>
    <row r="12" spans="1:12" ht="18.95" customHeight="1">
      <c r="A12" s="1071" t="s">
        <v>1065</v>
      </c>
      <c r="B12" s="140"/>
      <c r="C12" s="146" t="s">
        <v>167</v>
      </c>
      <c r="D12" s="147">
        <v>-16.962415959440097</v>
      </c>
      <c r="E12" s="148"/>
      <c r="F12" s="608" t="s">
        <v>163</v>
      </c>
      <c r="G12" s="147">
        <v>13.03538175046555</v>
      </c>
      <c r="H12" s="148"/>
      <c r="I12" s="608" t="s">
        <v>165</v>
      </c>
      <c r="J12" s="147">
        <v>6.4171122994652423</v>
      </c>
      <c r="K12" s="24"/>
      <c r="L12" s="24"/>
    </row>
    <row r="13" spans="1:12" ht="18.95" customHeight="1">
      <c r="A13" s="1073"/>
      <c r="B13" s="140"/>
      <c r="C13" s="149" t="s">
        <v>163</v>
      </c>
      <c r="D13" s="147">
        <v>-10.559006211180124</v>
      </c>
      <c r="E13" s="148"/>
      <c r="F13" s="608" t="s">
        <v>164</v>
      </c>
      <c r="G13" s="147">
        <v>17.132366111409635</v>
      </c>
      <c r="H13" s="148"/>
      <c r="I13" s="608" t="s">
        <v>163</v>
      </c>
      <c r="J13" s="147">
        <v>13.168724279835391</v>
      </c>
      <c r="K13" s="24"/>
      <c r="L13" s="24"/>
    </row>
    <row r="14" spans="1:12" ht="18.95" customHeight="1">
      <c r="A14" s="1073"/>
      <c r="B14" s="140"/>
      <c r="C14" s="149" t="s">
        <v>166</v>
      </c>
      <c r="D14" s="147">
        <v>-2.0969996773846531</v>
      </c>
      <c r="E14" s="148"/>
      <c r="F14" s="608" t="s">
        <v>167</v>
      </c>
      <c r="G14" s="147">
        <v>19.365417725670252</v>
      </c>
      <c r="H14" s="148"/>
      <c r="I14" s="608" t="s">
        <v>164</v>
      </c>
      <c r="J14" s="147">
        <v>13.336936785222974</v>
      </c>
      <c r="K14" s="24"/>
      <c r="L14" s="24"/>
    </row>
    <row r="15" spans="1:12" ht="18.95" customHeight="1">
      <c r="A15" s="1073"/>
      <c r="B15" s="140"/>
      <c r="C15" s="149" t="s">
        <v>164</v>
      </c>
      <c r="D15" s="147">
        <v>-1.3332072617246697</v>
      </c>
      <c r="E15" s="148"/>
      <c r="F15" s="608" t="s">
        <v>165</v>
      </c>
      <c r="G15" s="147">
        <v>24.444444444444454</v>
      </c>
      <c r="H15" s="148"/>
      <c r="I15" s="608" t="s">
        <v>166</v>
      </c>
      <c r="J15" s="147">
        <v>18.459616985845141</v>
      </c>
      <c r="K15" s="24"/>
      <c r="L15" s="24"/>
    </row>
    <row r="16" spans="1:12" ht="18.95" customHeight="1">
      <c r="A16" s="1073"/>
      <c r="B16" s="140"/>
      <c r="C16" s="149" t="s">
        <v>165</v>
      </c>
      <c r="D16" s="147">
        <v>-0.21668472372698031</v>
      </c>
      <c r="E16" s="148"/>
      <c r="F16" s="608" t="s">
        <v>166</v>
      </c>
      <c r="G16" s="147">
        <v>25.166106143876636</v>
      </c>
      <c r="H16" s="148"/>
      <c r="I16" s="608" t="s">
        <v>167</v>
      </c>
      <c r="J16" s="147">
        <v>27.580423845098341</v>
      </c>
      <c r="K16" s="24"/>
      <c r="L16" s="24"/>
    </row>
    <row r="17" spans="1:12" ht="19.5" customHeight="1">
      <c r="D17" s="150"/>
      <c r="E17" s="150"/>
      <c r="F17" s="609"/>
      <c r="G17" s="150"/>
      <c r="H17" s="150"/>
      <c r="I17" s="609"/>
      <c r="J17" s="150"/>
      <c r="K17" s="24"/>
      <c r="L17" s="24"/>
    </row>
    <row r="18" spans="1:12" ht="18.95" customHeight="1">
      <c r="A18" s="1071" t="s">
        <v>1066</v>
      </c>
      <c r="B18" s="140"/>
      <c r="C18" s="146" t="s">
        <v>163</v>
      </c>
      <c r="D18" s="147">
        <v>-28.07192807192807</v>
      </c>
      <c r="E18" s="148"/>
      <c r="F18" s="608" t="s">
        <v>163</v>
      </c>
      <c r="G18" s="147">
        <v>20.675944333996036</v>
      </c>
      <c r="H18" s="148"/>
      <c r="I18" s="608" t="s">
        <v>165</v>
      </c>
      <c r="J18" s="147">
        <v>19.400000000000006</v>
      </c>
    </row>
    <row r="19" spans="1:12" ht="18.95" customHeight="1">
      <c r="A19" s="1072"/>
      <c r="B19" s="141"/>
      <c r="C19" s="149" t="s">
        <v>167</v>
      </c>
      <c r="D19" s="147">
        <v>-24.60722505754028</v>
      </c>
      <c r="E19" s="148"/>
      <c r="F19" s="608" t="s">
        <v>164</v>
      </c>
      <c r="G19" s="147">
        <v>30.947136563876647</v>
      </c>
      <c r="H19" s="148"/>
      <c r="I19" s="608" t="s">
        <v>164</v>
      </c>
      <c r="J19" s="147">
        <v>36.809016393442647</v>
      </c>
    </row>
    <row r="20" spans="1:12" ht="18.95" customHeight="1">
      <c r="A20" s="1072"/>
      <c r="B20" s="141"/>
      <c r="C20" s="149" t="s">
        <v>166</v>
      </c>
      <c r="D20" s="147">
        <v>-8.9144572286143031</v>
      </c>
      <c r="E20" s="148"/>
      <c r="F20" s="608" t="s">
        <v>167</v>
      </c>
      <c r="G20" s="147">
        <v>43.664890467732384</v>
      </c>
      <c r="H20" s="148"/>
      <c r="I20" s="608" t="s">
        <v>163</v>
      </c>
      <c r="J20" s="147">
        <v>37.77555110220441</v>
      </c>
    </row>
    <row r="21" spans="1:12" ht="18.95" customHeight="1">
      <c r="A21" s="1072"/>
      <c r="B21" s="141"/>
      <c r="C21" s="149" t="s">
        <v>165</v>
      </c>
      <c r="D21" s="147">
        <v>-7.5301204819277112</v>
      </c>
      <c r="E21" s="148"/>
      <c r="F21" s="608" t="s">
        <v>166</v>
      </c>
      <c r="G21" s="147">
        <v>51.454094292803973</v>
      </c>
      <c r="H21" s="148"/>
      <c r="I21" s="608" t="s">
        <v>166</v>
      </c>
      <c r="J21" s="147">
        <v>42.099480623252099</v>
      </c>
    </row>
    <row r="22" spans="1:12" ht="18.95" customHeight="1">
      <c r="A22" s="1072"/>
      <c r="B22" s="141"/>
      <c r="C22" s="149" t="s">
        <v>164</v>
      </c>
      <c r="D22" s="147">
        <v>3.7276341948310145</v>
      </c>
      <c r="E22" s="148"/>
      <c r="F22" s="608" t="s">
        <v>165</v>
      </c>
      <c r="G22" s="147">
        <v>55.093966369930783</v>
      </c>
      <c r="H22" s="148"/>
      <c r="I22" s="608" t="s">
        <v>167</v>
      </c>
      <c r="J22" s="147">
        <v>67.360000000000014</v>
      </c>
    </row>
    <row r="23" spans="1:12" ht="3.95" customHeight="1"/>
    <row r="24" spans="1:12">
      <c r="A24" s="24" t="s">
        <v>48</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codeName="Foglio6">
    <tabColor rgb="FF0000FF"/>
  </sheetPr>
  <dimension ref="A1:S30"/>
  <sheetViews>
    <sheetView showGridLines="0" zoomScale="80" zoomScaleNormal="80" workbookViewId="0">
      <selection activeCell="S17" sqref="S17"/>
    </sheetView>
  </sheetViews>
  <sheetFormatPr defaultColWidth="9.140625" defaultRowHeight="17.25"/>
  <cols>
    <col min="1" max="1" width="24.5703125" style="24" customWidth="1"/>
    <col min="2" max="4" width="10.5703125" style="24" customWidth="1"/>
    <col min="5" max="5" width="10.5703125" style="183" customWidth="1"/>
    <col min="6" max="6" width="2.7109375" style="24" customWidth="1"/>
    <col min="7" max="10" width="10.5703125" style="24" customWidth="1"/>
    <col min="11" max="11" width="2.7109375" style="24" customWidth="1"/>
    <col min="12" max="13" width="10.5703125" style="24" customWidth="1"/>
    <col min="14" max="14" width="12.42578125" style="24" customWidth="1"/>
    <col min="15" max="15" width="10.5703125" style="24" customWidth="1"/>
    <col min="16" max="16" width="2.7109375" style="24" customWidth="1"/>
    <col min="17" max="17" width="11.5703125" style="24" customWidth="1"/>
    <col min="18" max="18" width="9.140625" style="24"/>
    <col min="19" max="19" width="12.42578125" style="24" bestFit="1" customWidth="1"/>
    <col min="20" max="16384" width="9.140625" style="24"/>
  </cols>
  <sheetData>
    <row r="1" spans="1:19" ht="23.25">
      <c r="A1" s="170" t="str">
        <f>+'Indice-Index'!A9</f>
        <v>1.4   Traffico dati - Data traffic (download/upload)</v>
      </c>
      <c r="B1" s="171"/>
      <c r="C1" s="171"/>
      <c r="D1" s="171"/>
      <c r="E1" s="952"/>
      <c r="F1" s="171"/>
      <c r="G1" s="171"/>
      <c r="H1" s="171"/>
      <c r="I1" s="171"/>
      <c r="J1" s="171"/>
      <c r="K1" s="171"/>
      <c r="L1" s="171"/>
      <c r="M1" s="171"/>
      <c r="N1" s="171"/>
      <c r="O1" s="171"/>
      <c r="P1" s="171"/>
      <c r="Q1" s="171"/>
    </row>
    <row r="3" spans="1:19" ht="18.75">
      <c r="A3" s="211" t="s">
        <v>659</v>
      </c>
      <c r="B3" s="574" t="str">
        <f>+'1.5'!B3</f>
        <v>Gennaio</v>
      </c>
      <c r="C3" s="574" t="str">
        <f>+'1.5'!C3</f>
        <v>Febbraio</v>
      </c>
      <c r="D3" s="574" t="str">
        <f>+'1.5'!D3</f>
        <v>Marzo</v>
      </c>
      <c r="E3" s="574" t="s">
        <v>1033</v>
      </c>
      <c r="F3" s="953"/>
      <c r="G3" s="574" t="str">
        <f>+'1.5'!E3</f>
        <v>Aprile</v>
      </c>
      <c r="H3" s="574" t="str">
        <f>+'1.5'!F3</f>
        <v>Maggio</v>
      </c>
      <c r="I3" s="574" t="str">
        <f>+'1.5'!G3</f>
        <v>Giugno</v>
      </c>
      <c r="J3" s="574" t="s">
        <v>1035</v>
      </c>
      <c r="K3" s="953"/>
      <c r="L3" s="574" t="str">
        <f>+'1.5'!H3</f>
        <v>Luglio</v>
      </c>
      <c r="M3" s="574" t="str">
        <f>+'1.5'!I3</f>
        <v>Agosto</v>
      </c>
      <c r="N3" s="574" t="str">
        <f>+'1.5'!J3</f>
        <v>Settembre</v>
      </c>
      <c r="O3" s="574" t="s">
        <v>1086</v>
      </c>
      <c r="P3" s="953"/>
      <c r="Q3" s="574" t="s">
        <v>1024</v>
      </c>
    </row>
    <row r="4" spans="1:19" ht="18.75" customHeight="1">
      <c r="B4" s="575" t="str">
        <f>+'1.5'!B4</f>
        <v>January</v>
      </c>
      <c r="C4" s="575" t="str">
        <f>+'1.5'!C4</f>
        <v>February</v>
      </c>
      <c r="D4" s="575" t="str">
        <f>+'1.5'!D4</f>
        <v>March</v>
      </c>
      <c r="E4" s="575" t="s">
        <v>1034</v>
      </c>
      <c r="F4" s="954"/>
      <c r="G4" s="575" t="str">
        <f>+'1.5'!E4</f>
        <v>April</v>
      </c>
      <c r="H4" s="575" t="str">
        <f>+'1.5'!F4</f>
        <v>May</v>
      </c>
      <c r="I4" s="575" t="str">
        <f>+'1.5'!G4</f>
        <v>June</v>
      </c>
      <c r="J4" s="575" t="s">
        <v>1036</v>
      </c>
      <c r="K4" s="954"/>
      <c r="L4" s="575" t="str">
        <f>+'1.5'!H4</f>
        <v>July</v>
      </c>
      <c r="M4" s="575" t="str">
        <f>+'1.5'!I4</f>
        <v>August</v>
      </c>
      <c r="N4" s="575" t="str">
        <f>+'1.5'!J4</f>
        <v>September</v>
      </c>
      <c r="O4" s="575" t="s">
        <v>1087</v>
      </c>
      <c r="P4" s="954"/>
      <c r="Q4" s="575" t="s">
        <v>1025</v>
      </c>
    </row>
    <row r="5" spans="1:19" ht="7.5" customHeight="1">
      <c r="J5" s="183"/>
      <c r="K5" s="183"/>
      <c r="O5" s="183"/>
    </row>
    <row r="6" spans="1:19" s="154" customFormat="1" ht="18.75">
      <c r="A6" s="644" t="s">
        <v>202</v>
      </c>
      <c r="E6" s="950"/>
      <c r="J6" s="950"/>
      <c r="K6" s="950"/>
      <c r="O6" s="950"/>
    </row>
    <row r="7" spans="1:19" s="154" customFormat="1" ht="18.75">
      <c r="A7" s="380">
        <v>2024</v>
      </c>
      <c r="B7" s="322">
        <v>4.6322409190442162</v>
      </c>
      <c r="C7" s="322">
        <v>4.3424962081943734</v>
      </c>
      <c r="D7" s="322">
        <v>4.6287658543054002</v>
      </c>
      <c r="E7" s="951">
        <f>+D7+C7+B7</f>
        <v>13.60350298154399</v>
      </c>
      <c r="F7" s="955"/>
      <c r="G7" s="477">
        <v>4.4840758233000084</v>
      </c>
      <c r="H7" s="477">
        <v>4.4788095963614252</v>
      </c>
      <c r="I7" s="477">
        <v>4.2699019995130758</v>
      </c>
      <c r="J7" s="951">
        <f>+I7+H7+G7</f>
        <v>13.232787419174509</v>
      </c>
      <c r="K7" s="996"/>
      <c r="L7" s="477">
        <v>4.2210931806558634</v>
      </c>
      <c r="M7" s="477">
        <v>4.192296707493238</v>
      </c>
      <c r="N7" s="477">
        <v>4.7228902887063553</v>
      </c>
      <c r="O7" s="951">
        <f>+L7+M7+N7</f>
        <v>13.136280176855458</v>
      </c>
      <c r="P7" s="955"/>
      <c r="Q7" s="920">
        <f>+E7+J7+O7</f>
        <v>39.972570577573954</v>
      </c>
      <c r="S7" s="166"/>
    </row>
    <row r="8" spans="1:19" s="154" customFormat="1">
      <c r="A8" s="612">
        <v>2023</v>
      </c>
      <c r="B8" s="322">
        <v>4.0520809068504828</v>
      </c>
      <c r="C8" s="322">
        <v>3.625511936666276</v>
      </c>
      <c r="D8" s="322">
        <v>3.9361660151594449</v>
      </c>
      <c r="E8" s="951">
        <f t="shared" ref="E8:E11" si="0">+D8+C8+B8</f>
        <v>11.613758858676203</v>
      </c>
      <c r="F8" s="955"/>
      <c r="G8" s="477">
        <v>3.8432034219473725</v>
      </c>
      <c r="H8" s="477">
        <v>3.952444877958158</v>
      </c>
      <c r="I8" s="477">
        <v>3.693851326142942</v>
      </c>
      <c r="J8" s="951">
        <f t="shared" ref="J8:J11" si="1">+I8+H8+G8</f>
        <v>11.489499626048472</v>
      </c>
      <c r="K8" s="996"/>
      <c r="L8" s="477">
        <v>3.6864348191773755</v>
      </c>
      <c r="M8" s="477">
        <v>3.7375351948041562</v>
      </c>
      <c r="N8" s="477">
        <v>4.3111031021826083</v>
      </c>
      <c r="O8" s="951">
        <f t="shared" ref="O8:O11" si="2">+L8+M8+N8</f>
        <v>11.73507311616414</v>
      </c>
      <c r="P8" s="955"/>
      <c r="Q8" s="920">
        <f t="shared" ref="Q8:Q11" si="3">+E8+J8+O8</f>
        <v>34.838331600888814</v>
      </c>
      <c r="S8" s="166"/>
    </row>
    <row r="9" spans="1:19" s="154" customFormat="1">
      <c r="A9" s="612">
        <v>2022</v>
      </c>
      <c r="B9" s="322">
        <v>3.9248124113996323</v>
      </c>
      <c r="C9" s="322">
        <v>3.3189121512236213</v>
      </c>
      <c r="D9" s="322">
        <v>3.6059810321581249</v>
      </c>
      <c r="E9" s="951">
        <f t="shared" si="0"/>
        <v>10.849705594781378</v>
      </c>
      <c r="F9" s="955"/>
      <c r="G9" s="477">
        <v>3.4985517936106447</v>
      </c>
      <c r="H9" s="477">
        <v>3.4700090890673012</v>
      </c>
      <c r="I9" s="477">
        <v>3.2232860338362381</v>
      </c>
      <c r="J9" s="951">
        <f t="shared" si="1"/>
        <v>10.191846916514184</v>
      </c>
      <c r="K9" s="996"/>
      <c r="L9" s="477">
        <v>3.3186983860900323</v>
      </c>
      <c r="M9" s="477">
        <v>3.275005993958616</v>
      </c>
      <c r="N9" s="477">
        <v>3.7132163350395859</v>
      </c>
      <c r="O9" s="951">
        <f t="shared" si="2"/>
        <v>10.306920715088234</v>
      </c>
      <c r="P9" s="955"/>
      <c r="Q9" s="920">
        <f t="shared" si="3"/>
        <v>31.348473226383796</v>
      </c>
      <c r="S9" s="166"/>
    </row>
    <row r="10" spans="1:19">
      <c r="A10" s="222">
        <v>2021</v>
      </c>
      <c r="B10" s="322">
        <v>3.5984635018835522</v>
      </c>
      <c r="C10" s="322">
        <v>3.1132319343207402</v>
      </c>
      <c r="D10" s="322">
        <v>3.725751573557198</v>
      </c>
      <c r="E10" s="951">
        <f t="shared" si="0"/>
        <v>10.43744700976149</v>
      </c>
      <c r="F10" s="955"/>
      <c r="G10" s="477">
        <v>3.5559188898719105</v>
      </c>
      <c r="H10" s="477">
        <v>3.1767813981602573</v>
      </c>
      <c r="I10" s="477">
        <v>2.8755021407396049</v>
      </c>
      <c r="J10" s="951">
        <f t="shared" si="1"/>
        <v>9.6082024287717722</v>
      </c>
      <c r="K10" s="996"/>
      <c r="L10" s="477">
        <v>2.8589348737556706</v>
      </c>
      <c r="M10" s="477">
        <v>2.7454912465999679</v>
      </c>
      <c r="N10" s="477">
        <v>3.2857746131467627</v>
      </c>
      <c r="O10" s="951">
        <f t="shared" si="2"/>
        <v>8.8902007335024003</v>
      </c>
      <c r="P10" s="955"/>
      <c r="Q10" s="920">
        <f t="shared" si="3"/>
        <v>28.935850172035661</v>
      </c>
      <c r="S10" s="166"/>
    </row>
    <row r="11" spans="1:19">
      <c r="A11" s="222">
        <v>2020</v>
      </c>
      <c r="B11" s="322">
        <v>2.1645201502761737</v>
      </c>
      <c r="C11" s="322">
        <v>2.1757032470276498</v>
      </c>
      <c r="D11" s="322">
        <v>3.3769238199878244</v>
      </c>
      <c r="E11" s="951">
        <f t="shared" si="0"/>
        <v>7.7171472172916484</v>
      </c>
      <c r="F11" s="955"/>
      <c r="G11" s="477">
        <v>3.2717018798307462</v>
      </c>
      <c r="H11" s="477">
        <v>2.851163015016696</v>
      </c>
      <c r="I11" s="477">
        <v>2.4768769314688273</v>
      </c>
      <c r="J11" s="951">
        <f t="shared" si="1"/>
        <v>8.5997418263162686</v>
      </c>
      <c r="K11" s="996"/>
      <c r="L11" s="477">
        <v>2.5491049602011842</v>
      </c>
      <c r="M11" s="477">
        <v>2.5036590263704643</v>
      </c>
      <c r="N11" s="477">
        <v>2.7892400266835411</v>
      </c>
      <c r="O11" s="951">
        <f t="shared" si="2"/>
        <v>7.8420040132551891</v>
      </c>
      <c r="P11" s="955"/>
      <c r="Q11" s="920">
        <f t="shared" si="3"/>
        <v>24.158893056863104</v>
      </c>
    </row>
    <row r="12" spans="1:19">
      <c r="A12" s="318" t="s">
        <v>210</v>
      </c>
      <c r="B12" s="323"/>
      <c r="C12" s="323"/>
      <c r="D12" s="323"/>
      <c r="E12" s="921"/>
      <c r="F12" s="320"/>
      <c r="G12" s="323"/>
      <c r="H12" s="323"/>
      <c r="I12" s="323"/>
      <c r="J12" s="921"/>
      <c r="K12" s="997"/>
      <c r="L12" s="323"/>
      <c r="M12" s="323"/>
      <c r="N12" s="323"/>
      <c r="O12" s="921"/>
      <c r="P12" s="320"/>
      <c r="Q12" s="921"/>
    </row>
    <row r="13" spans="1:19">
      <c r="A13" s="642" t="s">
        <v>931</v>
      </c>
      <c r="B13" s="321">
        <f>(B7-B8)/B8*100</f>
        <v>14.317582139411625</v>
      </c>
      <c r="C13" s="321">
        <f>(C7-C8)/C8*100</f>
        <v>19.776083600137788</v>
      </c>
      <c r="D13" s="321">
        <f>(D7-D8)/D8*100</f>
        <v>17.595798461714519</v>
      </c>
      <c r="E13" s="518">
        <f>(E7-E8)/E8*100</f>
        <v>17.132645399997468</v>
      </c>
      <c r="F13" s="387"/>
      <c r="G13" s="321">
        <f>(G7-G8)/G8*100</f>
        <v>16.675474363204597</v>
      </c>
      <c r="H13" s="321">
        <f>(H7-H8)/H8*100</f>
        <v>13.31744615437087</v>
      </c>
      <c r="I13" s="321">
        <f>(I7-I8)/I8*100</f>
        <v>15.59485270273821</v>
      </c>
      <c r="J13" s="518">
        <f>(J7-J8)/J8*100</f>
        <v>15.172878278996011</v>
      </c>
      <c r="K13" s="956"/>
      <c r="L13" s="321">
        <f>(L7-L8)/L8*100</f>
        <v>14.503399292376379</v>
      </c>
      <c r="M13" s="321">
        <f>(M7-M8)/M8*100</f>
        <v>12.167417535526672</v>
      </c>
      <c r="N13" s="321">
        <f>(N7-N8)/N8*100</f>
        <v>9.5517823805992723</v>
      </c>
      <c r="O13" s="518">
        <f>(O7-O8)/O8*100</f>
        <v>11.940335154463295</v>
      </c>
      <c r="P13" s="387"/>
      <c r="Q13" s="518">
        <f>(Q7-Q8)/Q8*100</f>
        <v>14.737327365453265</v>
      </c>
    </row>
    <row r="14" spans="1:19">
      <c r="A14" s="642" t="s">
        <v>933</v>
      </c>
      <c r="B14" s="321">
        <f>(B7-B11)/B11*100</f>
        <v>114.00775217792187</v>
      </c>
      <c r="C14" s="321">
        <f>(C7-C11)/C11*100</f>
        <v>99.590464100602915</v>
      </c>
      <c r="D14" s="321">
        <f>(D7-D11)/D11*100</f>
        <v>37.070484886510982</v>
      </c>
      <c r="E14" s="518">
        <f>(E7-E11)/E11*100</f>
        <v>76.27631815890345</v>
      </c>
      <c r="F14" s="387"/>
      <c r="G14" s="321">
        <f>(G7-G11)/G11*100</f>
        <v>37.056369681579348</v>
      </c>
      <c r="H14" s="321">
        <f>(H7-H11)/H11*100</f>
        <v>57.087110514976914</v>
      </c>
      <c r="I14" s="321">
        <f>(I7-I11)/I11*100</f>
        <v>72.390559468812867</v>
      </c>
      <c r="J14" s="518">
        <f>(J7-J11)/J11*100</f>
        <v>53.874240488017321</v>
      </c>
      <c r="K14" s="956"/>
      <c r="L14" s="321">
        <f>(L7-L11)/L11*100</f>
        <v>65.591187752532562</v>
      </c>
      <c r="M14" s="321">
        <f>(M7-M11)/M11*100</f>
        <v>67.446791409562621</v>
      </c>
      <c r="N14" s="321">
        <f>(N7-N11)/N11*100</f>
        <v>69.325344664652647</v>
      </c>
      <c r="O14" s="518">
        <f>(O7-O11)/O11*100</f>
        <v>67.511775748283924</v>
      </c>
      <c r="P14" s="387"/>
      <c r="Q14" s="518">
        <f>(Q7-Q11)/Q11*100</f>
        <v>65.4569623015839</v>
      </c>
    </row>
    <row r="15" spans="1:19" hidden="1">
      <c r="A15" s="642" t="s">
        <v>932</v>
      </c>
      <c r="B15" s="518" t="e">
        <f>(B7-#REF!)/#REF!*100</f>
        <v>#REF!</v>
      </c>
      <c r="C15" s="518" t="e">
        <f>(C7-#REF!)/#REF!*100</f>
        <v>#REF!</v>
      </c>
      <c r="D15" s="518" t="e">
        <f>(D7-#REF!)/#REF!*100</f>
        <v>#REF!</v>
      </c>
      <c r="E15" s="518"/>
      <c r="F15" s="956"/>
      <c r="G15" s="518"/>
      <c r="H15" s="518"/>
      <c r="I15" s="518"/>
      <c r="J15" s="518"/>
      <c r="K15" s="956"/>
      <c r="L15" s="518"/>
      <c r="M15" s="518"/>
      <c r="N15" s="518"/>
      <c r="O15" s="518"/>
      <c r="P15" s="956"/>
      <c r="Q15" s="518" t="e">
        <f>(Q7-#REF!)/#REF!*100</f>
        <v>#REF!</v>
      </c>
    </row>
    <row r="16" spans="1:19">
      <c r="A16" s="215"/>
      <c r="J16" s="183"/>
      <c r="K16" s="183"/>
      <c r="O16" s="183"/>
      <c r="Q16" s="183"/>
    </row>
    <row r="17" spans="1:19" ht="18.75">
      <c r="A17" s="644" t="s">
        <v>203</v>
      </c>
      <c r="J17" s="183"/>
      <c r="K17" s="183"/>
      <c r="O17" s="183"/>
      <c r="Q17" s="183"/>
    </row>
    <row r="18" spans="1:19" ht="18.75">
      <c r="A18" s="380">
        <v>2024</v>
      </c>
      <c r="B18" s="322">
        <v>0.61053513504005152</v>
      </c>
      <c r="C18" s="322">
        <v>0.57646448199943778</v>
      </c>
      <c r="D18" s="322">
        <v>0.61553303309709251</v>
      </c>
      <c r="E18" s="951">
        <f>+D18+C18+B18</f>
        <v>1.8025326501365817</v>
      </c>
      <c r="F18" s="955"/>
      <c r="G18" s="477">
        <v>0.60021213273467833</v>
      </c>
      <c r="H18" s="477">
        <v>0.63052504339656423</v>
      </c>
      <c r="I18" s="477">
        <v>0.60755158401812892</v>
      </c>
      <c r="J18" s="951">
        <f>+I18+H18+G18</f>
        <v>1.8382887601493714</v>
      </c>
      <c r="K18" s="996"/>
      <c r="L18" s="477">
        <v>0.60992903112250874</v>
      </c>
      <c r="M18" s="477">
        <v>0.56835385660812809</v>
      </c>
      <c r="N18" s="477">
        <v>0.64066910257887089</v>
      </c>
      <c r="O18" s="951">
        <f>+N18+M18+L18</f>
        <v>1.8189519903095077</v>
      </c>
      <c r="P18" s="955"/>
      <c r="Q18" s="920">
        <f>+E18+J18+O18</f>
        <v>5.459773400595461</v>
      </c>
      <c r="S18" s="166"/>
    </row>
    <row r="19" spans="1:19">
      <c r="A19" s="612">
        <v>2023</v>
      </c>
      <c r="B19" s="322">
        <v>0.4495808323794202</v>
      </c>
      <c r="C19" s="322">
        <v>0.4403087969410765</v>
      </c>
      <c r="D19" s="322">
        <v>0.45475430483405921</v>
      </c>
      <c r="E19" s="951">
        <f t="shared" ref="E19:E22" si="4">+D19+C19+B19</f>
        <v>1.344643934154556</v>
      </c>
      <c r="F19" s="955"/>
      <c r="G19" s="477">
        <v>0.4406193394364874</v>
      </c>
      <c r="H19" s="477">
        <v>0.46460681579750523</v>
      </c>
      <c r="I19" s="477">
        <v>0.4406839103394401</v>
      </c>
      <c r="J19" s="951">
        <f t="shared" ref="J19:J22" si="5">+I19+H19+G19</f>
        <v>1.3459100655734328</v>
      </c>
      <c r="K19" s="996"/>
      <c r="L19" s="477">
        <v>0.44898872097420311</v>
      </c>
      <c r="M19" s="477">
        <v>0.44868164565856922</v>
      </c>
      <c r="N19" s="477">
        <v>0.52002656857902818</v>
      </c>
      <c r="O19" s="951">
        <f t="shared" ref="O19:O22" si="6">+N19+M19+L19</f>
        <v>1.4176969352118005</v>
      </c>
      <c r="P19" s="955"/>
      <c r="Q19" s="920">
        <f t="shared" ref="Q19:Q22" si="7">+E19+J19+O19</f>
        <v>4.1082509349397895</v>
      </c>
      <c r="S19" s="166"/>
    </row>
    <row r="20" spans="1:19">
      <c r="A20" s="612">
        <v>2022</v>
      </c>
      <c r="B20" s="322">
        <v>0.44215932592994583</v>
      </c>
      <c r="C20" s="322">
        <v>0.37034033077929007</v>
      </c>
      <c r="D20" s="322">
        <v>0.41001139295058003</v>
      </c>
      <c r="E20" s="951">
        <f t="shared" si="4"/>
        <v>1.2225110496598159</v>
      </c>
      <c r="F20" s="955"/>
      <c r="G20" s="477">
        <v>0.38889006438857993</v>
      </c>
      <c r="H20" s="477">
        <v>0.40039791105385908</v>
      </c>
      <c r="I20" s="477">
        <v>0.37274349486608044</v>
      </c>
      <c r="J20" s="951">
        <f t="shared" si="5"/>
        <v>1.1620314703085195</v>
      </c>
      <c r="K20" s="996"/>
      <c r="L20" s="477">
        <v>0.38200361055150378</v>
      </c>
      <c r="M20" s="477">
        <v>0.3618819715648447</v>
      </c>
      <c r="N20" s="477">
        <v>0.41074849548299736</v>
      </c>
      <c r="O20" s="951">
        <f t="shared" si="6"/>
        <v>1.1546340775993458</v>
      </c>
      <c r="P20" s="955"/>
      <c r="Q20" s="920">
        <f t="shared" si="7"/>
        <v>3.5391765975676814</v>
      </c>
      <c r="S20" s="166"/>
    </row>
    <row r="21" spans="1:19">
      <c r="A21" s="222">
        <v>2021</v>
      </c>
      <c r="B21" s="322">
        <v>0.38863034796564477</v>
      </c>
      <c r="C21" s="322">
        <v>0.35182730577332005</v>
      </c>
      <c r="D21" s="322">
        <v>0.44419907101479955</v>
      </c>
      <c r="E21" s="951">
        <f t="shared" si="4"/>
        <v>1.1846567247537645</v>
      </c>
      <c r="F21" s="955"/>
      <c r="G21" s="477">
        <v>0.4084428040757781</v>
      </c>
      <c r="H21" s="477">
        <v>0.36277002284348386</v>
      </c>
      <c r="I21" s="477">
        <v>0.30364956689299377</v>
      </c>
      <c r="J21" s="951">
        <f t="shared" si="5"/>
        <v>1.0748623938122557</v>
      </c>
      <c r="K21" s="996"/>
      <c r="L21" s="477">
        <v>0.31663751616168606</v>
      </c>
      <c r="M21" s="477">
        <v>0.29244433779216567</v>
      </c>
      <c r="N21" s="477">
        <v>0.35800487514474022</v>
      </c>
      <c r="O21" s="951">
        <f t="shared" si="6"/>
        <v>0.96708672909859206</v>
      </c>
      <c r="P21" s="955"/>
      <c r="Q21" s="920">
        <f t="shared" si="7"/>
        <v>3.2266058476646124</v>
      </c>
      <c r="S21" s="166"/>
    </row>
    <row r="22" spans="1:19">
      <c r="A22" s="222">
        <v>2020</v>
      </c>
      <c r="B22" s="322">
        <v>0.2360853224836573</v>
      </c>
      <c r="C22" s="322">
        <v>0.23344284392766954</v>
      </c>
      <c r="D22" s="322">
        <v>0.39660253180526145</v>
      </c>
      <c r="E22" s="951">
        <f t="shared" si="4"/>
        <v>0.86613069821658828</v>
      </c>
      <c r="F22" s="955"/>
      <c r="G22" s="477">
        <v>0.43972838679365867</v>
      </c>
      <c r="H22" s="477">
        <v>0.3565988724544803</v>
      </c>
      <c r="I22" s="477">
        <v>0.2915013406225867</v>
      </c>
      <c r="J22" s="951">
        <f t="shared" si="5"/>
        <v>1.0878285998707256</v>
      </c>
      <c r="K22" s="996"/>
      <c r="L22" s="477">
        <v>0.2745734525127112</v>
      </c>
      <c r="M22" s="477">
        <v>0.24878198110077265</v>
      </c>
      <c r="N22" s="477">
        <v>0.28637030204026137</v>
      </c>
      <c r="O22" s="951">
        <f t="shared" si="6"/>
        <v>0.80972573565374528</v>
      </c>
      <c r="P22" s="955"/>
      <c r="Q22" s="920">
        <f t="shared" si="7"/>
        <v>2.763685033741059</v>
      </c>
    </row>
    <row r="23" spans="1:19">
      <c r="A23" s="318" t="s">
        <v>210</v>
      </c>
      <c r="B23" s="210"/>
      <c r="C23" s="210"/>
      <c r="D23" s="194"/>
      <c r="E23" s="458"/>
      <c r="F23" s="194"/>
      <c r="G23" s="194"/>
      <c r="H23" s="194"/>
      <c r="I23" s="194"/>
      <c r="J23" s="458"/>
      <c r="K23" s="458"/>
      <c r="L23" s="194"/>
      <c r="M23" s="194"/>
      <c r="N23" s="194"/>
      <c r="O23" s="458"/>
      <c r="P23" s="194"/>
      <c r="Q23" s="458"/>
    </row>
    <row r="24" spans="1:19">
      <c r="A24" s="642" t="s">
        <v>931</v>
      </c>
      <c r="B24" s="321">
        <f>(B18-B19)/B19*100</f>
        <v>35.800970830712643</v>
      </c>
      <c r="C24" s="321">
        <f>(C18-C19)/C19*100</f>
        <v>30.922771928306958</v>
      </c>
      <c r="D24" s="321">
        <f>(D18-D19)/D19*100</f>
        <v>35.35507559883392</v>
      </c>
      <c r="E24" s="518">
        <f>(E18-E19)/E19*100</f>
        <v>34.052785600072113</v>
      </c>
      <c r="F24" s="387"/>
      <c r="G24" s="321">
        <f>(G18-G19)/G19*100</f>
        <v>36.220106339929558</v>
      </c>
      <c r="H24" s="321">
        <f>(H18-H19)/H19*100</f>
        <v>35.711535422539512</v>
      </c>
      <c r="I24" s="321">
        <f>(I18-I19)/I19*100</f>
        <v>37.865615186666957</v>
      </c>
      <c r="J24" s="518">
        <f>(J18-J19)/J19*100</f>
        <v>36.583328052172469</v>
      </c>
      <c r="K24" s="956"/>
      <c r="L24" s="321">
        <f>(L18-L19)/L19*100</f>
        <v>35.845067510627402</v>
      </c>
      <c r="M24" s="321">
        <f>(M18-M19)/M19*100</f>
        <v>26.671964879219768</v>
      </c>
      <c r="N24" s="321">
        <f>(N18-N19)/N19*100</f>
        <v>23.199301975954469</v>
      </c>
      <c r="O24" s="518">
        <f>(O18-O19)/O19*100</f>
        <v>28.303302711009998</v>
      </c>
      <c r="P24" s="387"/>
      <c r="Q24" s="518">
        <f>(Q18-Q19)/Q19*100</f>
        <v>32.897758366249342</v>
      </c>
    </row>
    <row r="25" spans="1:19">
      <c r="A25" s="642" t="s">
        <v>933</v>
      </c>
      <c r="B25" s="321">
        <f>(B18-B22)/B22*100</f>
        <v>158.60783237903956</v>
      </c>
      <c r="C25" s="321">
        <f>(C18-C22)/C22*100</f>
        <v>146.94030979936605</v>
      </c>
      <c r="D25" s="321">
        <f>(D18-D22)/D22*100</f>
        <v>55.201488577316901</v>
      </c>
      <c r="E25" s="518">
        <f>(E18-E22)/E22*100</f>
        <v>108.11323901209109</v>
      </c>
      <c r="F25" s="387"/>
      <c r="G25" s="321">
        <f>(G18-G22)/G22*100</f>
        <v>36.496107770346477</v>
      </c>
      <c r="H25" s="321">
        <f>(H18-H22)/H22*100</f>
        <v>76.816331206165131</v>
      </c>
      <c r="I25" s="321">
        <f>(I18-I22)/I22*100</f>
        <v>108.42154026479744</v>
      </c>
      <c r="J25" s="518">
        <f>(J18-J22)/J22*100</f>
        <v>68.98698566739543</v>
      </c>
      <c r="K25" s="956"/>
      <c r="L25" s="321">
        <f>(L18-L22)/L22*100</f>
        <v>122.13692749275258</v>
      </c>
      <c r="M25" s="321">
        <f>(M18-M22)/M22*100</f>
        <v>128.45459067950276</v>
      </c>
      <c r="N25" s="321">
        <f>(N18-N22)/N22*100</f>
        <v>123.72051082615332</v>
      </c>
      <c r="O25" s="518">
        <f>(O18-O22)/O22*100</f>
        <v>124.63803609267119</v>
      </c>
      <c r="P25" s="387"/>
      <c r="Q25" s="518">
        <f>(Q18-Q22)/Q22*100</f>
        <v>97.554111048784932</v>
      </c>
    </row>
    <row r="26" spans="1:19" hidden="1">
      <c r="A26" s="642" t="s">
        <v>932</v>
      </c>
      <c r="B26" s="518" t="e">
        <f>(B18-#REF!)/#REF!*100</f>
        <v>#REF!</v>
      </c>
      <c r="C26" s="518" t="e">
        <f>(C18-#REF!)/#REF!*100</f>
        <v>#REF!</v>
      </c>
      <c r="D26" s="518" t="e">
        <f>(D18-#REF!)/#REF!*100</f>
        <v>#REF!</v>
      </c>
      <c r="E26" s="518"/>
      <c r="F26" s="956"/>
      <c r="G26" s="518"/>
      <c r="H26" s="518"/>
      <c r="I26" s="518"/>
      <c r="J26" s="518"/>
      <c r="K26" s="956"/>
      <c r="L26" s="956"/>
      <c r="M26" s="956"/>
      <c r="N26" s="956"/>
      <c r="O26" s="956"/>
      <c r="P26" s="956"/>
      <c r="Q26" s="518" t="e">
        <f>(Q18-#REF!)/#REF!*100</f>
        <v>#REF!</v>
      </c>
    </row>
    <row r="30" spans="1:19">
      <c r="B30" s="736"/>
      <c r="C30" s="736"/>
    </row>
  </sheetData>
  <phoneticPr fontId="8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codeName="Foglio7">
    <tabColor rgb="FF0000FF"/>
  </sheetPr>
  <dimension ref="A1:M27"/>
  <sheetViews>
    <sheetView showGridLines="0" zoomScale="90" zoomScaleNormal="90" workbookViewId="0">
      <selection activeCell="A19" sqref="A19"/>
    </sheetView>
  </sheetViews>
  <sheetFormatPr defaultColWidth="9.140625" defaultRowHeight="15.75"/>
  <cols>
    <col min="1" max="1" width="16.7109375" style="24" customWidth="1"/>
    <col min="2" max="11" width="12.5703125" style="24" customWidth="1"/>
    <col min="12" max="12" width="13.7109375" style="24" bestFit="1" customWidth="1"/>
    <col min="13" max="16384" width="9.140625" style="24"/>
  </cols>
  <sheetData>
    <row r="1" spans="1:13" ht="23.25">
      <c r="A1" s="170" t="str">
        <f>'Indice-Index'!A10</f>
        <v xml:space="preserve">1.5   Traffico dati medio giornaliero (download+upload) - Data traffic avg daily </v>
      </c>
      <c r="B1" s="171"/>
      <c r="C1" s="171"/>
      <c r="D1" s="171"/>
      <c r="E1" s="171"/>
      <c r="F1" s="171"/>
      <c r="G1" s="171"/>
      <c r="H1" s="171"/>
      <c r="I1" s="171"/>
      <c r="J1" s="171"/>
      <c r="K1" s="172"/>
    </row>
    <row r="3" spans="1:13" ht="18" customHeight="1">
      <c r="A3" s="154"/>
      <c r="B3" s="620" t="s">
        <v>196</v>
      </c>
      <c r="C3" s="621" t="s">
        <v>197</v>
      </c>
      <c r="D3" s="621" t="s">
        <v>198</v>
      </c>
      <c r="E3" s="621" t="s">
        <v>1011</v>
      </c>
      <c r="F3" s="621" t="s">
        <v>1012</v>
      </c>
      <c r="G3" s="621" t="s">
        <v>1013</v>
      </c>
      <c r="H3" s="621" t="s">
        <v>1079</v>
      </c>
      <c r="I3" s="621" t="s">
        <v>1080</v>
      </c>
      <c r="J3" s="621" t="s">
        <v>1081</v>
      </c>
      <c r="K3" s="1019" t="s">
        <v>1085</v>
      </c>
    </row>
    <row r="4" spans="1:13" ht="18" customHeight="1">
      <c r="A4" s="154"/>
      <c r="B4" s="622" t="s">
        <v>199</v>
      </c>
      <c r="C4" s="622" t="s">
        <v>200</v>
      </c>
      <c r="D4" s="622" t="s">
        <v>201</v>
      </c>
      <c r="E4" s="622" t="s">
        <v>1014</v>
      </c>
      <c r="F4" s="622" t="s">
        <v>1015</v>
      </c>
      <c r="G4" s="622" t="s">
        <v>1016</v>
      </c>
      <c r="H4" s="622" t="s">
        <v>1082</v>
      </c>
      <c r="I4" s="622" t="s">
        <v>1083</v>
      </c>
      <c r="J4" s="622" t="s">
        <v>1084</v>
      </c>
      <c r="K4" s="1020"/>
    </row>
    <row r="5" spans="1:13" ht="18.75">
      <c r="A5" s="154"/>
      <c r="B5" s="169"/>
      <c r="C5" s="169"/>
      <c r="D5" s="169"/>
      <c r="E5" s="169"/>
      <c r="F5" s="169"/>
      <c r="G5" s="169"/>
      <c r="H5" s="169"/>
      <c r="I5" s="169"/>
      <c r="J5" s="169"/>
      <c r="K5" s="208"/>
    </row>
    <row r="6" spans="1:13" ht="18.75">
      <c r="A6" s="643" t="s">
        <v>204</v>
      </c>
      <c r="B6" s="154"/>
      <c r="C6" s="154"/>
      <c r="D6" s="154"/>
      <c r="E6" s="154"/>
      <c r="F6" s="154"/>
      <c r="G6" s="154"/>
      <c r="H6" s="154"/>
      <c r="I6" s="154"/>
      <c r="J6" s="154"/>
      <c r="K6" s="208"/>
    </row>
    <row r="7" spans="1:13" ht="18.75">
      <c r="A7" s="614">
        <v>2024</v>
      </c>
      <c r="B7" s="317">
        <v>173.18073159297711</v>
      </c>
      <c r="C7" s="317">
        <v>173.69019816408493</v>
      </c>
      <c r="D7" s="317">
        <v>173.23103421613393</v>
      </c>
      <c r="E7" s="756">
        <v>173.54369556598397</v>
      </c>
      <c r="F7" s="756">
        <v>168.77286035845745</v>
      </c>
      <c r="G7" s="756">
        <v>166.48374898453179</v>
      </c>
      <c r="H7" s="756">
        <v>159.57957241487267</v>
      </c>
      <c r="I7" s="756">
        <v>157.25503798838062</v>
      </c>
      <c r="J7" s="756">
        <v>183.07616055586905</v>
      </c>
      <c r="K7" s="922">
        <v>169.79094975783025</v>
      </c>
      <c r="L7" s="166"/>
    </row>
    <row r="8" spans="1:13" ht="17.25">
      <c r="A8" s="613">
        <v>2023</v>
      </c>
      <c r="B8" s="317">
        <v>148.70005228940067</v>
      </c>
      <c r="C8" s="317">
        <v>148.69287254335458</v>
      </c>
      <c r="D8" s="317">
        <v>145.04201315075318</v>
      </c>
      <c r="E8" s="756">
        <v>146.22115025523576</v>
      </c>
      <c r="F8" s="756">
        <v>145.90519143244515</v>
      </c>
      <c r="G8" s="756">
        <v>141.12546940526531</v>
      </c>
      <c r="H8" s="756">
        <v>136.60237758436182</v>
      </c>
      <c r="I8" s="756">
        <v>138.28019498818807</v>
      </c>
      <c r="J8" s="756">
        <v>164.90255942866386</v>
      </c>
      <c r="K8" s="922">
        <v>146.08534987797981</v>
      </c>
      <c r="L8" s="166"/>
    </row>
    <row r="9" spans="1:13" ht="17.25">
      <c r="A9" s="613">
        <v>2022</v>
      </c>
      <c r="B9" s="317">
        <v>144.25093738791898</v>
      </c>
      <c r="C9" s="317">
        <v>134.92123362753503</v>
      </c>
      <c r="D9" s="317">
        <v>132.65729817133271</v>
      </c>
      <c r="E9" s="756">
        <v>132.69134875304019</v>
      </c>
      <c r="F9" s="756">
        <v>127.84828284271187</v>
      </c>
      <c r="G9" s="756">
        <v>122.74447457970581</v>
      </c>
      <c r="H9" s="756">
        <v>122.24254337293331</v>
      </c>
      <c r="I9" s="756">
        <v>120.134621828904</v>
      </c>
      <c r="J9" s="756">
        <v>140.76466621517085</v>
      </c>
      <c r="K9" s="922">
        <v>130.86063523709271</v>
      </c>
      <c r="L9" s="166"/>
    </row>
    <row r="10" spans="1:13" ht="17.25">
      <c r="A10" s="214">
        <v>2021</v>
      </c>
      <c r="B10" s="317">
        <v>131.70271297566379</v>
      </c>
      <c r="C10" s="317">
        <v>126.72216649486849</v>
      </c>
      <c r="D10" s="317">
        <v>137.74288580779759</v>
      </c>
      <c r="E10" s="756">
        <v>135.31687915341442</v>
      </c>
      <c r="F10" s="756">
        <v>116.91937597122035</v>
      </c>
      <c r="G10" s="756">
        <v>108.51504495385937</v>
      </c>
      <c r="H10" s="756">
        <v>104.89632668630236</v>
      </c>
      <c r="I10" s="756">
        <v>100.34987220701757</v>
      </c>
      <c r="J10" s="756">
        <v>124.37433986701663</v>
      </c>
      <c r="K10" s="922">
        <v>120.63866287242887</v>
      </c>
      <c r="L10" s="166"/>
    </row>
    <row r="11" spans="1:13" ht="17.25">
      <c r="A11" s="214">
        <v>2020</v>
      </c>
      <c r="B11" s="317">
        <v>79.297419487292487</v>
      </c>
      <c r="C11" s="317">
        <v>85.067779211663691</v>
      </c>
      <c r="D11" s="317">
        <v>124.64809626568129</v>
      </c>
      <c r="E11" s="756">
        <v>126.68348643411302</v>
      </c>
      <c r="F11" s="756">
        <v>105.95961847646724</v>
      </c>
      <c r="G11" s="756">
        <v>94.493978354053596</v>
      </c>
      <c r="H11" s="756">
        <v>93.272474019968669</v>
      </c>
      <c r="I11" s="756">
        <v>90.919341666146664</v>
      </c>
      <c r="J11" s="756">
        <v>104.98083255377246</v>
      </c>
      <c r="K11" s="922">
        <v>100.61576629481264</v>
      </c>
    </row>
    <row r="12" spans="1:13" ht="17.25">
      <c r="A12" s="318" t="s">
        <v>291</v>
      </c>
      <c r="B12" s="319"/>
      <c r="C12" s="319"/>
      <c r="D12" s="319"/>
      <c r="E12" s="319"/>
      <c r="F12" s="319"/>
      <c r="G12" s="319"/>
      <c r="H12" s="319"/>
      <c r="I12" s="319"/>
      <c r="J12" s="319"/>
      <c r="K12" s="923"/>
    </row>
    <row r="13" spans="1:13" ht="17.25">
      <c r="A13" s="642" t="s">
        <v>931</v>
      </c>
      <c r="B13" s="321">
        <f t="shared" ref="B13:K13" si="0">(B7-B8)/B8*100</f>
        <v>16.463127569001816</v>
      </c>
      <c r="C13" s="321">
        <f t="shared" si="0"/>
        <v>16.811381200159307</v>
      </c>
      <c r="D13" s="321">
        <f t="shared" si="0"/>
        <v>19.435072950953714</v>
      </c>
      <c r="E13" s="321">
        <f t="shared" si="0"/>
        <v>18.685768278429933</v>
      </c>
      <c r="F13" s="321">
        <f t="shared" si="0"/>
        <v>15.67296454739251</v>
      </c>
      <c r="G13" s="321">
        <f t="shared" si="0"/>
        <v>17.968606011467678</v>
      </c>
      <c r="H13" s="321">
        <f t="shared" si="0"/>
        <v>16.820494076921012</v>
      </c>
      <c r="I13" s="321">
        <f t="shared" si="0"/>
        <v>13.722025053416642</v>
      </c>
      <c r="J13" s="321">
        <f t="shared" si="0"/>
        <v>11.020812042075679</v>
      </c>
      <c r="K13" s="518">
        <f t="shared" si="0"/>
        <v>16.227226001546992</v>
      </c>
    </row>
    <row r="14" spans="1:13" ht="17.25">
      <c r="A14" s="642" t="s">
        <v>933</v>
      </c>
      <c r="B14" s="321">
        <f t="shared" ref="B14:K14" si="1">(B7-B11)/B11*100</f>
        <v>118.39390576982085</v>
      </c>
      <c r="C14" s="321">
        <f t="shared" si="1"/>
        <v>104.17859708305419</v>
      </c>
      <c r="D14" s="321">
        <f t="shared" si="1"/>
        <v>38.976076976659556</v>
      </c>
      <c r="E14" s="321">
        <f t="shared" si="1"/>
        <v>36.989990132804351</v>
      </c>
      <c r="F14" s="321">
        <f t="shared" si="1"/>
        <v>59.280358673564415</v>
      </c>
      <c r="G14" s="321">
        <f t="shared" si="1"/>
        <v>76.184506022959695</v>
      </c>
      <c r="H14" s="321">
        <f t="shared" si="1"/>
        <v>71.089674731591586</v>
      </c>
      <c r="I14" s="321">
        <f t="shared" si="1"/>
        <v>72.961038989719938</v>
      </c>
      <c r="J14" s="321">
        <f t="shared" si="1"/>
        <v>74.390082553493968</v>
      </c>
      <c r="K14" s="518">
        <f t="shared" si="1"/>
        <v>68.751832849265895</v>
      </c>
    </row>
    <row r="15" spans="1:13" ht="17.25" hidden="1">
      <c r="A15" s="642" t="s">
        <v>932</v>
      </c>
      <c r="B15" s="518" t="e">
        <f>(B7-#REF!)/#REF!*100</f>
        <v>#REF!</v>
      </c>
      <c r="C15" s="518" t="e">
        <f>(C7-#REF!)/#REF!*100</f>
        <v>#REF!</v>
      </c>
      <c r="D15" s="518" t="e">
        <f>(D7-#REF!)/#REF!*100</f>
        <v>#REF!</v>
      </c>
      <c r="E15" s="518"/>
      <c r="F15" s="518"/>
      <c r="G15" s="518"/>
      <c r="H15" s="518"/>
      <c r="I15" s="518"/>
      <c r="J15" s="518"/>
      <c r="K15" s="518" t="e">
        <f>(K7-#REF!)/#REF!*100</f>
        <v>#REF!</v>
      </c>
      <c r="L15" s="518" t="e">
        <f>(D20-#REF!)/#REF!*100</f>
        <v>#REF!</v>
      </c>
      <c r="M15" s="518" t="e">
        <f>(K20-#REF!)/#REF!*100</f>
        <v>#REF!</v>
      </c>
    </row>
    <row r="16" spans="1:13">
      <c r="A16" s="200"/>
      <c r="B16" s="197"/>
      <c r="C16" s="197"/>
      <c r="D16" s="197"/>
      <c r="E16" s="197"/>
      <c r="F16" s="197"/>
      <c r="G16" s="197"/>
      <c r="H16" s="197"/>
      <c r="I16" s="197"/>
      <c r="J16" s="197"/>
      <c r="K16" s="197"/>
    </row>
    <row r="17" spans="1:12" ht="18.75">
      <c r="A17" s="154"/>
      <c r="B17" s="169"/>
      <c r="C17" s="169"/>
      <c r="D17" s="169"/>
      <c r="E17" s="169"/>
      <c r="F17" s="169"/>
      <c r="G17" s="169"/>
      <c r="H17" s="169"/>
      <c r="I17" s="169"/>
      <c r="J17" s="169"/>
      <c r="K17" s="208"/>
    </row>
    <row r="18" spans="1:12" ht="18.75">
      <c r="A18" s="154"/>
      <c r="B18" s="169"/>
      <c r="C18" s="169"/>
      <c r="D18" s="169"/>
      <c r="E18" s="169"/>
      <c r="F18" s="169"/>
      <c r="G18" s="169"/>
      <c r="H18" s="169"/>
      <c r="I18" s="169"/>
      <c r="J18" s="169"/>
      <c r="K18" s="208"/>
    </row>
    <row r="19" spans="1:12" ht="18.75">
      <c r="A19" s="643" t="s">
        <v>345</v>
      </c>
      <c r="B19" s="25"/>
      <c r="C19" s="25"/>
      <c r="D19" s="25"/>
      <c r="E19" s="25"/>
      <c r="F19" s="25"/>
      <c r="G19" s="25"/>
      <c r="H19" s="25"/>
      <c r="I19" s="25"/>
      <c r="J19" s="25"/>
      <c r="K19" s="50"/>
    </row>
    <row r="20" spans="1:12" ht="18.75">
      <c r="A20" s="614">
        <v>2024</v>
      </c>
      <c r="B20" s="871">
        <v>9.5291295789408519</v>
      </c>
      <c r="C20" s="871">
        <v>9.5402254139411511</v>
      </c>
      <c r="D20" s="871">
        <v>9.498172455324875</v>
      </c>
      <c r="E20" s="919">
        <v>9.5091212313779803</v>
      </c>
      <c r="F20" s="919">
        <v>9.2416927985572794</v>
      </c>
      <c r="G20" s="919">
        <v>9.1104183978793856</v>
      </c>
      <c r="H20" s="919">
        <v>8.732604120953928</v>
      </c>
      <c r="I20" s="919">
        <v>8.6053996260119945</v>
      </c>
      <c r="J20" s="919">
        <v>10.018397780652309</v>
      </c>
      <c r="K20" s="924">
        <v>9.3049391673491861</v>
      </c>
      <c r="L20" s="166"/>
    </row>
    <row r="21" spans="1:12" ht="17.25">
      <c r="A21" s="613">
        <v>2023</v>
      </c>
      <c r="B21" s="871">
        <v>8.2150721130039255</v>
      </c>
      <c r="C21" s="871">
        <v>8.2078835671859558</v>
      </c>
      <c r="D21" s="871">
        <v>7.999741033881846</v>
      </c>
      <c r="E21" s="919">
        <v>8.0652542745402869</v>
      </c>
      <c r="F21" s="919">
        <v>8.0483040164772479</v>
      </c>
      <c r="G21" s="919">
        <v>7.785110649989238</v>
      </c>
      <c r="H21" s="919">
        <v>7.5389444274015363</v>
      </c>
      <c r="I21" s="919">
        <v>7.6349332772166623</v>
      </c>
      <c r="J21" s="919">
        <v>9.1088955907351004</v>
      </c>
      <c r="K21" s="924">
        <v>8.0626895679075883</v>
      </c>
      <c r="L21" s="166"/>
    </row>
    <row r="22" spans="1:12" ht="17.25">
      <c r="A22" s="613">
        <v>2022</v>
      </c>
      <c r="B22" s="871">
        <v>8.0262005076233773</v>
      </c>
      <c r="C22" s="871">
        <v>7.4961005023925615</v>
      </c>
      <c r="D22" s="871">
        <v>7.359544100962979</v>
      </c>
      <c r="E22" s="919">
        <v>7.3625569923704166</v>
      </c>
      <c r="F22" s="919">
        <v>7.0949161513041936</v>
      </c>
      <c r="G22" s="919">
        <v>6.8127215091561082</v>
      </c>
      <c r="H22" s="919">
        <v>6.774086656908775</v>
      </c>
      <c r="I22" s="919">
        <v>6.6467192905257848</v>
      </c>
      <c r="J22" s="919">
        <v>7.7757928139520862</v>
      </c>
      <c r="K22" s="924">
        <v>7.2575586633425528</v>
      </c>
      <c r="L22" s="166"/>
    </row>
    <row r="23" spans="1:12" ht="17.25">
      <c r="A23" s="214">
        <v>2021</v>
      </c>
      <c r="B23" s="871">
        <v>7.5283919391709127</v>
      </c>
      <c r="C23" s="871">
        <v>7.2083362412752523</v>
      </c>
      <c r="D23" s="871">
        <v>7.7971685081056119</v>
      </c>
      <c r="E23" s="919">
        <v>7.6461920112516744</v>
      </c>
      <c r="F23" s="919">
        <v>6.5948751577740747</v>
      </c>
      <c r="G23" s="919">
        <v>6.109958797570088</v>
      </c>
      <c r="H23" s="919">
        <v>5.8933608708721357</v>
      </c>
      <c r="I23" s="919">
        <v>5.6256934254580786</v>
      </c>
      <c r="J23" s="919">
        <v>6.9574253334132656</v>
      </c>
      <c r="K23" s="924">
        <v>6.8097741221419605</v>
      </c>
      <c r="L23" s="166"/>
    </row>
    <row r="24" spans="1:12" ht="17.25">
      <c r="A24" s="214">
        <v>2020</v>
      </c>
      <c r="B24" s="871">
        <v>4.6829567120726141</v>
      </c>
      <c r="C24" s="871">
        <v>5.0115672886557245</v>
      </c>
      <c r="D24" s="871">
        <v>7.3256142791248333</v>
      </c>
      <c r="E24" s="919">
        <v>7.4212398329894613</v>
      </c>
      <c r="F24" s="919">
        <v>6.1872749989336731</v>
      </c>
      <c r="G24" s="919">
        <v>5.5000953986295311</v>
      </c>
      <c r="H24" s="919">
        <v>5.4182607223663322</v>
      </c>
      <c r="I24" s="919">
        <v>5.2711417789915167</v>
      </c>
      <c r="J24" s="919">
        <v>6.0743824512378257</v>
      </c>
      <c r="K24" s="924">
        <v>5.8784390289379234</v>
      </c>
    </row>
    <row r="25" spans="1:12" ht="17.25">
      <c r="A25" s="318" t="s">
        <v>291</v>
      </c>
      <c r="B25" s="319"/>
      <c r="C25" s="319"/>
      <c r="D25" s="319"/>
      <c r="E25" s="319"/>
      <c r="F25" s="319"/>
      <c r="G25" s="319"/>
      <c r="H25" s="319"/>
      <c r="I25" s="319"/>
      <c r="J25" s="319"/>
      <c r="K25" s="923"/>
    </row>
    <row r="26" spans="1:12" ht="17.25">
      <c r="A26" s="642" t="str">
        <f>+A13</f>
        <v>2024 vs 2023</v>
      </c>
      <c r="B26" s="321">
        <f>(B20-B21)/B21*100</f>
        <v>15.995689969134402</v>
      </c>
      <c r="C26" s="321">
        <f>(C20-C21)/C21*100</f>
        <v>16.23246523722295</v>
      </c>
      <c r="D26" s="321">
        <f>(D20-D21)/D21*100</f>
        <v>18.730999104803779</v>
      </c>
      <c r="E26" s="321">
        <f t="shared" ref="E26:G26" si="2">(E20-E21)/E21*100</f>
        <v>17.902311665430943</v>
      </c>
      <c r="F26" s="321">
        <f t="shared" si="2"/>
        <v>14.827829312073865</v>
      </c>
      <c r="G26" s="321">
        <f t="shared" si="2"/>
        <v>17.023621210727168</v>
      </c>
      <c r="H26" s="321">
        <f t="shared" ref="H26:J26" si="3">(H20-H21)/H21*100</f>
        <v>15.833247015508418</v>
      </c>
      <c r="I26" s="321">
        <f t="shared" si="3"/>
        <v>12.710868760193261</v>
      </c>
      <c r="J26" s="321">
        <f t="shared" si="3"/>
        <v>9.9847690738961568</v>
      </c>
      <c r="K26" s="518">
        <f>(K20-K21)/K21*100</f>
        <v>15.407384706788157</v>
      </c>
    </row>
    <row r="27" spans="1:12" ht="17.25">
      <c r="A27" s="642" t="str">
        <f>+A14</f>
        <v>2024 vs 2020</v>
      </c>
      <c r="B27" s="321">
        <f>(B20-B24)/B24*100</f>
        <v>103.48532273157372</v>
      </c>
      <c r="C27" s="321">
        <f>(C20-C24)/C24*100</f>
        <v>90.364108959218797</v>
      </c>
      <c r="D27" s="321">
        <f>(D20-D24)/D24*100</f>
        <v>29.657010230404733</v>
      </c>
      <c r="E27" s="321">
        <f t="shared" ref="E27:G27" si="4">(E20-E24)/E24*100</f>
        <v>28.133862338032916</v>
      </c>
      <c r="F27" s="321">
        <f t="shared" si="4"/>
        <v>49.36612321498577</v>
      </c>
      <c r="G27" s="321">
        <f t="shared" si="4"/>
        <v>65.641097791675492</v>
      </c>
      <c r="H27" s="321">
        <f t="shared" ref="H27:J27" si="5">(H20-H24)/H24*100</f>
        <v>61.169876615684771</v>
      </c>
      <c r="I27" s="321">
        <f t="shared" si="5"/>
        <v>63.254945262701568</v>
      </c>
      <c r="J27" s="321">
        <f t="shared" si="5"/>
        <v>64.928663301580229</v>
      </c>
      <c r="K27" s="518">
        <f>(K20-K24)/K24*100</f>
        <v>58.289286008471876</v>
      </c>
    </row>
  </sheetData>
  <mergeCells count="1">
    <mergeCell ref="K3:K4"/>
  </mergeCells>
  <phoneticPr fontId="8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codeName="Foglio8">
    <tabColor rgb="FF0000FF"/>
  </sheetPr>
  <dimension ref="A1:P259"/>
  <sheetViews>
    <sheetView showGridLines="0" zoomScale="90" zoomScaleNormal="90" workbookViewId="0">
      <pane xSplit="1" ySplit="5" topLeftCell="B237" activePane="bottomRight" state="frozen"/>
      <selection pane="topRight" activeCell="B1" sqref="B1"/>
      <selection pane="bottomLeft" activeCell="A6" sqref="A6"/>
      <selection pane="bottomRight" activeCell="H4" sqref="H4"/>
    </sheetView>
  </sheetViews>
  <sheetFormatPr defaultColWidth="9.85546875" defaultRowHeight="15.75"/>
  <cols>
    <col min="1" max="1" width="9.85546875" style="527"/>
    <col min="2" max="2" width="9.85546875" style="548"/>
    <col min="3" max="3" width="9.85546875" style="527"/>
    <col min="4" max="4" width="9.85546875" style="549"/>
    <col min="5" max="5" width="15.7109375" style="550" customWidth="1"/>
    <col min="6" max="6" width="11.42578125" style="551" bestFit="1" customWidth="1"/>
    <col min="7" max="16384" width="9.85546875" style="527"/>
  </cols>
  <sheetData>
    <row r="1" spans="1:16" ht="21">
      <c r="A1" s="807" t="str">
        <f>+'Indice-Index'!A11</f>
        <v>1.6   Traffico dati - intensità dei flussi settimanali - Weekly data traffic intensity</v>
      </c>
      <c r="B1" s="521"/>
      <c r="C1" s="522"/>
      <c r="D1" s="523"/>
      <c r="E1" s="524"/>
      <c r="F1" s="525"/>
      <c r="G1" s="522"/>
      <c r="H1" s="522"/>
      <c r="I1" s="522"/>
      <c r="J1" s="522"/>
      <c r="K1" s="526"/>
      <c r="L1" s="526"/>
      <c r="M1" s="526"/>
      <c r="N1" s="526"/>
      <c r="O1" s="526"/>
      <c r="P1" s="526"/>
    </row>
    <row r="3" spans="1:16" s="528" customFormat="1" ht="19.5" thickBot="1">
      <c r="B3" s="529" t="s">
        <v>396</v>
      </c>
      <c r="C3" s="529" t="s">
        <v>397</v>
      </c>
      <c r="D3" s="529" t="s">
        <v>398</v>
      </c>
      <c r="E3" s="529" t="s">
        <v>399</v>
      </c>
      <c r="F3" s="530" t="s">
        <v>631</v>
      </c>
    </row>
    <row r="4" spans="1:16" s="528" customFormat="1" ht="19.5" thickBot="1">
      <c r="B4" s="531">
        <v>2020</v>
      </c>
      <c r="C4" s="531" t="s">
        <v>400</v>
      </c>
      <c r="D4" s="532" t="s">
        <v>401</v>
      </c>
      <c r="E4" s="531" t="s">
        <v>402</v>
      </c>
      <c r="F4" s="533">
        <v>0</v>
      </c>
    </row>
    <row r="5" spans="1:16" s="528" customFormat="1" ht="16.5" thickBot="1">
      <c r="B5" s="534"/>
      <c r="D5" s="535"/>
      <c r="E5" s="536"/>
      <c r="F5" s="537"/>
    </row>
    <row r="6" spans="1:16" s="528" customFormat="1">
      <c r="B6" s="1021">
        <v>2020</v>
      </c>
      <c r="C6" s="818"/>
      <c r="D6" s="538" t="s">
        <v>403</v>
      </c>
      <c r="E6" s="539" t="s">
        <v>404</v>
      </c>
      <c r="F6" s="746">
        <v>-9.0456773817676178E-3</v>
      </c>
    </row>
    <row r="7" spans="1:16" s="528" customFormat="1" ht="16.5" customHeight="1">
      <c r="B7" s="1022"/>
      <c r="C7" s="819"/>
      <c r="D7" s="540" t="s">
        <v>405</v>
      </c>
      <c r="E7" s="541" t="s">
        <v>406</v>
      </c>
      <c r="F7" s="747">
        <v>8.0701424693799748E-2</v>
      </c>
    </row>
    <row r="8" spans="1:16" s="528" customFormat="1" ht="16.5" customHeight="1">
      <c r="B8" s="1022"/>
      <c r="C8" s="819" t="s">
        <v>407</v>
      </c>
      <c r="D8" s="540" t="s">
        <v>408</v>
      </c>
      <c r="E8" s="541" t="s">
        <v>409</v>
      </c>
      <c r="F8" s="747">
        <v>0.10608111118797328</v>
      </c>
    </row>
    <row r="9" spans="1:16" s="528" customFormat="1" ht="16.5" customHeight="1">
      <c r="B9" s="1022"/>
      <c r="C9" s="819"/>
      <c r="D9" s="540" t="s">
        <v>410</v>
      </c>
      <c r="E9" s="541" t="s">
        <v>411</v>
      </c>
      <c r="F9" s="747">
        <v>0.34735416704050642</v>
      </c>
    </row>
    <row r="10" spans="1:16" s="528" customFormat="1" ht="16.5" customHeight="1">
      <c r="B10" s="1022"/>
      <c r="C10" s="819"/>
      <c r="D10" s="540" t="s">
        <v>412</v>
      </c>
      <c r="E10" s="541" t="s">
        <v>413</v>
      </c>
      <c r="F10" s="747">
        <v>0.30187186097725544</v>
      </c>
    </row>
    <row r="11" spans="1:16" s="528" customFormat="1" ht="16.5" customHeight="1">
      <c r="B11" s="1022"/>
      <c r="C11" s="819"/>
      <c r="D11" s="540" t="s">
        <v>414</v>
      </c>
      <c r="E11" s="541" t="s">
        <v>415</v>
      </c>
      <c r="F11" s="747">
        <v>0.27489002972879317</v>
      </c>
    </row>
    <row r="12" spans="1:16" s="528" customFormat="1" ht="16.5" customHeight="1">
      <c r="B12" s="1022"/>
      <c r="C12" s="819"/>
      <c r="D12" s="540" t="s">
        <v>416</v>
      </c>
      <c r="E12" s="541" t="s">
        <v>417</v>
      </c>
      <c r="F12" s="747">
        <v>0.27376675992879318</v>
      </c>
    </row>
    <row r="13" spans="1:16" s="528" customFormat="1" ht="16.5" customHeight="1">
      <c r="B13" s="1022"/>
      <c r="C13" s="819" t="s">
        <v>418</v>
      </c>
      <c r="D13" s="540" t="s">
        <v>419</v>
      </c>
      <c r="E13" s="541" t="s">
        <v>420</v>
      </c>
      <c r="F13" s="747">
        <v>0.25932666399033805</v>
      </c>
    </row>
    <row r="14" spans="1:16" s="528" customFormat="1" ht="16.5" customHeight="1">
      <c r="B14" s="1022"/>
      <c r="C14" s="819"/>
      <c r="D14" s="540" t="s">
        <v>421</v>
      </c>
      <c r="E14" s="541" t="s">
        <v>422</v>
      </c>
      <c r="F14" s="747">
        <v>0.27409825483718675</v>
      </c>
    </row>
    <row r="15" spans="1:16" s="528" customFormat="1" ht="16.5" customHeight="1">
      <c r="B15" s="1022"/>
      <c r="C15" s="819"/>
      <c r="D15" s="540" t="s">
        <v>423</v>
      </c>
      <c r="E15" s="541" t="s">
        <v>424</v>
      </c>
      <c r="F15" s="747">
        <v>0.26644790255780282</v>
      </c>
    </row>
    <row r="16" spans="1:16" s="528" customFormat="1" ht="16.5" customHeight="1">
      <c r="B16" s="1022"/>
      <c r="C16" s="819"/>
      <c r="D16" s="540" t="s">
        <v>425</v>
      </c>
      <c r="E16" s="541" t="s">
        <v>426</v>
      </c>
      <c r="F16" s="747">
        <v>0.28610788987186969</v>
      </c>
    </row>
    <row r="17" spans="2:6" s="528" customFormat="1" ht="16.5" customHeight="1">
      <c r="B17" s="1022"/>
      <c r="C17" s="819" t="s">
        <v>427</v>
      </c>
      <c r="D17" s="540" t="s">
        <v>428</v>
      </c>
      <c r="E17" s="541" t="s">
        <v>429</v>
      </c>
      <c r="F17" s="747">
        <v>0.15903510150983485</v>
      </c>
    </row>
    <row r="18" spans="2:6" s="528" customFormat="1" ht="16.5" customHeight="1">
      <c r="B18" s="1022"/>
      <c r="C18" s="819"/>
      <c r="D18" s="540" t="s">
        <v>430</v>
      </c>
      <c r="E18" s="541" t="s">
        <v>431</v>
      </c>
      <c r="F18" s="747">
        <v>0.16112503347519866</v>
      </c>
    </row>
    <row r="19" spans="2:6" s="528" customFormat="1" ht="16.5" customHeight="1">
      <c r="B19" s="1022"/>
      <c r="C19" s="819"/>
      <c r="D19" s="540" t="s">
        <v>432</v>
      </c>
      <c r="E19" s="541" t="s">
        <v>433</v>
      </c>
      <c r="F19" s="747">
        <v>9.518603569724858E-2</v>
      </c>
    </row>
    <row r="20" spans="2:6" s="528" customFormat="1" ht="16.5" customHeight="1">
      <c r="B20" s="1022"/>
      <c r="C20" s="819"/>
      <c r="D20" s="540" t="s">
        <v>434</v>
      </c>
      <c r="E20" s="541" t="s">
        <v>435</v>
      </c>
      <c r="F20" s="747">
        <v>4.5620442098396857E-2</v>
      </c>
    </row>
    <row r="21" spans="2:6" s="528" customFormat="1" ht="16.5" customHeight="1">
      <c r="B21" s="1022"/>
      <c r="C21" s="819" t="s">
        <v>436</v>
      </c>
      <c r="D21" s="540" t="s">
        <v>437</v>
      </c>
      <c r="E21" s="541" t="s">
        <v>438</v>
      </c>
      <c r="F21" s="747">
        <v>4.0165757058881126E-2</v>
      </c>
    </row>
    <row r="22" spans="2:6" s="528" customFormat="1" ht="16.5" customHeight="1">
      <c r="B22" s="1022"/>
      <c r="C22" s="819"/>
      <c r="D22" s="540" t="s">
        <v>439</v>
      </c>
      <c r="E22" s="541" t="s">
        <v>440</v>
      </c>
      <c r="F22" s="747">
        <v>9.3409002499101168E-2</v>
      </c>
    </row>
    <row r="23" spans="2:6" s="528" customFormat="1" ht="16.5" customHeight="1">
      <c r="B23" s="1022"/>
      <c r="C23" s="819"/>
      <c r="D23" s="540" t="s">
        <v>441</v>
      </c>
      <c r="E23" s="541" t="s">
        <v>442</v>
      </c>
      <c r="F23" s="747">
        <v>1.7554205589729859E-2</v>
      </c>
    </row>
    <row r="24" spans="2:6" s="528" customFormat="1" ht="16.5" customHeight="1">
      <c r="B24" s="1022"/>
      <c r="C24" s="819"/>
      <c r="D24" s="540" t="s">
        <v>443</v>
      </c>
      <c r="E24" s="541" t="s">
        <v>444</v>
      </c>
      <c r="F24" s="747">
        <v>3.4778503290203266E-2</v>
      </c>
    </row>
    <row r="25" spans="2:6" s="528" customFormat="1" ht="16.5" customHeight="1">
      <c r="B25" s="1022"/>
      <c r="C25" s="819"/>
      <c r="D25" s="540" t="s">
        <v>445</v>
      </c>
      <c r="E25" s="541" t="s">
        <v>446</v>
      </c>
      <c r="F25" s="747">
        <v>5.7129798643484463E-2</v>
      </c>
    </row>
    <row r="26" spans="2:6" s="528" customFormat="1" ht="16.5" customHeight="1">
      <c r="B26" s="1022"/>
      <c r="C26" s="819" t="s">
        <v>447</v>
      </c>
      <c r="D26" s="540" t="s">
        <v>448</v>
      </c>
      <c r="E26" s="541" t="s">
        <v>449</v>
      </c>
      <c r="F26" s="747">
        <v>7.0876712752974191E-2</v>
      </c>
    </row>
    <row r="27" spans="2:6" s="528" customFormat="1" ht="16.5" customHeight="1">
      <c r="B27" s="1022"/>
      <c r="C27" s="819"/>
      <c r="D27" s="540" t="s">
        <v>450</v>
      </c>
      <c r="E27" s="541" t="s">
        <v>451</v>
      </c>
      <c r="F27" s="747">
        <v>-1.7541245646604962E-3</v>
      </c>
    </row>
    <row r="28" spans="2:6" s="528" customFormat="1" ht="16.5" customHeight="1">
      <c r="B28" s="1022"/>
      <c r="C28" s="819"/>
      <c r="D28" s="540" t="s">
        <v>452</v>
      </c>
      <c r="E28" s="541" t="s">
        <v>453</v>
      </c>
      <c r="F28" s="747">
        <v>-2.4565678738645291E-2</v>
      </c>
    </row>
    <row r="29" spans="2:6" s="528" customFormat="1" ht="16.5" customHeight="1">
      <c r="B29" s="1022"/>
      <c r="C29" s="819"/>
      <c r="D29" s="540" t="s">
        <v>454</v>
      </c>
      <c r="E29" s="541" t="s">
        <v>455</v>
      </c>
      <c r="F29" s="747">
        <v>-5.5272227507828849E-2</v>
      </c>
    </row>
    <row r="30" spans="2:6" s="528" customFormat="1" ht="16.5" customHeight="1">
      <c r="B30" s="1022"/>
      <c r="C30" s="819" t="s">
        <v>456</v>
      </c>
      <c r="D30" s="540" t="s">
        <v>457</v>
      </c>
      <c r="E30" s="541" t="s">
        <v>458</v>
      </c>
      <c r="F30" s="747">
        <v>-5.4692846399836299E-2</v>
      </c>
    </row>
    <row r="31" spans="2:6" s="528" customFormat="1" ht="16.5" customHeight="1">
      <c r="B31" s="1022"/>
      <c r="C31" s="819"/>
      <c r="D31" s="540" t="s">
        <v>459</v>
      </c>
      <c r="E31" s="541" t="s">
        <v>460</v>
      </c>
      <c r="F31" s="747">
        <v>-0.2173158552771001</v>
      </c>
    </row>
    <row r="32" spans="2:6" s="528" customFormat="1" ht="16.5" customHeight="1">
      <c r="B32" s="1022"/>
      <c r="C32" s="819"/>
      <c r="D32" s="540" t="s">
        <v>461</v>
      </c>
      <c r="E32" s="541" t="s">
        <v>462</v>
      </c>
      <c r="F32" s="747">
        <v>-0.18131623377797967</v>
      </c>
    </row>
    <row r="33" spans="2:6" s="528" customFormat="1" ht="16.5" customHeight="1">
      <c r="B33" s="1022"/>
      <c r="C33" s="819"/>
      <c r="D33" s="540" t="s">
        <v>463</v>
      </c>
      <c r="E33" s="541" t="s">
        <v>464</v>
      </c>
      <c r="F33" s="747">
        <v>-3.7640152480529633E-2</v>
      </c>
    </row>
    <row r="34" spans="2:6" s="528" customFormat="1" ht="16.5" customHeight="1">
      <c r="B34" s="1022"/>
      <c r="C34" s="819" t="s">
        <v>465</v>
      </c>
      <c r="D34" s="540" t="s">
        <v>466</v>
      </c>
      <c r="E34" s="541" t="s">
        <v>467</v>
      </c>
      <c r="F34" s="747">
        <v>5.8548204297998459E-2</v>
      </c>
    </row>
    <row r="35" spans="2:6" s="528" customFormat="1" ht="16.5" customHeight="1">
      <c r="B35" s="1022"/>
      <c r="C35" s="819"/>
      <c r="D35" s="540" t="s">
        <v>468</v>
      </c>
      <c r="E35" s="541" t="s">
        <v>469</v>
      </c>
      <c r="F35" s="747">
        <v>5.0483789665352226E-2</v>
      </c>
    </row>
    <row r="36" spans="2:6" s="528" customFormat="1" ht="16.5" customHeight="1">
      <c r="B36" s="1022"/>
      <c r="C36" s="819"/>
      <c r="D36" s="540" t="s">
        <v>470</v>
      </c>
      <c r="E36" s="541" t="s">
        <v>471</v>
      </c>
      <c r="F36" s="747">
        <v>0.11848277455248807</v>
      </c>
    </row>
    <row r="37" spans="2:6" s="528" customFormat="1" ht="16.5" customHeight="1">
      <c r="B37" s="1022"/>
      <c r="C37" s="819"/>
      <c r="D37" s="540" t="s">
        <v>472</v>
      </c>
      <c r="E37" s="541" t="s">
        <v>473</v>
      </c>
      <c r="F37" s="747">
        <v>0.19002008095112541</v>
      </c>
    </row>
    <row r="38" spans="2:6" s="528" customFormat="1" ht="16.5" customHeight="1">
      <c r="B38" s="1022"/>
      <c r="C38" s="819"/>
      <c r="D38" s="540" t="s">
        <v>474</v>
      </c>
      <c r="E38" s="541" t="s">
        <v>475</v>
      </c>
      <c r="F38" s="747">
        <v>0.17796593750900983</v>
      </c>
    </row>
    <row r="39" spans="2:6" s="528" customFormat="1" ht="16.5" customHeight="1">
      <c r="B39" s="1022"/>
      <c r="C39" s="819" t="s">
        <v>476</v>
      </c>
      <c r="D39" s="540" t="s">
        <v>477</v>
      </c>
      <c r="E39" s="541" t="s">
        <v>478</v>
      </c>
      <c r="F39" s="747">
        <v>0.111885776300972</v>
      </c>
    </row>
    <row r="40" spans="2:6" s="528" customFormat="1" ht="16.5" customHeight="1">
      <c r="B40" s="1022"/>
      <c r="C40" s="819"/>
      <c r="D40" s="540" t="s">
        <v>479</v>
      </c>
      <c r="E40" s="541" t="s">
        <v>480</v>
      </c>
      <c r="F40" s="747">
        <v>0.15748589047864414</v>
      </c>
    </row>
    <row r="41" spans="2:6" s="528" customFormat="1" ht="16.5" customHeight="1">
      <c r="B41" s="1022"/>
      <c r="C41" s="819"/>
      <c r="D41" s="540" t="s">
        <v>481</v>
      </c>
      <c r="E41" s="541" t="s">
        <v>482</v>
      </c>
      <c r="F41" s="747">
        <v>0.23744988373027134</v>
      </c>
    </row>
    <row r="42" spans="2:6" s="528" customFormat="1" ht="16.5" customHeight="1">
      <c r="B42" s="1022"/>
      <c r="C42" s="819"/>
      <c r="D42" s="540" t="s">
        <v>483</v>
      </c>
      <c r="E42" s="541" t="s">
        <v>484</v>
      </c>
      <c r="F42" s="747">
        <v>0.32517694760546278</v>
      </c>
    </row>
    <row r="43" spans="2:6" s="528" customFormat="1" ht="16.5" customHeight="1">
      <c r="B43" s="1022"/>
      <c r="C43" s="819" t="s">
        <v>485</v>
      </c>
      <c r="D43" s="540" t="s">
        <v>486</v>
      </c>
      <c r="E43" s="541" t="s">
        <v>487</v>
      </c>
      <c r="F43" s="747">
        <v>0.40951538371023122</v>
      </c>
    </row>
    <row r="44" spans="2:6" s="528" customFormat="1" ht="16.5" customHeight="1">
      <c r="B44" s="1022"/>
      <c r="C44" s="819"/>
      <c r="D44" s="540" t="s">
        <v>488</v>
      </c>
      <c r="E44" s="541" t="s">
        <v>489</v>
      </c>
      <c r="F44" s="747">
        <v>0.38736428025928205</v>
      </c>
    </row>
    <row r="45" spans="2:6" s="528" customFormat="1" ht="16.5" customHeight="1">
      <c r="B45" s="1022"/>
      <c r="C45" s="819"/>
      <c r="D45" s="540" t="s">
        <v>490</v>
      </c>
      <c r="E45" s="541" t="s">
        <v>491</v>
      </c>
      <c r="F45" s="747">
        <v>0.48626734764503032</v>
      </c>
    </row>
    <row r="46" spans="2:6" s="528" customFormat="1" ht="16.5" customHeight="1">
      <c r="B46" s="1022"/>
      <c r="C46" s="819"/>
      <c r="D46" s="540" t="s">
        <v>492</v>
      </c>
      <c r="E46" s="541" t="s">
        <v>493</v>
      </c>
      <c r="F46" s="747">
        <v>0.47353770346581348</v>
      </c>
    </row>
    <row r="47" spans="2:6" s="528" customFormat="1" ht="16.5" customHeight="1">
      <c r="B47" s="1022"/>
      <c r="C47" s="819" t="s">
        <v>494</v>
      </c>
      <c r="D47" s="540" t="s">
        <v>495</v>
      </c>
      <c r="E47" s="541" t="s">
        <v>496</v>
      </c>
      <c r="F47" s="747">
        <v>0.5486951972884323</v>
      </c>
    </row>
    <row r="48" spans="2:6" s="528" customFormat="1" ht="16.5" customHeight="1">
      <c r="B48" s="1022"/>
      <c r="C48" s="819"/>
      <c r="D48" s="540" t="s">
        <v>497</v>
      </c>
      <c r="E48" s="541" t="s">
        <v>498</v>
      </c>
      <c r="F48" s="747">
        <v>0.54993062764663458</v>
      </c>
    </row>
    <row r="49" spans="2:6" s="528" customFormat="1" ht="16.5" customHeight="1">
      <c r="B49" s="1022"/>
      <c r="C49" s="819"/>
      <c r="D49" s="540" t="s">
        <v>499</v>
      </c>
      <c r="E49" s="541" t="s">
        <v>500</v>
      </c>
      <c r="F49" s="747">
        <v>0.57200155162989508</v>
      </c>
    </row>
    <row r="50" spans="2:6" s="528" customFormat="1" ht="16.5" customHeight="1">
      <c r="B50" s="1022"/>
      <c r="C50" s="819"/>
      <c r="D50" s="540" t="s">
        <v>501</v>
      </c>
      <c r="E50" s="541" t="s">
        <v>502</v>
      </c>
      <c r="F50" s="747">
        <v>0.54178550129792991</v>
      </c>
    </row>
    <row r="51" spans="2:6" s="528" customFormat="1" ht="17.100000000000001" customHeight="1" thickBot="1">
      <c r="B51" s="1023"/>
      <c r="C51" s="820"/>
      <c r="D51" s="542" t="s">
        <v>503</v>
      </c>
      <c r="E51" s="543" t="s">
        <v>504</v>
      </c>
      <c r="F51" s="748">
        <v>0.60610901804803474</v>
      </c>
    </row>
    <row r="52" spans="2:6" s="528" customFormat="1">
      <c r="B52" s="1024">
        <v>2021</v>
      </c>
      <c r="C52" s="819" t="s">
        <v>505</v>
      </c>
      <c r="D52" s="544" t="s">
        <v>506</v>
      </c>
      <c r="E52" s="545" t="s">
        <v>507</v>
      </c>
      <c r="F52" s="749">
        <v>0.62275608531157089</v>
      </c>
    </row>
    <row r="53" spans="2:6" s="528" customFormat="1">
      <c r="B53" s="1025"/>
      <c r="C53" s="819"/>
      <c r="D53" s="540" t="s">
        <v>508</v>
      </c>
      <c r="E53" s="541" t="s">
        <v>509</v>
      </c>
      <c r="F53" s="747">
        <v>0.57342475170772333</v>
      </c>
    </row>
    <row r="54" spans="2:6" s="528" customFormat="1">
      <c r="B54" s="1025"/>
      <c r="C54" s="819"/>
      <c r="D54" s="540" t="s">
        <v>510</v>
      </c>
      <c r="E54" s="541" t="s">
        <v>511</v>
      </c>
      <c r="F54" s="747">
        <v>0.53854411511416733</v>
      </c>
    </row>
    <row r="55" spans="2:6" s="528" customFormat="1">
      <c r="B55" s="1025"/>
      <c r="C55" s="819"/>
      <c r="D55" s="540" t="s">
        <v>512</v>
      </c>
      <c r="E55" s="541" t="s">
        <v>513</v>
      </c>
      <c r="F55" s="747">
        <v>0.54108112891185112</v>
      </c>
    </row>
    <row r="56" spans="2:6" s="528" customFormat="1">
      <c r="B56" s="1025"/>
      <c r="C56" s="819" t="s">
        <v>400</v>
      </c>
      <c r="D56" s="540" t="s">
        <v>514</v>
      </c>
      <c r="E56" s="541" t="s">
        <v>515</v>
      </c>
      <c r="F56" s="747">
        <v>0.59620484702588961</v>
      </c>
    </row>
    <row r="57" spans="2:6" s="528" customFormat="1">
      <c r="B57" s="1025"/>
      <c r="C57" s="819"/>
      <c r="D57" s="540" t="s">
        <v>516</v>
      </c>
      <c r="E57" s="541" t="s">
        <v>517</v>
      </c>
      <c r="F57" s="747">
        <v>0.54196957138649504</v>
      </c>
    </row>
    <row r="58" spans="2:6" s="528" customFormat="1">
      <c r="B58" s="1025"/>
      <c r="C58" s="819"/>
      <c r="D58" s="540" t="s">
        <v>401</v>
      </c>
      <c r="E58" s="541" t="s">
        <v>518</v>
      </c>
      <c r="F58" s="747">
        <v>0.52258822480479961</v>
      </c>
    </row>
    <row r="59" spans="2:6" s="528" customFormat="1">
      <c r="B59" s="1025"/>
      <c r="C59" s="819"/>
      <c r="D59" s="540" t="s">
        <v>403</v>
      </c>
      <c r="E59" s="541" t="s">
        <v>519</v>
      </c>
      <c r="F59" s="747">
        <v>0.58656948594270031</v>
      </c>
    </row>
    <row r="60" spans="2:6" s="528" customFormat="1">
      <c r="B60" s="1025"/>
      <c r="C60" s="819" t="s">
        <v>407</v>
      </c>
      <c r="D60" s="540" t="s">
        <v>405</v>
      </c>
      <c r="E60" s="541" t="s">
        <v>520</v>
      </c>
      <c r="F60" s="747">
        <v>0.56841198854486374</v>
      </c>
    </row>
    <row r="61" spans="2:6" s="528" customFormat="1">
      <c r="B61" s="1025"/>
      <c r="C61" s="819"/>
      <c r="D61" s="540" t="s">
        <v>408</v>
      </c>
      <c r="E61" s="541" t="s">
        <v>521</v>
      </c>
      <c r="F61" s="747">
        <v>0.58242021100644137</v>
      </c>
    </row>
    <row r="62" spans="2:6" s="528" customFormat="1">
      <c r="B62" s="1025"/>
      <c r="C62" s="819"/>
      <c r="D62" s="540" t="s">
        <v>410</v>
      </c>
      <c r="E62" s="541" t="s">
        <v>522</v>
      </c>
      <c r="F62" s="747">
        <v>0.64809962424464074</v>
      </c>
    </row>
    <row r="63" spans="2:6" s="528" customFormat="1">
      <c r="B63" s="1025"/>
      <c r="C63" s="819"/>
      <c r="D63" s="540" t="s">
        <v>412</v>
      </c>
      <c r="E63" s="541" t="s">
        <v>523</v>
      </c>
      <c r="F63" s="747">
        <v>0.5276655532874952</v>
      </c>
    </row>
    <row r="64" spans="2:6" s="528" customFormat="1">
      <c r="B64" s="1025"/>
      <c r="C64" s="819"/>
      <c r="D64" s="540" t="s">
        <v>414</v>
      </c>
      <c r="E64" s="541" t="s">
        <v>524</v>
      </c>
      <c r="F64" s="747">
        <v>0.66897010303618565</v>
      </c>
    </row>
    <row r="65" spans="2:6" s="528" customFormat="1">
      <c r="B65" s="1025"/>
      <c r="C65" s="819" t="s">
        <v>418</v>
      </c>
      <c r="D65" s="540" t="s">
        <v>416</v>
      </c>
      <c r="E65" s="541" t="s">
        <v>525</v>
      </c>
      <c r="F65" s="747">
        <v>0.64778635194490131</v>
      </c>
    </row>
    <row r="66" spans="2:6" s="528" customFormat="1">
      <c r="B66" s="1025"/>
      <c r="C66" s="819"/>
      <c r="D66" s="540" t="s">
        <v>419</v>
      </c>
      <c r="E66" s="541" t="s">
        <v>526</v>
      </c>
      <c r="F66" s="747">
        <v>0.59396517087216905</v>
      </c>
    </row>
    <row r="67" spans="2:6" s="528" customFormat="1">
      <c r="B67" s="1025"/>
      <c r="C67" s="819"/>
      <c r="D67" s="540" t="s">
        <v>421</v>
      </c>
      <c r="E67" s="541" t="s">
        <v>527</v>
      </c>
      <c r="F67" s="747">
        <v>0.67003011542003299</v>
      </c>
    </row>
    <row r="68" spans="2:6" s="528" customFormat="1">
      <c r="B68" s="1025"/>
      <c r="C68" s="819"/>
      <c r="D68" s="540" t="s">
        <v>423</v>
      </c>
      <c r="E68" s="541" t="s">
        <v>528</v>
      </c>
      <c r="F68" s="747">
        <v>0.53729528482633915</v>
      </c>
    </row>
    <row r="69" spans="2:6" s="528" customFormat="1">
      <c r="B69" s="1025"/>
      <c r="C69" s="819" t="s">
        <v>427</v>
      </c>
      <c r="D69" s="540" t="s">
        <v>425</v>
      </c>
      <c r="E69" s="541" t="s">
        <v>529</v>
      </c>
      <c r="F69" s="747">
        <v>0.49274487272873796</v>
      </c>
    </row>
    <row r="70" spans="2:6" s="528" customFormat="1">
      <c r="B70" s="1025"/>
      <c r="C70" s="819"/>
      <c r="D70" s="540" t="s">
        <v>428</v>
      </c>
      <c r="E70" s="541" t="s">
        <v>530</v>
      </c>
      <c r="F70" s="747">
        <v>0.55479975021482186</v>
      </c>
    </row>
    <row r="71" spans="2:6" s="528" customFormat="1">
      <c r="B71" s="1025"/>
      <c r="C71" s="819"/>
      <c r="D71" s="540" t="s">
        <v>430</v>
      </c>
      <c r="E71" s="541" t="s">
        <v>531</v>
      </c>
      <c r="F71" s="747">
        <v>0.46943096159913178</v>
      </c>
    </row>
    <row r="72" spans="2:6" s="528" customFormat="1">
      <c r="B72" s="1025"/>
      <c r="C72" s="819"/>
      <c r="D72" s="540" t="s">
        <v>432</v>
      </c>
      <c r="E72" s="541" t="s">
        <v>532</v>
      </c>
      <c r="F72" s="747">
        <v>0.36158448020582434</v>
      </c>
    </row>
    <row r="73" spans="2:6" s="528" customFormat="1">
      <c r="B73" s="1025"/>
      <c r="C73" s="819" t="s">
        <v>436</v>
      </c>
      <c r="D73" s="540" t="s">
        <v>434</v>
      </c>
      <c r="E73" s="541" t="s">
        <v>533</v>
      </c>
      <c r="F73" s="747">
        <v>0.3161779949552887</v>
      </c>
    </row>
    <row r="74" spans="2:6" s="528" customFormat="1">
      <c r="B74" s="1025"/>
      <c r="C74" s="819"/>
      <c r="D74" s="540" t="s">
        <v>437</v>
      </c>
      <c r="E74" s="541" t="s">
        <v>534</v>
      </c>
      <c r="F74" s="747">
        <v>0.33011356759001809</v>
      </c>
    </row>
    <row r="75" spans="2:6" s="528" customFormat="1">
      <c r="B75" s="1025"/>
      <c r="C75" s="819"/>
      <c r="D75" s="540" t="s">
        <v>439</v>
      </c>
      <c r="E75" s="541" t="s">
        <v>535</v>
      </c>
      <c r="F75" s="747">
        <v>0.26603346123990479</v>
      </c>
    </row>
    <row r="76" spans="2:6" s="528" customFormat="1">
      <c r="B76" s="1025"/>
      <c r="C76" s="819"/>
      <c r="D76" s="540" t="s">
        <v>441</v>
      </c>
      <c r="E76" s="541" t="s">
        <v>536</v>
      </c>
      <c r="F76" s="747">
        <v>0.23204093942160517</v>
      </c>
    </row>
    <row r="77" spans="2:6" s="528" customFormat="1">
      <c r="B77" s="1025"/>
      <c r="C77" s="819"/>
      <c r="D77" s="540" t="s">
        <v>443</v>
      </c>
      <c r="E77" s="541" t="s">
        <v>537</v>
      </c>
      <c r="F77" s="747">
        <v>0.1895624897812479</v>
      </c>
    </row>
    <row r="78" spans="2:6" s="528" customFormat="1">
      <c r="B78" s="1025"/>
      <c r="C78" s="819" t="s">
        <v>447</v>
      </c>
      <c r="D78" s="540" t="s">
        <v>445</v>
      </c>
      <c r="E78" s="541" t="s">
        <v>538</v>
      </c>
      <c r="F78" s="747">
        <v>0.15495981553384058</v>
      </c>
    </row>
    <row r="79" spans="2:6" s="528" customFormat="1">
      <c r="B79" s="1025"/>
      <c r="C79" s="819"/>
      <c r="D79" s="540" t="s">
        <v>448</v>
      </c>
      <c r="E79" s="541" t="s">
        <v>539</v>
      </c>
      <c r="F79" s="747">
        <v>0.20886259911896582</v>
      </c>
    </row>
    <row r="80" spans="2:6" s="528" customFormat="1">
      <c r="B80" s="1025"/>
      <c r="C80" s="819"/>
      <c r="D80" s="540" t="s">
        <v>450</v>
      </c>
      <c r="E80" s="541" t="s">
        <v>540</v>
      </c>
      <c r="F80" s="747">
        <v>0.13591742688612904</v>
      </c>
    </row>
    <row r="81" spans="2:6" s="528" customFormat="1">
      <c r="B81" s="1025"/>
      <c r="C81" s="819"/>
      <c r="D81" s="540" t="s">
        <v>452</v>
      </c>
      <c r="E81" s="541" t="s">
        <v>541</v>
      </c>
      <c r="F81" s="747">
        <v>0.11483499089430561</v>
      </c>
    </row>
    <row r="82" spans="2:6" s="528" customFormat="1">
      <c r="B82" s="1025"/>
      <c r="C82" s="819" t="s">
        <v>456</v>
      </c>
      <c r="D82" s="540" t="s">
        <v>454</v>
      </c>
      <c r="E82" s="541" t="s">
        <v>542</v>
      </c>
      <c r="F82" s="747">
        <v>0.13048197006605797</v>
      </c>
    </row>
    <row r="83" spans="2:6" s="528" customFormat="1">
      <c r="B83" s="1025"/>
      <c r="C83" s="819"/>
      <c r="D83" s="540" t="s">
        <v>457</v>
      </c>
      <c r="E83" s="541" t="s">
        <v>543</v>
      </c>
      <c r="F83" s="747">
        <v>3.1372339833470153E-2</v>
      </c>
    </row>
    <row r="84" spans="2:6" s="528" customFormat="1">
      <c r="B84" s="1025"/>
      <c r="C84" s="819"/>
      <c r="D84" s="540" t="s">
        <v>459</v>
      </c>
      <c r="E84" s="541" t="s">
        <v>544</v>
      </c>
      <c r="F84" s="747">
        <v>0.18361877990947045</v>
      </c>
    </row>
    <row r="85" spans="2:6" s="528" customFormat="1">
      <c r="B85" s="1025"/>
      <c r="C85" s="819"/>
      <c r="D85" s="540" t="s">
        <v>461</v>
      </c>
      <c r="E85" s="541" t="s">
        <v>545</v>
      </c>
      <c r="F85" s="747">
        <v>0.40961773722858891</v>
      </c>
    </row>
    <row r="86" spans="2:6" s="528" customFormat="1">
      <c r="B86" s="1025"/>
      <c r="C86" s="819"/>
      <c r="D86" s="540" t="s">
        <v>463</v>
      </c>
      <c r="E86" s="541" t="s">
        <v>546</v>
      </c>
      <c r="F86" s="747">
        <v>0.30145385833796112</v>
      </c>
    </row>
    <row r="87" spans="2:6" s="528" customFormat="1">
      <c r="B87" s="1025"/>
      <c r="C87" s="819" t="s">
        <v>465</v>
      </c>
      <c r="D87" s="540" t="s">
        <v>466</v>
      </c>
      <c r="E87" s="541" t="s">
        <v>547</v>
      </c>
      <c r="F87" s="747">
        <v>0.4650965959450527</v>
      </c>
    </row>
    <row r="88" spans="2:6" s="528" customFormat="1">
      <c r="B88" s="1025"/>
      <c r="C88" s="819"/>
      <c r="D88" s="540" t="s">
        <v>468</v>
      </c>
      <c r="E88" s="541" t="s">
        <v>548</v>
      </c>
      <c r="F88" s="747">
        <v>0.72231595938312354</v>
      </c>
    </row>
    <row r="89" spans="2:6" s="528" customFormat="1">
      <c r="B89" s="1025"/>
      <c r="C89" s="819"/>
      <c r="D89" s="540" t="s">
        <v>470</v>
      </c>
      <c r="E89" s="541" t="s">
        <v>549</v>
      </c>
      <c r="F89" s="747">
        <v>0.65225683478995666</v>
      </c>
    </row>
    <row r="90" spans="2:6" s="528" customFormat="1">
      <c r="B90" s="1025"/>
      <c r="C90" s="819"/>
      <c r="D90" s="540" t="s">
        <v>472</v>
      </c>
      <c r="E90" s="541" t="s">
        <v>550</v>
      </c>
      <c r="F90" s="747">
        <v>0.76008655008716464</v>
      </c>
    </row>
    <row r="91" spans="2:6" s="528" customFormat="1">
      <c r="B91" s="1025"/>
      <c r="C91" s="819" t="s">
        <v>476</v>
      </c>
      <c r="D91" s="540" t="s">
        <v>474</v>
      </c>
      <c r="E91" s="541" t="s">
        <v>551</v>
      </c>
      <c r="F91" s="747">
        <v>0.45437490123545327</v>
      </c>
    </row>
    <row r="92" spans="2:6" s="528" customFormat="1">
      <c r="B92" s="1025"/>
      <c r="C92" s="819"/>
      <c r="D92" s="540" t="s">
        <v>477</v>
      </c>
      <c r="E92" s="541" t="s">
        <v>552</v>
      </c>
      <c r="F92" s="747">
        <v>0.68549258278848613</v>
      </c>
    </row>
    <row r="93" spans="2:6" s="528" customFormat="1">
      <c r="B93" s="1025"/>
      <c r="C93" s="819"/>
      <c r="D93" s="540" t="s">
        <v>479</v>
      </c>
      <c r="E93" s="541" t="s">
        <v>553</v>
      </c>
      <c r="F93" s="747">
        <v>0.8325280480804591</v>
      </c>
    </row>
    <row r="94" spans="2:6" s="528" customFormat="1">
      <c r="B94" s="1025"/>
      <c r="C94" s="819"/>
      <c r="D94" s="540" t="s">
        <v>481</v>
      </c>
      <c r="E94" s="541" t="s">
        <v>554</v>
      </c>
      <c r="F94" s="747">
        <v>0.69449667423820649</v>
      </c>
    </row>
    <row r="95" spans="2:6" s="528" customFormat="1">
      <c r="B95" s="1025"/>
      <c r="C95" s="819" t="s">
        <v>485</v>
      </c>
      <c r="D95" s="540" t="s">
        <v>483</v>
      </c>
      <c r="E95" s="541" t="s">
        <v>555</v>
      </c>
      <c r="F95" s="747">
        <v>0.8362865356713457</v>
      </c>
    </row>
    <row r="96" spans="2:6" s="528" customFormat="1">
      <c r="B96" s="1025"/>
      <c r="C96" s="819"/>
      <c r="D96" s="540" t="s">
        <v>486</v>
      </c>
      <c r="E96" s="541" t="s">
        <v>556</v>
      </c>
      <c r="F96" s="747">
        <v>0.49468487575185011</v>
      </c>
    </row>
    <row r="97" spans="2:6" s="528" customFormat="1">
      <c r="B97" s="1025"/>
      <c r="C97" s="819"/>
      <c r="D97" s="540" t="s">
        <v>488</v>
      </c>
      <c r="E97" s="541" t="s">
        <v>557</v>
      </c>
      <c r="F97" s="747">
        <v>0.65216779546017145</v>
      </c>
    </row>
    <row r="98" spans="2:6" s="528" customFormat="1">
      <c r="B98" s="1025"/>
      <c r="C98" s="819"/>
      <c r="D98" s="540" t="s">
        <v>490</v>
      </c>
      <c r="E98" s="541" t="s">
        <v>558</v>
      </c>
      <c r="F98" s="747">
        <v>0.75382037076020636</v>
      </c>
    </row>
    <row r="99" spans="2:6" s="528" customFormat="1">
      <c r="B99" s="1025"/>
      <c r="C99" s="819"/>
      <c r="D99" s="540" t="s">
        <v>492</v>
      </c>
      <c r="E99" s="541" t="s">
        <v>559</v>
      </c>
      <c r="F99" s="747">
        <v>0.87285451071957898</v>
      </c>
    </row>
    <row r="100" spans="2:6" s="528" customFormat="1">
      <c r="B100" s="1025"/>
      <c r="C100" s="819" t="s">
        <v>494</v>
      </c>
      <c r="D100" s="540" t="s">
        <v>495</v>
      </c>
      <c r="E100" s="541" t="s">
        <v>560</v>
      </c>
      <c r="F100" s="747">
        <v>0.88082915063209377</v>
      </c>
    </row>
    <row r="101" spans="2:6" s="528" customFormat="1">
      <c r="B101" s="1025"/>
      <c r="C101" s="819"/>
      <c r="D101" s="540" t="s">
        <v>497</v>
      </c>
      <c r="E101" s="541" t="s">
        <v>561</v>
      </c>
      <c r="F101" s="747">
        <v>0.90886320069733673</v>
      </c>
    </row>
    <row r="102" spans="2:6" s="528" customFormat="1">
      <c r="B102" s="1025"/>
      <c r="C102" s="819"/>
      <c r="D102" s="540" t="s">
        <v>499</v>
      </c>
      <c r="E102" s="541" t="s">
        <v>562</v>
      </c>
      <c r="F102" s="747">
        <v>0.72020126997642675</v>
      </c>
    </row>
    <row r="103" spans="2:6" s="528" customFormat="1" ht="16.5" thickBot="1">
      <c r="B103" s="1026"/>
      <c r="C103" s="819"/>
      <c r="D103" s="546" t="s">
        <v>501</v>
      </c>
      <c r="E103" s="547" t="s">
        <v>563</v>
      </c>
      <c r="F103" s="750">
        <v>0.69038230364991826</v>
      </c>
    </row>
    <row r="104" spans="2:6" s="528" customFormat="1">
      <c r="B104" s="1024">
        <v>2022</v>
      </c>
      <c r="C104" s="818" t="s">
        <v>505</v>
      </c>
      <c r="D104" s="538" t="s">
        <v>506</v>
      </c>
      <c r="E104" s="539" t="s">
        <v>564</v>
      </c>
      <c r="F104" s="746">
        <v>1.0250945422399971</v>
      </c>
    </row>
    <row r="105" spans="2:6" s="528" customFormat="1">
      <c r="B105" s="1025"/>
      <c r="C105" s="819"/>
      <c r="D105" s="540" t="s">
        <v>508</v>
      </c>
      <c r="E105" s="541" t="s">
        <v>565</v>
      </c>
      <c r="F105" s="747">
        <v>0.90044991162148913</v>
      </c>
    </row>
    <row r="106" spans="2:6" s="528" customFormat="1">
      <c r="B106" s="1025"/>
      <c r="C106" s="819"/>
      <c r="D106" s="540" t="s">
        <v>510</v>
      </c>
      <c r="E106" s="541" t="s">
        <v>566</v>
      </c>
      <c r="F106" s="747">
        <v>1.0701524417460639</v>
      </c>
    </row>
    <row r="107" spans="2:6" s="528" customFormat="1">
      <c r="B107" s="1025"/>
      <c r="C107" s="819"/>
      <c r="D107" s="540" t="s">
        <v>512</v>
      </c>
      <c r="E107" s="541" t="s">
        <v>567</v>
      </c>
      <c r="F107" s="747">
        <v>0.64861416017809326</v>
      </c>
    </row>
    <row r="108" spans="2:6" s="528" customFormat="1">
      <c r="B108" s="1025"/>
      <c r="C108" s="819" t="s">
        <v>400</v>
      </c>
      <c r="D108" s="540" t="s">
        <v>514</v>
      </c>
      <c r="E108" s="541" t="s">
        <v>568</v>
      </c>
      <c r="F108" s="747">
        <v>0.79977789916134789</v>
      </c>
    </row>
    <row r="109" spans="2:6" s="528" customFormat="1">
      <c r="B109" s="1025"/>
      <c r="C109" s="819"/>
      <c r="D109" s="540" t="s">
        <v>516</v>
      </c>
      <c r="E109" s="541" t="s">
        <v>569</v>
      </c>
      <c r="F109" s="747">
        <v>0.89209683817994068</v>
      </c>
    </row>
    <row r="110" spans="2:6" s="528" customFormat="1">
      <c r="B110" s="1025"/>
      <c r="C110" s="819"/>
      <c r="D110" s="540" t="s">
        <v>401</v>
      </c>
      <c r="E110" s="541" t="s">
        <v>570</v>
      </c>
      <c r="F110" s="747">
        <v>1.1056501575893376</v>
      </c>
    </row>
    <row r="111" spans="2:6" s="528" customFormat="1">
      <c r="B111" s="1025"/>
      <c r="C111" s="819"/>
      <c r="D111" s="540" t="s">
        <v>403</v>
      </c>
      <c r="E111" s="541" t="s">
        <v>571</v>
      </c>
      <c r="F111" s="747">
        <v>0.90460081176864438</v>
      </c>
    </row>
    <row r="112" spans="2:6" s="528" customFormat="1">
      <c r="B112" s="1025"/>
      <c r="C112" s="819" t="s">
        <v>407</v>
      </c>
      <c r="D112" s="540" t="s">
        <v>405</v>
      </c>
      <c r="E112" s="541" t="s">
        <v>572</v>
      </c>
      <c r="F112" s="747">
        <v>0.93056524261954343</v>
      </c>
    </row>
    <row r="113" spans="2:6" s="528" customFormat="1">
      <c r="B113" s="1025"/>
      <c r="C113" s="819"/>
      <c r="D113" s="540" t="s">
        <v>408</v>
      </c>
      <c r="E113" s="541" t="s">
        <v>573</v>
      </c>
      <c r="F113" s="747">
        <v>0.91602276262858373</v>
      </c>
    </row>
    <row r="114" spans="2:6" s="528" customFormat="1">
      <c r="B114" s="1025"/>
      <c r="C114" s="819"/>
      <c r="D114" s="540" t="s">
        <v>410</v>
      </c>
      <c r="E114" s="541" t="s">
        <v>574</v>
      </c>
      <c r="F114" s="747">
        <v>1.0123123745933178</v>
      </c>
    </row>
    <row r="115" spans="2:6" s="528" customFormat="1">
      <c r="B115" s="1025"/>
      <c r="C115" s="819"/>
      <c r="D115" s="540" t="s">
        <v>412</v>
      </c>
      <c r="E115" s="541" t="s">
        <v>575</v>
      </c>
      <c r="F115" s="747">
        <v>0.58398470186320417</v>
      </c>
    </row>
    <row r="116" spans="2:6" s="528" customFormat="1">
      <c r="B116" s="1025"/>
      <c r="C116" s="819"/>
      <c r="D116" s="540" t="s">
        <v>414</v>
      </c>
      <c r="E116" s="541" t="s">
        <v>576</v>
      </c>
      <c r="F116" s="747">
        <v>1.0580154057597104</v>
      </c>
    </row>
    <row r="117" spans="2:6" s="528" customFormat="1">
      <c r="B117" s="1025"/>
      <c r="C117" s="819" t="s">
        <v>418</v>
      </c>
      <c r="D117" s="540" t="s">
        <v>416</v>
      </c>
      <c r="E117" s="541" t="s">
        <v>577</v>
      </c>
      <c r="F117" s="747">
        <v>0.90373195591461208</v>
      </c>
    </row>
    <row r="118" spans="2:6" s="528" customFormat="1">
      <c r="B118" s="1025"/>
      <c r="C118" s="819"/>
      <c r="D118" s="540" t="s">
        <v>419</v>
      </c>
      <c r="E118" s="541" t="s">
        <v>578</v>
      </c>
      <c r="F118" s="747">
        <v>0.75757072959091942</v>
      </c>
    </row>
    <row r="119" spans="2:6" s="528" customFormat="1">
      <c r="B119" s="1025"/>
      <c r="C119" s="819"/>
      <c r="D119" s="540" t="s">
        <v>421</v>
      </c>
      <c r="E119" s="541" t="s">
        <v>579</v>
      </c>
      <c r="F119" s="747">
        <v>0.8456412950455926</v>
      </c>
    </row>
    <row r="120" spans="2:6" s="528" customFormat="1">
      <c r="B120" s="1025"/>
      <c r="C120" s="819"/>
      <c r="D120" s="540" t="s">
        <v>423</v>
      </c>
      <c r="E120" s="541" t="s">
        <v>580</v>
      </c>
      <c r="F120" s="747">
        <v>0.98875317392283102</v>
      </c>
    </row>
    <row r="121" spans="2:6" s="528" customFormat="1">
      <c r="B121" s="1025"/>
      <c r="C121" s="819" t="s">
        <v>427</v>
      </c>
      <c r="D121" s="540" t="s">
        <v>425</v>
      </c>
      <c r="E121" s="541" t="s">
        <v>581</v>
      </c>
      <c r="F121" s="747">
        <v>1.0730883687778199</v>
      </c>
    </row>
    <row r="122" spans="2:6" s="528" customFormat="1">
      <c r="B122" s="1025"/>
      <c r="C122" s="819"/>
      <c r="D122" s="540" t="s">
        <v>428</v>
      </c>
      <c r="E122" s="541" t="s">
        <v>582</v>
      </c>
      <c r="F122" s="747">
        <v>0.68289817616970361</v>
      </c>
    </row>
    <row r="123" spans="2:6" s="528" customFormat="1">
      <c r="B123" s="1025"/>
      <c r="C123" s="819"/>
      <c r="D123" s="540" t="s">
        <v>430</v>
      </c>
      <c r="E123" s="541" t="s">
        <v>583</v>
      </c>
      <c r="F123" s="747">
        <v>0.67274847028754159</v>
      </c>
    </row>
    <row r="124" spans="2:6" s="528" customFormat="1">
      <c r="B124" s="1025"/>
      <c r="C124" s="819"/>
      <c r="D124" s="540" t="s">
        <v>432</v>
      </c>
      <c r="E124" s="541" t="s">
        <v>584</v>
      </c>
      <c r="F124" s="747">
        <v>0.53065061038415962</v>
      </c>
    </row>
    <row r="125" spans="2:6" s="528" customFormat="1">
      <c r="B125" s="1025"/>
      <c r="C125" s="819" t="s">
        <v>436</v>
      </c>
      <c r="D125" s="540" t="s">
        <v>434</v>
      </c>
      <c r="E125" s="541" t="s">
        <v>585</v>
      </c>
      <c r="F125" s="747">
        <v>0.49490395930562597</v>
      </c>
    </row>
    <row r="126" spans="2:6" s="528" customFormat="1">
      <c r="B126" s="1025"/>
      <c r="C126" s="819"/>
      <c r="D126" s="540" t="s">
        <v>437</v>
      </c>
      <c r="E126" s="541" t="s">
        <v>586</v>
      </c>
      <c r="F126" s="747">
        <v>0.42324112913582224</v>
      </c>
    </row>
    <row r="127" spans="2:6" s="528" customFormat="1">
      <c r="B127" s="1025"/>
      <c r="C127" s="819"/>
      <c r="D127" s="540" t="s">
        <v>439</v>
      </c>
      <c r="E127" s="541" t="s">
        <v>587</v>
      </c>
      <c r="F127" s="747">
        <v>0.39978075505988736</v>
      </c>
    </row>
    <row r="128" spans="2:6" s="528" customFormat="1">
      <c r="B128" s="1025"/>
      <c r="C128" s="819"/>
      <c r="D128" s="540" t="s">
        <v>441</v>
      </c>
      <c r="E128" s="541" t="s">
        <v>588</v>
      </c>
      <c r="F128" s="747">
        <v>0.41727028239561142</v>
      </c>
    </row>
    <row r="129" spans="2:6" s="528" customFormat="1">
      <c r="B129" s="1025"/>
      <c r="C129" s="819"/>
      <c r="D129" s="540" t="s">
        <v>443</v>
      </c>
      <c r="E129" s="541" t="s">
        <v>589</v>
      </c>
      <c r="F129" s="747">
        <v>0.42423709075593485</v>
      </c>
    </row>
    <row r="130" spans="2:6" s="528" customFormat="1">
      <c r="B130" s="1025"/>
      <c r="C130" s="819" t="s">
        <v>447</v>
      </c>
      <c r="D130" s="540" t="s">
        <v>445</v>
      </c>
      <c r="E130" s="541" t="s">
        <v>590</v>
      </c>
      <c r="F130" s="747">
        <v>0.38122616918617314</v>
      </c>
    </row>
    <row r="131" spans="2:6" s="528" customFormat="1">
      <c r="B131" s="1025"/>
      <c r="C131" s="819"/>
      <c r="D131" s="540" t="s">
        <v>448</v>
      </c>
      <c r="E131" s="541" t="s">
        <v>591</v>
      </c>
      <c r="F131" s="747">
        <v>0.32902051314191488</v>
      </c>
    </row>
    <row r="132" spans="2:6" s="528" customFormat="1">
      <c r="B132" s="1025"/>
      <c r="C132" s="819"/>
      <c r="D132" s="540" t="s">
        <v>450</v>
      </c>
      <c r="E132" s="541" t="s">
        <v>592</v>
      </c>
      <c r="F132" s="747">
        <v>0.31535543240327596</v>
      </c>
    </row>
    <row r="133" spans="2:6" s="528" customFormat="1">
      <c r="B133" s="1025"/>
      <c r="C133" s="819"/>
      <c r="D133" s="540" t="s">
        <v>452</v>
      </c>
      <c r="E133" s="541" t="s">
        <v>593</v>
      </c>
      <c r="F133" s="747">
        <v>0.31035501329522158</v>
      </c>
    </row>
    <row r="134" spans="2:6" s="528" customFormat="1">
      <c r="B134" s="1025"/>
      <c r="C134" s="819" t="s">
        <v>456</v>
      </c>
      <c r="D134" s="540" t="s">
        <v>454</v>
      </c>
      <c r="E134" s="541" t="s">
        <v>594</v>
      </c>
      <c r="F134" s="747">
        <v>0.27296597964602332</v>
      </c>
    </row>
    <row r="135" spans="2:6" s="528" customFormat="1">
      <c r="B135" s="1025"/>
      <c r="C135" s="819"/>
      <c r="D135" s="540" t="s">
        <v>457</v>
      </c>
      <c r="E135" s="541" t="s">
        <v>595</v>
      </c>
      <c r="F135" s="747">
        <v>0.2313033875195751</v>
      </c>
    </row>
    <row r="136" spans="2:6" s="528" customFormat="1">
      <c r="B136" s="1025"/>
      <c r="C136" s="819"/>
      <c r="D136" s="540" t="s">
        <v>459</v>
      </c>
      <c r="E136" s="541" t="s">
        <v>596</v>
      </c>
      <c r="F136" s="747">
        <v>0.40076176834923027</v>
      </c>
    </row>
    <row r="137" spans="2:6" s="528" customFormat="1">
      <c r="B137" s="1025"/>
      <c r="C137" s="819"/>
      <c r="D137" s="540" t="s">
        <v>461</v>
      </c>
      <c r="E137" s="541" t="s">
        <v>597</v>
      </c>
      <c r="F137" s="747">
        <v>0.64372214544160899</v>
      </c>
    </row>
    <row r="138" spans="2:6" s="528" customFormat="1">
      <c r="B138" s="1025"/>
      <c r="C138" s="819"/>
      <c r="D138" s="540" t="s">
        <v>463</v>
      </c>
      <c r="E138" s="541" t="s">
        <v>598</v>
      </c>
      <c r="F138" s="747">
        <v>0.82249208303028754</v>
      </c>
    </row>
    <row r="139" spans="2:6" s="528" customFormat="1">
      <c r="B139" s="1025"/>
      <c r="C139" s="819" t="s">
        <v>465</v>
      </c>
      <c r="D139" s="540" t="s">
        <v>466</v>
      </c>
      <c r="E139" s="541" t="s">
        <v>599</v>
      </c>
      <c r="F139" s="747">
        <v>0.84060758451024942</v>
      </c>
    </row>
    <row r="140" spans="2:6" s="528" customFormat="1">
      <c r="B140" s="1025"/>
      <c r="C140" s="819"/>
      <c r="D140" s="540" t="s">
        <v>468</v>
      </c>
      <c r="E140" s="541" t="s">
        <v>600</v>
      </c>
      <c r="F140" s="747">
        <v>0.94981860335462287</v>
      </c>
    </row>
    <row r="141" spans="2:6" s="528" customFormat="1">
      <c r="B141" s="1025"/>
      <c r="C141" s="819"/>
      <c r="D141" s="540" t="s">
        <v>470</v>
      </c>
      <c r="E141" s="541" t="s">
        <v>601</v>
      </c>
      <c r="F141" s="747">
        <v>0.61861214940614451</v>
      </c>
    </row>
    <row r="142" spans="2:6" s="528" customFormat="1">
      <c r="B142" s="1025"/>
      <c r="C142" s="819"/>
      <c r="D142" s="540" t="s">
        <v>472</v>
      </c>
      <c r="E142" s="541" t="s">
        <v>602</v>
      </c>
      <c r="F142" s="747">
        <v>0.74194563643255984</v>
      </c>
    </row>
    <row r="143" spans="2:6" s="528" customFormat="1">
      <c r="B143" s="1025"/>
      <c r="C143" s="819" t="s">
        <v>476</v>
      </c>
      <c r="D143" s="540" t="s">
        <v>474</v>
      </c>
      <c r="E143" s="541" t="s">
        <v>603</v>
      </c>
      <c r="F143" s="747">
        <v>0.87554886949527766</v>
      </c>
    </row>
    <row r="144" spans="2:6" s="528" customFormat="1">
      <c r="B144" s="1025"/>
      <c r="C144" s="819"/>
      <c r="D144" s="540" t="s">
        <v>477</v>
      </c>
      <c r="E144" s="541" t="s">
        <v>604</v>
      </c>
      <c r="F144" s="747">
        <v>0.92052641630968579</v>
      </c>
    </row>
    <row r="145" spans="2:6" s="528" customFormat="1">
      <c r="B145" s="1025"/>
      <c r="C145" s="819"/>
      <c r="D145" s="540" t="s">
        <v>479</v>
      </c>
      <c r="E145" s="541" t="s">
        <v>605</v>
      </c>
      <c r="F145" s="747">
        <v>0.91402334160996701</v>
      </c>
    </row>
    <row r="146" spans="2:6" s="528" customFormat="1">
      <c r="B146" s="1025"/>
      <c r="C146" s="819"/>
      <c r="D146" s="540" t="s">
        <v>481</v>
      </c>
      <c r="E146" s="541" t="s">
        <v>606</v>
      </c>
      <c r="F146" s="747">
        <v>0.74518237392672493</v>
      </c>
    </row>
    <row r="147" spans="2:6" s="528" customFormat="1">
      <c r="B147" s="1025"/>
      <c r="C147" s="819" t="s">
        <v>485</v>
      </c>
      <c r="D147" s="540" t="s">
        <v>483</v>
      </c>
      <c r="E147" s="541" t="s">
        <v>607</v>
      </c>
      <c r="F147" s="747">
        <v>1.0193043236670887</v>
      </c>
    </row>
    <row r="148" spans="2:6" s="528" customFormat="1">
      <c r="B148" s="1025"/>
      <c r="C148" s="819"/>
      <c r="D148" s="540" t="s">
        <v>486</v>
      </c>
      <c r="E148" s="541" t="s">
        <v>608</v>
      </c>
      <c r="F148" s="747">
        <v>0.91312347509030611</v>
      </c>
    </row>
    <row r="149" spans="2:6" s="528" customFormat="1">
      <c r="B149" s="1025"/>
      <c r="C149" s="819"/>
      <c r="D149" s="540" t="s">
        <v>488</v>
      </c>
      <c r="E149" s="541" t="s">
        <v>609</v>
      </c>
      <c r="F149" s="747">
        <v>0.7200862135777808</v>
      </c>
    </row>
    <row r="150" spans="2:6" s="528" customFormat="1">
      <c r="B150" s="1025"/>
      <c r="C150" s="819"/>
      <c r="D150" s="540" t="s">
        <v>490</v>
      </c>
      <c r="E150" s="541" t="s">
        <v>610</v>
      </c>
      <c r="F150" s="747">
        <v>0.66928093607507233</v>
      </c>
    </row>
    <row r="151" spans="2:6" s="528" customFormat="1">
      <c r="B151" s="1025"/>
      <c r="C151" s="819"/>
      <c r="D151" s="540" t="s">
        <v>492</v>
      </c>
      <c r="E151" s="541" t="s">
        <v>611</v>
      </c>
      <c r="F151" s="747">
        <v>0.72898082978492096</v>
      </c>
    </row>
    <row r="152" spans="2:6" s="528" customFormat="1">
      <c r="B152" s="1025"/>
      <c r="C152" s="819" t="s">
        <v>494</v>
      </c>
      <c r="D152" s="540" t="s">
        <v>495</v>
      </c>
      <c r="E152" s="541" t="s">
        <v>612</v>
      </c>
      <c r="F152" s="747">
        <v>0.72756548393596432</v>
      </c>
    </row>
    <row r="153" spans="2:6" s="528" customFormat="1">
      <c r="B153" s="1025"/>
      <c r="C153" s="819"/>
      <c r="D153" s="540" t="s">
        <v>497</v>
      </c>
      <c r="E153" s="541" t="s">
        <v>613</v>
      </c>
      <c r="F153" s="747">
        <v>0.73107100538311176</v>
      </c>
    </row>
    <row r="154" spans="2:6" s="528" customFormat="1">
      <c r="B154" s="1025"/>
      <c r="C154" s="819"/>
      <c r="D154" s="540" t="s">
        <v>499</v>
      </c>
      <c r="E154" s="541" t="s">
        <v>614</v>
      </c>
      <c r="F154" s="747">
        <v>0.59180017922570272</v>
      </c>
    </row>
    <row r="155" spans="2:6" s="528" customFormat="1" ht="16.5" thickBot="1">
      <c r="B155" s="1027"/>
      <c r="C155" s="819"/>
      <c r="D155" s="546" t="s">
        <v>501</v>
      </c>
      <c r="E155" s="547" t="s">
        <v>615</v>
      </c>
      <c r="F155" s="750">
        <v>0.65123817978350007</v>
      </c>
    </row>
    <row r="156" spans="2:6" s="528" customFormat="1">
      <c r="B156" s="1028">
        <v>2023</v>
      </c>
      <c r="C156" s="818" t="s">
        <v>505</v>
      </c>
      <c r="D156" s="836" t="s">
        <v>506</v>
      </c>
      <c r="E156" s="539" t="s">
        <v>660</v>
      </c>
      <c r="F156" s="835">
        <v>1.0417211046117569</v>
      </c>
    </row>
    <row r="157" spans="2:6" s="528" customFormat="1">
      <c r="B157" s="1029"/>
      <c r="C157" s="819"/>
      <c r="D157" s="615" t="s">
        <v>508</v>
      </c>
      <c r="E157" s="541" t="s">
        <v>661</v>
      </c>
      <c r="F157" s="751">
        <v>0.98209663249945511</v>
      </c>
    </row>
    <row r="158" spans="2:6">
      <c r="B158" s="1029"/>
      <c r="C158" s="821"/>
      <c r="D158" s="615" t="s">
        <v>510</v>
      </c>
      <c r="E158" s="541" t="s">
        <v>662</v>
      </c>
      <c r="F158" s="751">
        <v>0.95276414845790813</v>
      </c>
    </row>
    <row r="159" spans="2:6">
      <c r="B159" s="1029"/>
      <c r="C159" s="821"/>
      <c r="D159" s="615" t="s">
        <v>512</v>
      </c>
      <c r="E159" s="541" t="s">
        <v>663</v>
      </c>
      <c r="F159" s="751">
        <v>0.99564662499512024</v>
      </c>
    </row>
    <row r="160" spans="2:6">
      <c r="B160" s="1029"/>
      <c r="C160" s="821" t="s">
        <v>400</v>
      </c>
      <c r="D160" s="615" t="s">
        <v>514</v>
      </c>
      <c r="E160" s="541" t="s">
        <v>664</v>
      </c>
      <c r="F160" s="751">
        <v>1.024566636302688</v>
      </c>
    </row>
    <row r="161" spans="2:6">
      <c r="B161" s="1029"/>
      <c r="C161" s="821"/>
      <c r="D161" s="615" t="s">
        <v>516</v>
      </c>
      <c r="E161" s="541" t="s">
        <v>665</v>
      </c>
      <c r="F161" s="751">
        <v>0.82426962646193402</v>
      </c>
    </row>
    <row r="162" spans="2:6">
      <c r="B162" s="1029"/>
      <c r="C162" s="821"/>
      <c r="D162" s="615" t="s">
        <v>401</v>
      </c>
      <c r="E162" s="541" t="s">
        <v>666</v>
      </c>
      <c r="F162" s="751">
        <v>0.95363788486247192</v>
      </c>
    </row>
    <row r="163" spans="2:6">
      <c r="B163" s="1029"/>
      <c r="C163" s="821"/>
      <c r="D163" s="615" t="s">
        <v>403</v>
      </c>
      <c r="E163" s="541" t="s">
        <v>667</v>
      </c>
      <c r="F163" s="751">
        <v>1.1153240504296305</v>
      </c>
    </row>
    <row r="164" spans="2:6">
      <c r="B164" s="1029"/>
      <c r="C164" s="821" t="s">
        <v>407</v>
      </c>
      <c r="D164" s="615" t="s">
        <v>405</v>
      </c>
      <c r="E164" s="541" t="s">
        <v>668</v>
      </c>
      <c r="F164" s="751">
        <v>1.0692954606411753</v>
      </c>
    </row>
    <row r="165" spans="2:6">
      <c r="B165" s="1029"/>
      <c r="C165" s="821"/>
      <c r="D165" s="615" t="s">
        <v>408</v>
      </c>
      <c r="E165" s="541" t="s">
        <v>669</v>
      </c>
      <c r="F165" s="751">
        <v>1.1740403323363775</v>
      </c>
    </row>
    <row r="166" spans="2:6">
      <c r="B166" s="1029"/>
      <c r="C166" s="821"/>
      <c r="D166" s="615" t="s">
        <v>410</v>
      </c>
      <c r="E166" s="541" t="s">
        <v>670</v>
      </c>
      <c r="F166" s="751">
        <v>1.2280621752995595</v>
      </c>
    </row>
    <row r="167" spans="2:6">
      <c r="B167" s="1029"/>
      <c r="C167" s="821"/>
      <c r="D167" s="615" t="s">
        <v>412</v>
      </c>
      <c r="E167" s="541" t="s">
        <v>671</v>
      </c>
      <c r="F167" s="751">
        <v>0.68773189632099707</v>
      </c>
    </row>
    <row r="168" spans="2:6">
      <c r="B168" s="1029"/>
      <c r="C168" s="821"/>
      <c r="D168" s="615" t="s">
        <v>414</v>
      </c>
      <c r="E168" s="541" t="s">
        <v>672</v>
      </c>
      <c r="F168" s="751">
        <v>0.96064225084060317</v>
      </c>
    </row>
    <row r="169" spans="2:6">
      <c r="B169" s="1029"/>
      <c r="C169" s="821" t="s">
        <v>418</v>
      </c>
      <c r="D169" s="615" t="s">
        <v>416</v>
      </c>
      <c r="E169" s="731" t="s">
        <v>790</v>
      </c>
      <c r="F169" s="747">
        <v>0.70869307465136722</v>
      </c>
    </row>
    <row r="170" spans="2:6">
      <c r="B170" s="1029"/>
      <c r="C170" s="821"/>
      <c r="D170" s="615" t="s">
        <v>419</v>
      </c>
      <c r="E170" s="731" t="s">
        <v>791</v>
      </c>
      <c r="F170" s="747">
        <v>1.2853305577476157</v>
      </c>
    </row>
    <row r="171" spans="2:6">
      <c r="B171" s="1029"/>
      <c r="C171" s="821"/>
      <c r="D171" s="615" t="s">
        <v>421</v>
      </c>
      <c r="E171" s="731" t="s">
        <v>792</v>
      </c>
      <c r="F171" s="747">
        <v>1.133873026882656</v>
      </c>
    </row>
    <row r="172" spans="2:6">
      <c r="B172" s="1029"/>
      <c r="C172" s="821"/>
      <c r="D172" s="615" t="s">
        <v>423</v>
      </c>
      <c r="E172" s="731" t="s">
        <v>793</v>
      </c>
      <c r="F172" s="747">
        <v>0.88199649529598134</v>
      </c>
    </row>
    <row r="173" spans="2:6">
      <c r="B173" s="1029"/>
      <c r="C173" s="821" t="s">
        <v>427</v>
      </c>
      <c r="D173" s="615" t="s">
        <v>425</v>
      </c>
      <c r="E173" s="731" t="s">
        <v>794</v>
      </c>
      <c r="F173" s="747">
        <v>0.94937748307415692</v>
      </c>
    </row>
    <row r="174" spans="2:6">
      <c r="B174" s="1029"/>
      <c r="C174" s="821"/>
      <c r="D174" s="615" t="s">
        <v>428</v>
      </c>
      <c r="E174" s="731" t="s">
        <v>795</v>
      </c>
      <c r="F174" s="747">
        <v>1.0411347625358842</v>
      </c>
    </row>
    <row r="175" spans="2:6">
      <c r="B175" s="1029"/>
      <c r="C175" s="821"/>
      <c r="D175" s="615" t="s">
        <v>430</v>
      </c>
      <c r="E175" s="731" t="s">
        <v>796</v>
      </c>
      <c r="F175" s="747">
        <v>1.2569247732497473</v>
      </c>
    </row>
    <row r="176" spans="2:6">
      <c r="B176" s="1029"/>
      <c r="C176" s="821"/>
      <c r="D176" s="615" t="s">
        <v>432</v>
      </c>
      <c r="E176" s="731" t="s">
        <v>797</v>
      </c>
      <c r="F176" s="747">
        <v>0.81646167553044235</v>
      </c>
    </row>
    <row r="177" spans="2:6">
      <c r="B177" s="1029"/>
      <c r="C177" s="821"/>
      <c r="D177" s="615" t="s">
        <v>434</v>
      </c>
      <c r="E177" s="731" t="s">
        <v>798</v>
      </c>
      <c r="F177" s="747">
        <v>0.79138630484646122</v>
      </c>
    </row>
    <row r="178" spans="2:6">
      <c r="B178" s="1029"/>
      <c r="C178" s="821" t="s">
        <v>436</v>
      </c>
      <c r="D178" s="615" t="s">
        <v>437</v>
      </c>
      <c r="E178" s="731" t="s">
        <v>801</v>
      </c>
      <c r="F178" s="747">
        <v>0.68879369881624619</v>
      </c>
    </row>
    <row r="179" spans="2:6">
      <c r="B179" s="1029"/>
      <c r="C179" s="821"/>
      <c r="D179" s="615" t="s">
        <v>439</v>
      </c>
      <c r="E179" s="731" t="s">
        <v>799</v>
      </c>
      <c r="F179" s="747">
        <v>0.67360384400975715</v>
      </c>
    </row>
    <row r="180" spans="2:6">
      <c r="B180" s="1029"/>
      <c r="C180" s="821"/>
      <c r="D180" s="615" t="s">
        <v>441</v>
      </c>
      <c r="E180" s="731" t="s">
        <v>800</v>
      </c>
      <c r="F180" s="747">
        <v>0.50460560199612914</v>
      </c>
    </row>
    <row r="181" spans="2:6">
      <c r="B181" s="1029"/>
      <c r="C181" s="821"/>
      <c r="D181" s="615" t="s">
        <v>443</v>
      </c>
      <c r="E181" s="731" t="s">
        <v>802</v>
      </c>
      <c r="F181" s="747">
        <v>0.42979813961604296</v>
      </c>
    </row>
    <row r="182" spans="2:6">
      <c r="B182" s="1029"/>
      <c r="C182" s="821"/>
      <c r="D182" s="540" t="s">
        <v>445</v>
      </c>
      <c r="E182" s="731" t="s">
        <v>826</v>
      </c>
      <c r="F182" s="789">
        <v>0.40817190223985439</v>
      </c>
    </row>
    <row r="183" spans="2:6">
      <c r="B183" s="1029"/>
      <c r="C183" s="821"/>
      <c r="D183" s="540" t="s">
        <v>448</v>
      </c>
      <c r="E183" s="731" t="s">
        <v>827</v>
      </c>
      <c r="F183" s="789">
        <v>0.35782091848234759</v>
      </c>
    </row>
    <row r="184" spans="2:6">
      <c r="B184" s="1029"/>
      <c r="C184" s="821" t="s">
        <v>447</v>
      </c>
      <c r="D184" s="540" t="s">
        <v>450</v>
      </c>
      <c r="E184" s="731" t="s">
        <v>829</v>
      </c>
      <c r="F184" s="789">
        <v>0.35458418712291329</v>
      </c>
    </row>
    <row r="185" spans="2:6">
      <c r="B185" s="1029"/>
      <c r="C185" s="821"/>
      <c r="D185" s="540" t="s">
        <v>452</v>
      </c>
      <c r="E185" s="731" t="s">
        <v>828</v>
      </c>
      <c r="F185" s="789">
        <v>0.35990979074418405</v>
      </c>
    </row>
    <row r="186" spans="2:6">
      <c r="B186" s="1029"/>
      <c r="C186" s="821"/>
      <c r="D186" s="540" t="s">
        <v>454</v>
      </c>
      <c r="E186" s="731" t="s">
        <v>830</v>
      </c>
      <c r="F186" s="789">
        <v>0.40072001652853756</v>
      </c>
    </row>
    <row r="187" spans="2:6">
      <c r="B187" s="1029"/>
      <c r="C187" s="821"/>
      <c r="D187" s="540" t="s">
        <v>457</v>
      </c>
      <c r="E187" s="731" t="s">
        <v>831</v>
      </c>
      <c r="F187" s="789">
        <v>0.295856395245919</v>
      </c>
    </row>
    <row r="188" spans="2:6">
      <c r="B188" s="1029"/>
      <c r="C188" s="821" t="s">
        <v>456</v>
      </c>
      <c r="D188" s="540" t="s">
        <v>459</v>
      </c>
      <c r="E188" s="731" t="s">
        <v>832</v>
      </c>
      <c r="F188" s="789">
        <v>0.360584454791327</v>
      </c>
    </row>
    <row r="189" spans="2:6">
      <c r="B189" s="1029"/>
      <c r="C189" s="821"/>
      <c r="D189" s="540" t="s">
        <v>461</v>
      </c>
      <c r="E189" s="731" t="s">
        <v>833</v>
      </c>
      <c r="F189" s="789">
        <v>0.5742766662912101</v>
      </c>
    </row>
    <row r="190" spans="2:6">
      <c r="B190" s="1029"/>
      <c r="C190" s="821"/>
      <c r="D190" s="540" t="s">
        <v>463</v>
      </c>
      <c r="E190" s="731" t="s">
        <v>834</v>
      </c>
      <c r="F190" s="789">
        <v>0.79301719525038017</v>
      </c>
    </row>
    <row r="191" spans="2:6">
      <c r="B191" s="1029"/>
      <c r="C191" s="821"/>
      <c r="D191" s="540" t="s">
        <v>466</v>
      </c>
      <c r="E191" s="731" t="s">
        <v>835</v>
      </c>
      <c r="F191" s="789">
        <v>0.58417493157099987</v>
      </c>
    </row>
    <row r="192" spans="2:6">
      <c r="B192" s="1029"/>
      <c r="C192" s="821" t="s">
        <v>465</v>
      </c>
      <c r="D192" s="540" t="s">
        <v>468</v>
      </c>
      <c r="E192" s="731" t="s">
        <v>836</v>
      </c>
      <c r="F192" s="789">
        <v>0.75960466047110731</v>
      </c>
    </row>
    <row r="193" spans="2:6">
      <c r="B193" s="1029"/>
      <c r="C193" s="821"/>
      <c r="D193" s="540" t="s">
        <v>470</v>
      </c>
      <c r="E193" s="731" t="s">
        <v>837</v>
      </c>
      <c r="F193" s="789">
        <v>1.0964109532958726</v>
      </c>
    </row>
    <row r="194" spans="2:6">
      <c r="B194" s="1029"/>
      <c r="C194" s="821"/>
      <c r="D194" s="540" t="s">
        <v>472</v>
      </c>
      <c r="E194" s="731" t="s">
        <v>838</v>
      </c>
      <c r="F194" s="789">
        <v>1.0425140660432484</v>
      </c>
    </row>
    <row r="195" spans="2:6">
      <c r="B195" s="1029"/>
      <c r="C195" s="821"/>
      <c r="D195" s="540" t="s">
        <v>474</v>
      </c>
      <c r="E195" s="731" t="s">
        <v>900</v>
      </c>
      <c r="F195" s="789">
        <v>1.0984925537388903</v>
      </c>
    </row>
    <row r="196" spans="2:6">
      <c r="B196" s="1029"/>
      <c r="C196" s="821" t="s">
        <v>476</v>
      </c>
      <c r="D196" s="540" t="s">
        <v>477</v>
      </c>
      <c r="E196" s="731" t="s">
        <v>901</v>
      </c>
      <c r="F196" s="789">
        <v>0.74474193187291537</v>
      </c>
    </row>
    <row r="197" spans="2:6">
      <c r="B197" s="1029"/>
      <c r="C197" s="821"/>
      <c r="D197" s="540" t="s">
        <v>479</v>
      </c>
      <c r="E197" s="731" t="s">
        <v>902</v>
      </c>
      <c r="F197" s="789">
        <v>1.0498800403006281</v>
      </c>
    </row>
    <row r="198" spans="2:6">
      <c r="B198" s="1029"/>
      <c r="C198" s="821"/>
      <c r="D198" s="540" t="s">
        <v>481</v>
      </c>
      <c r="E198" s="731" t="s">
        <v>883</v>
      </c>
      <c r="F198" s="789">
        <v>1.4826182404192505</v>
      </c>
    </row>
    <row r="199" spans="2:6">
      <c r="B199" s="1029"/>
      <c r="C199" s="821"/>
      <c r="D199" s="540" t="s">
        <v>483</v>
      </c>
      <c r="E199" s="731" t="s">
        <v>895</v>
      </c>
      <c r="F199" s="789">
        <v>1.0517834154947463</v>
      </c>
    </row>
    <row r="200" spans="2:6">
      <c r="B200" s="1029"/>
      <c r="C200" s="821" t="s">
        <v>485</v>
      </c>
      <c r="D200" s="540" t="s">
        <v>486</v>
      </c>
      <c r="E200" s="731" t="s">
        <v>884</v>
      </c>
      <c r="F200" s="789">
        <v>1.1924196136775682</v>
      </c>
    </row>
    <row r="201" spans="2:6">
      <c r="B201" s="1029"/>
      <c r="C201" s="821"/>
      <c r="D201" s="540" t="s">
        <v>488</v>
      </c>
      <c r="E201" s="731" t="s">
        <v>885</v>
      </c>
      <c r="F201" s="789">
        <v>0.74323176360552823</v>
      </c>
    </row>
    <row r="202" spans="2:6">
      <c r="B202" s="1029"/>
      <c r="C202" s="821"/>
      <c r="D202" s="540" t="s">
        <v>490</v>
      </c>
      <c r="E202" s="731" t="s">
        <v>886</v>
      </c>
      <c r="F202" s="789">
        <v>1.0245149275991583</v>
      </c>
    </row>
    <row r="203" spans="2:6">
      <c r="B203" s="1029"/>
      <c r="C203" s="821"/>
      <c r="D203" s="540" t="s">
        <v>492</v>
      </c>
      <c r="E203" s="731" t="s">
        <v>887</v>
      </c>
      <c r="F203" s="789">
        <v>1.1532086578042091</v>
      </c>
    </row>
    <row r="204" spans="2:6">
      <c r="B204" s="1029"/>
      <c r="C204" s="821" t="s">
        <v>494</v>
      </c>
      <c r="D204" s="540" t="s">
        <v>495</v>
      </c>
      <c r="E204" s="731" t="s">
        <v>903</v>
      </c>
      <c r="F204" s="789">
        <v>1.0042375793799418</v>
      </c>
    </row>
    <row r="205" spans="2:6">
      <c r="B205" s="1029"/>
      <c r="C205" s="821"/>
      <c r="D205" s="540" t="s">
        <v>497</v>
      </c>
      <c r="E205" s="731" t="s">
        <v>889</v>
      </c>
      <c r="F205" s="789">
        <v>1.1542694186682116</v>
      </c>
    </row>
    <row r="206" spans="2:6">
      <c r="B206" s="1029"/>
      <c r="C206" s="821"/>
      <c r="D206" s="540" t="s">
        <v>499</v>
      </c>
      <c r="E206" s="731" t="s">
        <v>890</v>
      </c>
      <c r="F206" s="789">
        <v>0.76744391994362227</v>
      </c>
    </row>
    <row r="207" spans="2:6" ht="16.5" thickBot="1">
      <c r="B207" s="1030"/>
      <c r="C207" s="822"/>
      <c r="D207" s="542" t="s">
        <v>501</v>
      </c>
      <c r="E207" s="838" t="s">
        <v>891</v>
      </c>
      <c r="F207" s="839">
        <v>0.84962232889375744</v>
      </c>
    </row>
    <row r="208" spans="2:6">
      <c r="B208" s="1028">
        <v>2024</v>
      </c>
      <c r="C208" s="818" t="s">
        <v>505</v>
      </c>
      <c r="D208" s="836" t="s">
        <v>506</v>
      </c>
      <c r="E208" s="539" t="s">
        <v>934</v>
      </c>
      <c r="F208" s="835">
        <v>0.98608217520587504</v>
      </c>
    </row>
    <row r="209" spans="2:6">
      <c r="B209" s="1029"/>
      <c r="C209" s="819"/>
      <c r="D209" s="615" t="s">
        <v>508</v>
      </c>
      <c r="E209" s="541" t="s">
        <v>935</v>
      </c>
      <c r="F209" s="751">
        <v>1.0414287657587196</v>
      </c>
    </row>
    <row r="210" spans="2:6">
      <c r="B210" s="1029"/>
      <c r="C210" s="821"/>
      <c r="D210" s="615" t="s">
        <v>510</v>
      </c>
      <c r="E210" s="541" t="s">
        <v>936</v>
      </c>
      <c r="F210" s="751">
        <v>1.0147269523072084</v>
      </c>
    </row>
    <row r="211" spans="2:6">
      <c r="B211" s="1029"/>
      <c r="C211" s="821"/>
      <c r="D211" s="615" t="s">
        <v>512</v>
      </c>
      <c r="E211" s="541" t="s">
        <v>937</v>
      </c>
      <c r="F211" s="751">
        <v>1.0275998853329884</v>
      </c>
    </row>
    <row r="212" spans="2:6">
      <c r="B212" s="1029"/>
      <c r="C212" s="821" t="s">
        <v>400</v>
      </c>
      <c r="D212" s="615" t="s">
        <v>514</v>
      </c>
      <c r="E212" s="541" t="s">
        <v>938</v>
      </c>
      <c r="F212" s="751">
        <v>1.14721207645978</v>
      </c>
    </row>
    <row r="213" spans="2:6">
      <c r="B213" s="1029"/>
      <c r="C213" s="821"/>
      <c r="D213" s="615" t="s">
        <v>516</v>
      </c>
      <c r="E213" s="541" t="s">
        <v>939</v>
      </c>
      <c r="F213" s="751">
        <v>0.98977051333209809</v>
      </c>
    </row>
    <row r="214" spans="2:6">
      <c r="B214" s="1029"/>
      <c r="C214" s="821"/>
      <c r="D214" s="615" t="s">
        <v>401</v>
      </c>
      <c r="E214" s="541" t="s">
        <v>940</v>
      </c>
      <c r="F214" s="751">
        <v>0.9964055028460076</v>
      </c>
    </row>
    <row r="215" spans="2:6">
      <c r="B215" s="1029"/>
      <c r="C215" s="821"/>
      <c r="D215" s="615" t="s">
        <v>403</v>
      </c>
      <c r="E215" s="541" t="s">
        <v>941</v>
      </c>
      <c r="F215" s="751">
        <v>1.2037737738159275</v>
      </c>
    </row>
    <row r="216" spans="2:6">
      <c r="B216" s="1029"/>
      <c r="C216" s="821" t="s">
        <v>407</v>
      </c>
      <c r="D216" s="615" t="s">
        <v>405</v>
      </c>
      <c r="E216" s="541" t="s">
        <v>942</v>
      </c>
      <c r="F216" s="751">
        <v>1.111726053021125</v>
      </c>
    </row>
    <row r="217" spans="2:6">
      <c r="B217" s="1029"/>
      <c r="C217" s="821"/>
      <c r="D217" s="615" t="s">
        <v>408</v>
      </c>
      <c r="E217" s="541" t="s">
        <v>943</v>
      </c>
      <c r="F217" s="751">
        <v>1.0677474782656224</v>
      </c>
    </row>
    <row r="218" spans="2:6">
      <c r="B218" s="1029"/>
      <c r="C218" s="821"/>
      <c r="D218" s="615" t="s">
        <v>410</v>
      </c>
      <c r="E218" s="541" t="s">
        <v>944</v>
      </c>
      <c r="F218" s="751">
        <v>1.3002606374804029</v>
      </c>
    </row>
    <row r="219" spans="2:6">
      <c r="B219" s="1029"/>
      <c r="C219" s="821"/>
      <c r="D219" s="615" t="s">
        <v>412</v>
      </c>
      <c r="E219" s="541" t="s">
        <v>945</v>
      </c>
      <c r="F219" s="751">
        <v>0.75029676082902941</v>
      </c>
    </row>
    <row r="220" spans="2:6">
      <c r="B220" s="1029"/>
      <c r="C220" s="821"/>
      <c r="D220" s="928" t="s">
        <v>414</v>
      </c>
      <c r="E220" s="547" t="s">
        <v>946</v>
      </c>
      <c r="F220" s="929">
        <v>0.79348267844543063</v>
      </c>
    </row>
    <row r="221" spans="2:6">
      <c r="B221" s="1029"/>
      <c r="C221" s="825" t="s">
        <v>418</v>
      </c>
      <c r="D221" s="932" t="s">
        <v>416</v>
      </c>
      <c r="E221" s="731" t="s">
        <v>790</v>
      </c>
      <c r="F221" s="747">
        <v>1.2092499585394907</v>
      </c>
    </row>
    <row r="222" spans="2:6">
      <c r="B222" s="1029"/>
      <c r="C222" s="825"/>
      <c r="D222" s="615" t="s">
        <v>419</v>
      </c>
      <c r="E222" s="731" t="s">
        <v>791</v>
      </c>
      <c r="F222" s="747">
        <v>1.0885344630889706</v>
      </c>
    </row>
    <row r="223" spans="2:6">
      <c r="B223" s="1029"/>
      <c r="C223" s="825"/>
      <c r="D223" s="615" t="s">
        <v>421</v>
      </c>
      <c r="E223" s="731" t="s">
        <v>792</v>
      </c>
      <c r="F223" s="747">
        <v>1.2356305551427578</v>
      </c>
    </row>
    <row r="224" spans="2:6">
      <c r="B224" s="1029"/>
      <c r="C224" s="825"/>
      <c r="D224" s="615" t="s">
        <v>423</v>
      </c>
      <c r="E224" s="731" t="s">
        <v>793</v>
      </c>
      <c r="F224" s="747">
        <v>1.0253397416134333</v>
      </c>
    </row>
    <row r="225" spans="2:6">
      <c r="B225" s="1029"/>
      <c r="C225" s="825" t="s">
        <v>427</v>
      </c>
      <c r="D225" s="615" t="s">
        <v>425</v>
      </c>
      <c r="E225" s="731" t="s">
        <v>794</v>
      </c>
      <c r="F225" s="747">
        <v>1.4051785011996989</v>
      </c>
    </row>
    <row r="226" spans="2:6">
      <c r="B226" s="1029"/>
      <c r="C226" s="825"/>
      <c r="D226" s="615" t="s">
        <v>428</v>
      </c>
      <c r="E226" s="731" t="s">
        <v>795</v>
      </c>
      <c r="F226" s="747">
        <v>1.2018686546924449</v>
      </c>
    </row>
    <row r="227" spans="2:6">
      <c r="B227" s="1029"/>
      <c r="C227" s="825"/>
      <c r="D227" s="615" t="s">
        <v>430</v>
      </c>
      <c r="E227" s="731" t="s">
        <v>796</v>
      </c>
      <c r="F227" s="747">
        <v>0.83525837831034411</v>
      </c>
    </row>
    <row r="228" spans="2:6">
      <c r="B228" s="1029"/>
      <c r="C228" s="825"/>
      <c r="D228" s="615" t="s">
        <v>432</v>
      </c>
      <c r="E228" s="731" t="s">
        <v>797</v>
      </c>
      <c r="F228" s="747">
        <v>0.91531311984315677</v>
      </c>
    </row>
    <row r="229" spans="2:6">
      <c r="B229" s="1029"/>
      <c r="C229" s="825"/>
      <c r="D229" s="615" t="s">
        <v>434</v>
      </c>
      <c r="E229" s="731" t="s">
        <v>798</v>
      </c>
      <c r="F229" s="747">
        <v>0.76843660761338872</v>
      </c>
    </row>
    <row r="230" spans="2:6">
      <c r="B230" s="1029"/>
      <c r="C230" s="825" t="s">
        <v>436</v>
      </c>
      <c r="D230" s="615" t="s">
        <v>437</v>
      </c>
      <c r="E230" s="731" t="s">
        <v>801</v>
      </c>
      <c r="F230" s="747">
        <v>0.70599051105993538</v>
      </c>
    </row>
    <row r="231" spans="2:6">
      <c r="B231" s="1029"/>
      <c r="C231" s="825"/>
      <c r="D231" s="615" t="s">
        <v>439</v>
      </c>
      <c r="E231" s="731" t="s">
        <v>799</v>
      </c>
      <c r="F231" s="747">
        <v>0.64238582028159008</v>
      </c>
    </row>
    <row r="232" spans="2:6">
      <c r="B232" s="1029"/>
      <c r="C232" s="825"/>
      <c r="D232" s="615" t="s">
        <v>441</v>
      </c>
      <c r="E232" s="731" t="s">
        <v>800</v>
      </c>
      <c r="F232" s="747">
        <v>0.59451211179446295</v>
      </c>
    </row>
    <row r="233" spans="2:6">
      <c r="B233" s="1029"/>
      <c r="C233" s="825"/>
      <c r="D233" s="932" t="s">
        <v>443</v>
      </c>
      <c r="E233" s="731" t="s">
        <v>802</v>
      </c>
      <c r="F233" s="747">
        <v>0.58980020759754148</v>
      </c>
    </row>
    <row r="234" spans="2:6">
      <c r="B234" s="823"/>
      <c r="C234" s="825"/>
      <c r="D234" s="544" t="s">
        <v>445</v>
      </c>
      <c r="E234" s="837" t="s">
        <v>826</v>
      </c>
      <c r="F234" s="930">
        <v>0.59905322923341497</v>
      </c>
    </row>
    <row r="235" spans="2:6">
      <c r="B235" s="823"/>
      <c r="C235" s="825"/>
      <c r="D235" s="540" t="s">
        <v>448</v>
      </c>
      <c r="E235" s="731" t="s">
        <v>827</v>
      </c>
      <c r="F235" s="789">
        <v>0.46351384771223336</v>
      </c>
    </row>
    <row r="236" spans="2:6">
      <c r="B236" s="823"/>
      <c r="C236" s="825" t="s">
        <v>447</v>
      </c>
      <c r="D236" s="540" t="s">
        <v>450</v>
      </c>
      <c r="E236" s="731" t="s">
        <v>829</v>
      </c>
      <c r="F236" s="789">
        <v>0.42303818924969666</v>
      </c>
    </row>
    <row r="237" spans="2:6">
      <c r="B237" s="823"/>
      <c r="C237" s="825"/>
      <c r="D237" s="540" t="s">
        <v>452</v>
      </c>
      <c r="E237" s="731" t="s">
        <v>828</v>
      </c>
      <c r="F237" s="789">
        <v>0.4708522702235064</v>
      </c>
    </row>
    <row r="238" spans="2:6">
      <c r="B238" s="823"/>
      <c r="C238" s="825"/>
      <c r="D238" s="540" t="s">
        <v>454</v>
      </c>
      <c r="E238" s="731" t="s">
        <v>830</v>
      </c>
      <c r="F238" s="789">
        <v>0.41502338496317376</v>
      </c>
    </row>
    <row r="239" spans="2:6">
      <c r="B239" s="823"/>
      <c r="C239" s="825"/>
      <c r="D239" s="540" t="s">
        <v>457</v>
      </c>
      <c r="E239" s="731" t="s">
        <v>831</v>
      </c>
      <c r="F239" s="789">
        <v>0.32950913007709981</v>
      </c>
    </row>
    <row r="240" spans="2:6">
      <c r="B240" s="823"/>
      <c r="C240" s="825" t="s">
        <v>456</v>
      </c>
      <c r="D240" s="540" t="s">
        <v>459</v>
      </c>
      <c r="E240" s="731" t="s">
        <v>832</v>
      </c>
      <c r="F240" s="789">
        <v>0.4153102532309515</v>
      </c>
    </row>
    <row r="241" spans="2:6">
      <c r="B241" s="823"/>
      <c r="C241" s="825"/>
      <c r="D241" s="540" t="s">
        <v>461</v>
      </c>
      <c r="E241" s="731" t="s">
        <v>833</v>
      </c>
      <c r="F241" s="789">
        <v>0.60052842919304783</v>
      </c>
    </row>
    <row r="242" spans="2:6">
      <c r="B242" s="823"/>
      <c r="C242" s="825"/>
      <c r="D242" s="540" t="s">
        <v>463</v>
      </c>
      <c r="E242" s="731" t="s">
        <v>834</v>
      </c>
      <c r="F242" s="789">
        <v>0.82472716778282418</v>
      </c>
    </row>
    <row r="243" spans="2:6">
      <c r="B243" s="823"/>
      <c r="C243" s="825"/>
      <c r="D243" s="540" t="s">
        <v>466</v>
      </c>
      <c r="E243" s="731" t="s">
        <v>835</v>
      </c>
      <c r="F243" s="789">
        <v>0.71424202675198767</v>
      </c>
    </row>
    <row r="244" spans="2:6">
      <c r="B244" s="823"/>
      <c r="C244" s="825" t="s">
        <v>465</v>
      </c>
      <c r="D244" s="540" t="s">
        <v>468</v>
      </c>
      <c r="E244" s="731" t="s">
        <v>836</v>
      </c>
      <c r="F244" s="789">
        <v>0.83525578097476239</v>
      </c>
    </row>
    <row r="245" spans="2:6">
      <c r="B245" s="823"/>
      <c r="C245" s="825"/>
      <c r="D245" s="540" t="s">
        <v>470</v>
      </c>
      <c r="E245" s="731" t="s">
        <v>837</v>
      </c>
      <c r="F245" s="789">
        <v>1.327600946508813</v>
      </c>
    </row>
    <row r="246" spans="2:6" ht="16.5" thickBot="1">
      <c r="B246" s="824"/>
      <c r="C246" s="931"/>
      <c r="D246" s="542" t="s">
        <v>472</v>
      </c>
      <c r="E246" s="838" t="s">
        <v>838</v>
      </c>
      <c r="F246" s="839">
        <v>0.92406736349649909</v>
      </c>
    </row>
    <row r="247" spans="2:6" hidden="1">
      <c r="B247" s="823"/>
      <c r="C247" s="825"/>
      <c r="D247" s="544" t="s">
        <v>474</v>
      </c>
      <c r="E247" s="837" t="s">
        <v>900</v>
      </c>
      <c r="F247" s="930"/>
    </row>
    <row r="248" spans="2:6" hidden="1">
      <c r="B248" s="823"/>
      <c r="C248" s="825" t="s">
        <v>476</v>
      </c>
      <c r="D248" s="540" t="s">
        <v>477</v>
      </c>
      <c r="E248" s="731" t="s">
        <v>901</v>
      </c>
      <c r="F248" s="789"/>
    </row>
    <row r="249" spans="2:6" hidden="1">
      <c r="B249" s="823"/>
      <c r="C249" s="825"/>
      <c r="D249" s="540" t="s">
        <v>479</v>
      </c>
      <c r="E249" s="731" t="s">
        <v>902</v>
      </c>
      <c r="F249" s="789"/>
    </row>
    <row r="250" spans="2:6" hidden="1">
      <c r="B250" s="823"/>
      <c r="C250" s="825"/>
      <c r="D250" s="540" t="s">
        <v>481</v>
      </c>
      <c r="E250" s="731" t="s">
        <v>883</v>
      </c>
      <c r="F250" s="789"/>
    </row>
    <row r="251" spans="2:6" hidden="1">
      <c r="B251" s="823"/>
      <c r="C251" s="825"/>
      <c r="D251" s="540" t="s">
        <v>483</v>
      </c>
      <c r="E251" s="731" t="s">
        <v>895</v>
      </c>
      <c r="F251" s="789"/>
    </row>
    <row r="252" spans="2:6" hidden="1">
      <c r="B252" s="823"/>
      <c r="C252" s="825" t="s">
        <v>485</v>
      </c>
      <c r="D252" s="540" t="s">
        <v>486</v>
      </c>
      <c r="E252" s="731" t="s">
        <v>884</v>
      </c>
      <c r="F252" s="789"/>
    </row>
    <row r="253" spans="2:6" hidden="1">
      <c r="B253" s="823"/>
      <c r="C253" s="825"/>
      <c r="D253" s="540" t="s">
        <v>488</v>
      </c>
      <c r="E253" s="731" t="s">
        <v>885</v>
      </c>
      <c r="F253" s="789"/>
    </row>
    <row r="254" spans="2:6" hidden="1">
      <c r="B254" s="823"/>
      <c r="C254" s="825"/>
      <c r="D254" s="540" t="s">
        <v>490</v>
      </c>
      <c r="E254" s="731" t="s">
        <v>886</v>
      </c>
      <c r="F254" s="789"/>
    </row>
    <row r="255" spans="2:6" hidden="1">
      <c r="B255" s="823"/>
      <c r="C255" s="825"/>
      <c r="D255" s="540" t="s">
        <v>492</v>
      </c>
      <c r="E255" s="731" t="s">
        <v>887</v>
      </c>
      <c r="F255" s="789"/>
    </row>
    <row r="256" spans="2:6" hidden="1">
      <c r="B256" s="823"/>
      <c r="C256" s="825" t="s">
        <v>494</v>
      </c>
      <c r="D256" s="540" t="s">
        <v>495</v>
      </c>
      <c r="E256" s="731" t="s">
        <v>903</v>
      </c>
      <c r="F256" s="789"/>
    </row>
    <row r="257" spans="2:6" hidden="1">
      <c r="B257" s="823"/>
      <c r="C257" s="825"/>
      <c r="D257" s="540" t="s">
        <v>497</v>
      </c>
      <c r="E257" s="731" t="s">
        <v>889</v>
      </c>
      <c r="F257" s="789"/>
    </row>
    <row r="258" spans="2:6" hidden="1">
      <c r="B258" s="823"/>
      <c r="C258" s="825"/>
      <c r="D258" s="540" t="s">
        <v>499</v>
      </c>
      <c r="E258" s="731" t="s">
        <v>890</v>
      </c>
      <c r="F258" s="789"/>
    </row>
    <row r="259" spans="2:6" ht="16.5" hidden="1" thickBot="1">
      <c r="B259" s="824"/>
      <c r="C259" s="826"/>
      <c r="D259" s="540" t="s">
        <v>501</v>
      </c>
      <c r="E259" s="731" t="s">
        <v>891</v>
      </c>
      <c r="F259" s="789"/>
    </row>
  </sheetData>
  <mergeCells count="5">
    <mergeCell ref="B6:B51"/>
    <mergeCell ref="B52:B103"/>
    <mergeCell ref="B104:B155"/>
    <mergeCell ref="B156:B207"/>
    <mergeCell ref="B208:B233"/>
  </mergeCells>
  <phoneticPr fontId="82" type="noConversion"/>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2:F188 F234:F240" xr:uid="{B05DF041-6E30-45BE-B413-87063E85E942}">
      <formula1>-100000</formula1>
      <formula2>100000</formula2>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tabColor rgb="FF0000FF"/>
  </sheetPr>
  <dimension ref="A1:R38"/>
  <sheetViews>
    <sheetView showGridLines="0" topLeftCell="C1" zoomScale="90" zoomScaleNormal="90" workbookViewId="0">
      <selection activeCell="O13" sqref="O13"/>
    </sheetView>
  </sheetViews>
  <sheetFormatPr defaultColWidth="9.140625" defaultRowHeight="15.75"/>
  <cols>
    <col min="1" max="1" width="46.140625" style="6" customWidth="1"/>
    <col min="2" max="9" width="10.7109375" style="6" customWidth="1"/>
    <col min="10" max="10" width="4.140625" style="6" customWidth="1"/>
    <col min="11" max="12" width="10.7109375" style="6" customWidth="1"/>
    <col min="13" max="13" width="4.140625" style="6" customWidth="1"/>
    <col min="14" max="15" width="10.7109375" style="6" customWidth="1"/>
    <col min="16" max="16" width="4.140625" style="6" customWidth="1"/>
    <col min="17" max="18" width="10.7109375" style="6" customWidth="1"/>
    <col min="19" max="16384" width="9.140625" style="6"/>
  </cols>
  <sheetData>
    <row r="1" spans="1:18" ht="21">
      <c r="A1" s="2" t="str">
        <f>+'Indice-Index'!A14</f>
        <v>1.7   Linee complessive - Total lines</v>
      </c>
      <c r="B1" s="88"/>
      <c r="C1" s="88"/>
      <c r="D1" s="88"/>
      <c r="E1" s="88"/>
      <c r="F1" s="88"/>
      <c r="G1" s="88"/>
      <c r="H1" s="88"/>
      <c r="I1" s="88"/>
      <c r="J1" s="88"/>
      <c r="K1" s="88"/>
      <c r="L1" s="88"/>
      <c r="M1" s="88"/>
      <c r="N1" s="88"/>
      <c r="O1" s="88"/>
      <c r="P1" s="88"/>
      <c r="Q1" s="88"/>
      <c r="R1" s="88"/>
    </row>
    <row r="2" spans="1:18" ht="16.5" customHeight="1"/>
    <row r="3" spans="1:18" ht="16.5" customHeight="1"/>
    <row r="4" spans="1:18">
      <c r="B4" s="253">
        <f>'1.1'!B3</f>
        <v>44075</v>
      </c>
      <c r="C4" s="253">
        <f>'1.1'!C3</f>
        <v>44440</v>
      </c>
      <c r="D4" s="253">
        <f>'1.1'!D3</f>
        <v>44805</v>
      </c>
      <c r="E4" s="253">
        <f>'1.1'!E3</f>
        <v>45170</v>
      </c>
      <c r="F4" s="253">
        <f>'1.1'!F3</f>
        <v>45261</v>
      </c>
      <c r="G4" s="253">
        <f>'1.1'!G3</f>
        <v>45352</v>
      </c>
      <c r="H4" s="253">
        <f>'1.1'!H3</f>
        <v>45444</v>
      </c>
      <c r="I4" s="253">
        <f>'1.1'!I3</f>
        <v>45536</v>
      </c>
      <c r="K4" s="1031" t="s">
        <v>630</v>
      </c>
      <c r="L4" s="1031"/>
      <c r="M4" s="5"/>
      <c r="N4" s="1031" t="s">
        <v>628</v>
      </c>
      <c r="O4" s="1031"/>
      <c r="Q4" s="1031" t="s">
        <v>804</v>
      </c>
      <c r="R4" s="1031"/>
    </row>
    <row r="5" spans="1:18">
      <c r="A5" s="5" t="s">
        <v>43</v>
      </c>
      <c r="B5" s="254" t="str">
        <f>'1.1'!B4</f>
        <v>sept-20</v>
      </c>
      <c r="C5" s="254" t="str">
        <f>'1.1'!C4</f>
        <v>sept-21</v>
      </c>
      <c r="D5" s="254" t="str">
        <f>'1.1'!D4</f>
        <v>sept-22</v>
      </c>
      <c r="E5" s="254" t="str">
        <f>'1.1'!E4</f>
        <v>sept-23</v>
      </c>
      <c r="F5" s="254" t="str">
        <f>'1.1'!F4</f>
        <v>dec-23</v>
      </c>
      <c r="G5" s="254">
        <f>'1.1'!G4</f>
        <v>45352</v>
      </c>
      <c r="H5" s="254" t="str">
        <f>'1.1'!H4</f>
        <v>Jun 24</v>
      </c>
      <c r="I5" s="254" t="str">
        <f>'1.1'!I4</f>
        <v>sept-24</v>
      </c>
      <c r="K5" s="1032" t="s">
        <v>627</v>
      </c>
      <c r="L5" s="1032"/>
      <c r="M5" s="5"/>
      <c r="N5" s="1032" t="s">
        <v>629</v>
      </c>
      <c r="O5" s="1032"/>
      <c r="Q5" s="1032" t="s">
        <v>805</v>
      </c>
      <c r="R5" s="1032"/>
    </row>
    <row r="6" spans="1:18" ht="20.25" customHeight="1">
      <c r="K6" s="743" t="s">
        <v>626</v>
      </c>
      <c r="L6" s="743" t="s">
        <v>6</v>
      </c>
      <c r="M6" s="54"/>
      <c r="N6" s="743" t="s">
        <v>626</v>
      </c>
      <c r="O6" s="743" t="s">
        <v>6</v>
      </c>
      <c r="Q6" s="743" t="s">
        <v>626</v>
      </c>
      <c r="R6" s="743" t="s">
        <v>6</v>
      </c>
    </row>
    <row r="7" spans="1:18" ht="9" customHeight="1">
      <c r="K7" s="54"/>
      <c r="L7" s="54"/>
      <c r="M7" s="54"/>
      <c r="N7" s="54"/>
      <c r="O7" s="54"/>
      <c r="Q7" s="54"/>
      <c r="R7" s="54"/>
    </row>
    <row r="8" spans="1:18">
      <c r="A8" s="55" t="s">
        <v>65</v>
      </c>
      <c r="B8" s="61">
        <f t="shared" ref="B8:I8" si="0">+B10+B9</f>
        <v>104.15249742000002</v>
      </c>
      <c r="C8" s="61">
        <f t="shared" si="0"/>
        <v>105.76714337999999</v>
      </c>
      <c r="D8" s="61">
        <f t="shared" si="0"/>
        <v>107.13570661000001</v>
      </c>
      <c r="E8" s="61">
        <f t="shared" si="0"/>
        <v>108.53719196999999</v>
      </c>
      <c r="F8" s="61">
        <f t="shared" si="0"/>
        <v>108.4876306</v>
      </c>
      <c r="G8" s="61">
        <f t="shared" si="0"/>
        <v>108.93667211000002</v>
      </c>
      <c r="H8" s="61">
        <f t="shared" si="0"/>
        <v>108.68695269140261</v>
      </c>
      <c r="I8" s="61">
        <f t="shared" si="0"/>
        <v>109.04617904065233</v>
      </c>
      <c r="J8" s="23"/>
      <c r="K8" s="720">
        <f>(I8-H8)*1000</f>
        <v>359.22634924972385</v>
      </c>
      <c r="L8" s="721">
        <f t="shared" ref="L8" si="1">(K8*1000)/(H8*1000000)*100</f>
        <v>0.33051469413231555</v>
      </c>
      <c r="M8" s="106"/>
      <c r="N8" s="722">
        <f>(I8-E8)*1000</f>
        <v>508.9870706523385</v>
      </c>
      <c r="O8" s="721">
        <f>(N8*1000)/(E8*1000000)*100</f>
        <v>0.46895175876028194</v>
      </c>
      <c r="Q8" s="722">
        <f>(I8-B8)*1000</f>
        <v>4893.6816206523163</v>
      </c>
      <c r="R8" s="721">
        <f>(Q8*1000)/(B8*1000000)*100</f>
        <v>4.6985734781935244</v>
      </c>
    </row>
    <row r="9" spans="1:18">
      <c r="A9" s="49" t="s">
        <v>62</v>
      </c>
      <c r="B9" s="60">
        <v>77.840866010000013</v>
      </c>
      <c r="C9" s="60">
        <v>77.914639690000001</v>
      </c>
      <c r="D9" s="60">
        <v>78.506826530000012</v>
      </c>
      <c r="E9" s="60">
        <v>78.854921560000008</v>
      </c>
      <c r="F9" s="60">
        <v>78.46292493</v>
      </c>
      <c r="G9" s="60">
        <v>78.45407886000001</v>
      </c>
      <c r="H9" s="60">
        <v>78.590552421402592</v>
      </c>
      <c r="I9" s="60">
        <v>78.634333600652312</v>
      </c>
      <c r="J9" s="23"/>
      <c r="K9" s="720">
        <f>(I9-H9)*1000</f>
        <v>43.781179249720026</v>
      </c>
      <c r="L9" s="721">
        <f>(K9*1000)/(H9*1000000)*100</f>
        <v>5.5707941859175783E-2</v>
      </c>
      <c r="M9" s="106"/>
      <c r="N9" s="722">
        <f>(I9-E9)*1000</f>
        <v>-220.58795934769648</v>
      </c>
      <c r="O9" s="721">
        <f>(N9*1000)/(E9*1000000)*100</f>
        <v>-0.27973898773059214</v>
      </c>
      <c r="Q9" s="722">
        <f>(I9-B9)*1000</f>
        <v>793.46759065229833</v>
      </c>
      <c r="R9" s="721">
        <f>(Q9*1000)/(B9*1000000)*100</f>
        <v>1.0193457901025451</v>
      </c>
    </row>
    <row r="10" spans="1:18">
      <c r="A10" s="49" t="s">
        <v>51</v>
      </c>
      <c r="B10" s="60">
        <v>26.311631410000004</v>
      </c>
      <c r="C10" s="60">
        <v>27.852503689999992</v>
      </c>
      <c r="D10" s="60">
        <v>28.628880080000002</v>
      </c>
      <c r="E10" s="60">
        <v>29.682270409999987</v>
      </c>
      <c r="F10" s="60">
        <v>30.024705670000003</v>
      </c>
      <c r="G10" s="60">
        <v>30.482593250000008</v>
      </c>
      <c r="H10" s="60">
        <v>30.096400270000018</v>
      </c>
      <c r="I10" s="60">
        <v>30.411845440000022</v>
      </c>
      <c r="J10" s="23"/>
      <c r="K10" s="720">
        <f t="shared" ref="K10" si="2">(I10-H10)*1000</f>
        <v>315.44517000000383</v>
      </c>
      <c r="L10" s="721">
        <f>(K10*1000)/(H10*1000000)*100</f>
        <v>1.0481159446647792</v>
      </c>
      <c r="M10" s="106"/>
      <c r="N10" s="722">
        <f t="shared" ref="N10" si="3">(I10-E10)*1000</f>
        <v>729.57503000003499</v>
      </c>
      <c r="O10" s="721">
        <f t="shared" ref="O10" si="4">(N10*1000)/(E10*1000000)*100</f>
        <v>2.457948869552244</v>
      </c>
      <c r="Q10" s="722">
        <f t="shared" ref="Q10" si="5">(I10-B10)*1000</f>
        <v>4100.2140300000174</v>
      </c>
      <c r="R10" s="721">
        <f t="shared" ref="R10" si="6">(Q10*1000)/(B10*1000000)*100</f>
        <v>15.583275571585004</v>
      </c>
    </row>
    <row r="12" spans="1:18" ht="18" customHeight="1">
      <c r="A12" s="791" t="s">
        <v>63</v>
      </c>
      <c r="B12" s="791"/>
      <c r="C12" s="791"/>
      <c r="D12" s="791"/>
      <c r="E12" s="791"/>
      <c r="F12" s="791"/>
      <c r="G12" s="791"/>
      <c r="H12" s="791"/>
      <c r="I12" s="791"/>
      <c r="J12" s="23"/>
      <c r="K12" s="23"/>
      <c r="L12" s="23"/>
      <c r="M12" s="7"/>
    </row>
    <row r="13" spans="1:18" ht="18" customHeight="1">
      <c r="A13" s="115" t="s">
        <v>64</v>
      </c>
      <c r="B13" s="116"/>
      <c r="C13" s="116"/>
      <c r="D13" s="116"/>
      <c r="E13" s="116"/>
      <c r="F13" s="116"/>
      <c r="G13" s="116"/>
      <c r="H13" s="116"/>
      <c r="I13" s="116"/>
      <c r="J13" s="23"/>
      <c r="K13" s="23"/>
      <c r="L13" s="23"/>
      <c r="M13" s="7"/>
    </row>
    <row r="14" spans="1:18" ht="4.5" customHeight="1"/>
    <row r="15" spans="1:18" ht="15.75" customHeight="1"/>
    <row r="16" spans="1:18">
      <c r="A16" s="46" t="s">
        <v>52</v>
      </c>
      <c r="B16" s="4"/>
      <c r="D16" s="34" t="str">
        <f>'1.1'!N3</f>
        <v>09/2024 (%)</v>
      </c>
      <c r="G16" s="34" t="str">
        <f>'1.1'!Q3</f>
        <v>Var/Chg. vs 09/2023 (p.p.)</v>
      </c>
    </row>
    <row r="17" spans="1:8" ht="6" customHeight="1">
      <c r="D17" s="11"/>
      <c r="E17" s="14"/>
      <c r="G17" s="15"/>
      <c r="H17" s="12"/>
    </row>
    <row r="18" spans="1:8">
      <c r="A18" s="5" t="s">
        <v>56</v>
      </c>
      <c r="D18" s="11"/>
      <c r="E18" s="14"/>
      <c r="G18" s="15"/>
      <c r="H18" s="12"/>
    </row>
    <row r="19" spans="1:8">
      <c r="A19" s="49" t="s">
        <v>55</v>
      </c>
      <c r="B19" s="476"/>
      <c r="D19" s="48">
        <v>27.058489586324789</v>
      </c>
      <c r="E19" s="72"/>
      <c r="F19" s="72"/>
      <c r="G19" s="48">
        <v>-0.79545103188853616</v>
      </c>
    </row>
    <row r="20" spans="1:8">
      <c r="A20" s="49" t="s">
        <v>3</v>
      </c>
      <c r="B20" s="476"/>
      <c r="D20" s="48">
        <v>26.401753232698848</v>
      </c>
      <c r="E20" s="72"/>
      <c r="F20" s="72"/>
      <c r="G20" s="48">
        <v>-0.78978873031551089</v>
      </c>
    </row>
    <row r="21" spans="1:8">
      <c r="A21" s="49" t="s">
        <v>54</v>
      </c>
      <c r="B21" s="476"/>
      <c r="D21" s="48">
        <v>23.731230408680986</v>
      </c>
      <c r="E21" s="72"/>
      <c r="F21" s="72"/>
      <c r="G21" s="48">
        <v>4.6738914645146679E-2</v>
      </c>
    </row>
    <row r="22" spans="1:8">
      <c r="A22" s="49" t="s">
        <v>109</v>
      </c>
      <c r="B22" s="476"/>
      <c r="D22" s="48">
        <v>10.497380193149702</v>
      </c>
      <c r="E22" s="72"/>
      <c r="F22" s="72"/>
      <c r="G22" s="48">
        <v>0.84598806675728788</v>
      </c>
    </row>
    <row r="23" spans="1:8">
      <c r="A23" s="49" t="s">
        <v>349</v>
      </c>
      <c r="B23" s="476"/>
      <c r="D23" s="48">
        <v>4.0256788808376927</v>
      </c>
      <c r="E23" s="72"/>
      <c r="F23" s="72"/>
      <c r="G23" s="813">
        <v>-7.9456805030742927E-2</v>
      </c>
    </row>
    <row r="24" spans="1:8">
      <c r="A24" s="49" t="s">
        <v>2</v>
      </c>
      <c r="B24" s="476"/>
      <c r="D24" s="813">
        <v>3.6913833579585837</v>
      </c>
      <c r="E24" s="72"/>
      <c r="F24" s="72"/>
      <c r="G24" s="813">
        <v>0.44311616400493836</v>
      </c>
    </row>
    <row r="25" spans="1:8">
      <c r="A25" s="49" t="s">
        <v>904</v>
      </c>
      <c r="B25" s="476"/>
      <c r="D25" s="813">
        <v>2.028836791406722</v>
      </c>
      <c r="E25" s="72"/>
      <c r="F25" s="72"/>
      <c r="G25" s="813">
        <v>6.3996019969174256E-2</v>
      </c>
    </row>
    <row r="26" spans="1:8">
      <c r="A26" s="49" t="s">
        <v>1003</v>
      </c>
      <c r="B26" s="476"/>
      <c r="D26" s="48">
        <v>2.5652475489426805</v>
      </c>
      <c r="E26" s="72"/>
      <c r="F26" s="72"/>
      <c r="G26" s="813">
        <v>0.2648574018582508</v>
      </c>
    </row>
    <row r="27" spans="1:8">
      <c r="A27" s="86" t="s">
        <v>1001</v>
      </c>
      <c r="B27" s="476"/>
      <c r="C27" s="715"/>
      <c r="D27" s="68">
        <f>SUM(D19:D26)</f>
        <v>99.999999999999986</v>
      </c>
      <c r="E27" s="113"/>
      <c r="F27" s="113"/>
      <c r="G27" s="68">
        <f>SUM(G19:G26)</f>
        <v>7.9936057773011271E-15</v>
      </c>
    </row>
    <row r="28" spans="1:8">
      <c r="D28" s="75"/>
      <c r="E28" s="113"/>
      <c r="F28" s="113"/>
      <c r="G28" s="13"/>
    </row>
    <row r="29" spans="1:8">
      <c r="A29" s="5" t="s">
        <v>53</v>
      </c>
      <c r="D29" s="13"/>
      <c r="E29" s="13"/>
      <c r="F29" s="13"/>
      <c r="G29" s="13"/>
    </row>
    <row r="30" spans="1:8">
      <c r="A30" s="49" t="s">
        <v>54</v>
      </c>
      <c r="B30" s="49"/>
      <c r="D30" s="48">
        <v>24.025128890827503</v>
      </c>
      <c r="E30" s="114"/>
      <c r="F30" s="114"/>
      <c r="G30" s="48">
        <v>-0.69936720186761292</v>
      </c>
    </row>
    <row r="31" spans="1:8">
      <c r="A31" s="49" t="s">
        <v>55</v>
      </c>
      <c r="B31" s="49"/>
      <c r="D31" s="48">
        <v>23.466094459083617</v>
      </c>
      <c r="E31" s="114"/>
      <c r="F31" s="114"/>
      <c r="G31" s="48">
        <v>-0.74393406205818735</v>
      </c>
    </row>
    <row r="32" spans="1:8">
      <c r="A32" s="49" t="s">
        <v>3</v>
      </c>
      <c r="B32" s="49"/>
      <c r="D32" s="48">
        <v>21.011656541669911</v>
      </c>
      <c r="E32" s="114"/>
      <c r="F32" s="114"/>
      <c r="G32" s="48">
        <v>-0.90119145584193916</v>
      </c>
    </row>
    <row r="33" spans="1:7">
      <c r="A33" s="49" t="s">
        <v>109</v>
      </c>
      <c r="B33" s="49"/>
      <c r="D33" s="48">
        <v>14.557244241598102</v>
      </c>
      <c r="E33" s="114"/>
      <c r="F33" s="114"/>
      <c r="G33" s="48">
        <v>1.2729117069072906</v>
      </c>
    </row>
    <row r="34" spans="1:7" ht="15" customHeight="1">
      <c r="A34" s="49" t="s">
        <v>349</v>
      </c>
      <c r="B34" s="49"/>
      <c r="D34" s="48">
        <v>5.4833249072822703</v>
      </c>
      <c r="E34" s="114"/>
      <c r="F34" s="114"/>
      <c r="G34" s="48">
        <v>-6.8233465227256929E-2</v>
      </c>
    </row>
    <row r="35" spans="1:7" ht="15" customHeight="1">
      <c r="A35" s="49" t="s">
        <v>2</v>
      </c>
      <c r="B35" s="476"/>
      <c r="D35" s="48">
        <v>5.1040840836515553</v>
      </c>
      <c r="E35" s="114"/>
      <c r="F35" s="114"/>
      <c r="G35" s="48">
        <v>0.64801725803641563</v>
      </c>
    </row>
    <row r="36" spans="1:7" ht="15" customHeight="1">
      <c r="A36" s="49" t="s">
        <v>904</v>
      </c>
      <c r="B36" s="476"/>
      <c r="D36" s="48">
        <v>2.8011669955599743</v>
      </c>
      <c r="E36" s="114"/>
      <c r="F36" s="114"/>
      <c r="G36" s="48">
        <v>0.10292450427671973</v>
      </c>
    </row>
    <row r="37" spans="1:7">
      <c r="A37" s="49" t="s">
        <v>1003</v>
      </c>
      <c r="B37" s="49"/>
      <c r="D37" s="48">
        <v>3.551299880327063</v>
      </c>
      <c r="E37" s="114"/>
      <c r="F37" s="114"/>
      <c r="G37" s="48">
        <v>0.38887271577457394</v>
      </c>
    </row>
    <row r="38" spans="1:7">
      <c r="A38" s="86" t="s">
        <v>1001</v>
      </c>
      <c r="B38" s="49"/>
      <c r="D38" s="68">
        <f>SUM(D30:D37)</f>
        <v>100</v>
      </c>
      <c r="E38" s="113"/>
      <c r="F38" s="113"/>
      <c r="G38" s="68">
        <f>SUM(G30:G37)</f>
        <v>3.5527136788005009E-15</v>
      </c>
    </row>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0000FF"/>
  </sheetPr>
  <dimension ref="A1:O33"/>
  <sheetViews>
    <sheetView showGridLines="0" zoomScale="90" zoomScaleNormal="90" workbookViewId="0">
      <selection activeCell="H23" sqref="H23"/>
    </sheetView>
  </sheetViews>
  <sheetFormatPr defaultColWidth="9.140625" defaultRowHeight="15.75"/>
  <cols>
    <col min="1" max="1" width="46.85546875" style="6" customWidth="1"/>
    <col min="2" max="6" width="10.7109375" style="6" customWidth="1"/>
    <col min="7" max="7" width="9.140625" style="6"/>
    <col min="8" max="12" width="7.85546875" style="6" customWidth="1"/>
    <col min="13" max="16384" width="9.140625" style="6"/>
  </cols>
  <sheetData>
    <row r="1" spans="1:15" ht="21">
      <c r="A1" s="2" t="str">
        <f>+'Indice-Index'!A15</f>
        <v>1.8  Sim human per tipologia di clientela - Human Sim by customer type</v>
      </c>
      <c r="B1" s="88"/>
      <c r="C1" s="88"/>
      <c r="D1" s="88"/>
      <c r="E1" s="88"/>
      <c r="F1" s="88"/>
      <c r="G1" s="9"/>
      <c r="H1" s="9"/>
      <c r="I1" s="9"/>
    </row>
    <row r="3" spans="1:15">
      <c r="B3" s="255">
        <f>'1.1'!B3</f>
        <v>44075</v>
      </c>
      <c r="C3" s="255">
        <f>'1.1'!C3</f>
        <v>44440</v>
      </c>
      <c r="D3" s="255">
        <f>'1.1'!D3</f>
        <v>44805</v>
      </c>
      <c r="E3" s="255">
        <f>'1.1'!E3</f>
        <v>45170</v>
      </c>
      <c r="F3" s="255">
        <f>'1.1'!I3</f>
        <v>45536</v>
      </c>
      <c r="G3" s="17"/>
      <c r="H3" s="17"/>
    </row>
    <row r="4" spans="1:15">
      <c r="B4" s="256" t="str">
        <f>'1.1'!B4</f>
        <v>sept-20</v>
      </c>
      <c r="C4" s="256" t="str">
        <f>'1.1'!C4</f>
        <v>sept-21</v>
      </c>
      <c r="D4" s="256" t="str">
        <f>'1.1'!D4</f>
        <v>sept-22</v>
      </c>
      <c r="E4" s="256" t="str">
        <f>'1.1'!E4</f>
        <v>sept-23</v>
      </c>
      <c r="F4" s="256" t="str">
        <f>'1.1'!I4</f>
        <v>sept-24</v>
      </c>
      <c r="G4" s="26"/>
      <c r="H4" s="26"/>
    </row>
    <row r="6" spans="1:15">
      <c r="A6" s="55" t="s">
        <v>93</v>
      </c>
      <c r="B6" s="61">
        <f>'1.7'!B9</f>
        <v>77.840866010000013</v>
      </c>
      <c r="C6" s="61">
        <f>'1.7'!C9</f>
        <v>77.914639690000001</v>
      </c>
      <c r="D6" s="61">
        <f>'1.7'!D9</f>
        <v>78.506826530000012</v>
      </c>
      <c r="E6" s="61">
        <f>'1.7'!E9</f>
        <v>78.854921560000008</v>
      </c>
      <c r="F6" s="61">
        <f>'1.7'!I9</f>
        <v>78.634333600652312</v>
      </c>
      <c r="J6" s="737"/>
    </row>
    <row r="7" spans="1:15">
      <c r="B7" s="27"/>
      <c r="C7" s="27"/>
      <c r="D7" s="27"/>
      <c r="E7" s="27"/>
      <c r="F7" s="27"/>
    </row>
    <row r="8" spans="1:15">
      <c r="A8" s="5" t="s">
        <v>6</v>
      </c>
      <c r="B8" s="27"/>
      <c r="C8" s="27"/>
      <c r="D8" s="27"/>
      <c r="E8" s="27"/>
      <c r="F8" s="27"/>
    </row>
    <row r="9" spans="1:15">
      <c r="A9" s="159" t="s">
        <v>80</v>
      </c>
      <c r="B9" s="257">
        <v>12.393604980903634</v>
      </c>
      <c r="C9" s="257">
        <v>12.854417847337416</v>
      </c>
      <c r="D9" s="257">
        <v>13.262203951170203</v>
      </c>
      <c r="E9" s="257">
        <v>13.434757058174416</v>
      </c>
      <c r="F9" s="257">
        <v>13.731774882826439</v>
      </c>
      <c r="H9" s="7"/>
      <c r="I9" s="7"/>
      <c r="J9" s="7"/>
      <c r="K9" s="7"/>
      <c r="L9" s="7"/>
      <c r="N9" s="1010"/>
      <c r="O9" s="1010"/>
    </row>
    <row r="10" spans="1:15">
      <c r="A10" s="127" t="s">
        <v>81</v>
      </c>
      <c r="B10" s="262">
        <v>87.606395019096368</v>
      </c>
      <c r="C10" s="262">
        <v>87.145582152662584</v>
      </c>
      <c r="D10" s="262">
        <v>86.737796048829807</v>
      </c>
      <c r="E10" s="262">
        <v>86.565242941825588</v>
      </c>
      <c r="F10" s="262">
        <v>86.268225117173571</v>
      </c>
      <c r="H10" s="7"/>
      <c r="I10" s="7"/>
      <c r="J10" s="7"/>
      <c r="K10" s="7"/>
      <c r="L10" s="7"/>
      <c r="N10" s="1010"/>
      <c r="O10" s="1010"/>
    </row>
    <row r="11" spans="1:15">
      <c r="A11" s="225" t="s">
        <v>65</v>
      </c>
      <c r="B11" s="261">
        <f>+B10+B9</f>
        <v>100</v>
      </c>
      <c r="C11" s="261">
        <f>+C10+C9</f>
        <v>100</v>
      </c>
      <c r="D11" s="261">
        <f>+D10+D9</f>
        <v>100.00000000000001</v>
      </c>
      <c r="E11" s="261">
        <f>+E10+E9</f>
        <v>100</v>
      </c>
      <c r="F11" s="261">
        <f>+F10+F9</f>
        <v>100.00000000000001</v>
      </c>
      <c r="H11" s="7"/>
      <c r="I11" s="7"/>
      <c r="J11" s="7"/>
      <c r="K11" s="7"/>
      <c r="L11" s="7"/>
      <c r="N11" s="1010"/>
      <c r="O11" s="1010"/>
    </row>
    <row r="13" spans="1:15">
      <c r="C13" s="34" t="str">
        <f>+'1.7'!D16</f>
        <v>09/2024 (%)</v>
      </c>
      <c r="D13" s="13"/>
      <c r="E13" s="13"/>
      <c r="F13" s="34" t="str">
        <f>+'1.7'!G16</f>
        <v>Var/Chg. vs 09/2023 (p.p.)</v>
      </c>
    </row>
    <row r="14" spans="1:15">
      <c r="A14" s="5" t="s">
        <v>94</v>
      </c>
    </row>
    <row r="15" spans="1:15">
      <c r="A15" s="159" t="s">
        <v>54</v>
      </c>
      <c r="B15" s="159"/>
      <c r="C15" s="258">
        <v>24.228864379978706</v>
      </c>
      <c r="D15" s="113"/>
      <c r="E15" s="113"/>
      <c r="F15" s="258">
        <v>-0.8000853983651659</v>
      </c>
    </row>
    <row r="16" spans="1:15">
      <c r="A16" s="127" t="s">
        <v>55</v>
      </c>
      <c r="B16" s="127"/>
      <c r="C16" s="260">
        <v>21.458624828596609</v>
      </c>
      <c r="D16" s="113"/>
      <c r="E16" s="113"/>
      <c r="F16" s="260">
        <v>-0.59494170575774774</v>
      </c>
    </row>
    <row r="17" spans="1:6">
      <c r="A17" s="127" t="s">
        <v>3</v>
      </c>
      <c r="B17" s="127"/>
      <c r="C17" s="260">
        <v>18.798522241465022</v>
      </c>
      <c r="D17" s="113"/>
      <c r="E17" s="113"/>
      <c r="F17" s="260">
        <v>-1.3082446747306946</v>
      </c>
    </row>
    <row r="18" spans="1:6">
      <c r="A18" s="127" t="s">
        <v>109</v>
      </c>
      <c r="B18" s="127"/>
      <c r="C18" s="260">
        <v>16.769357797909556</v>
      </c>
      <c r="D18" s="113"/>
      <c r="E18" s="113"/>
      <c r="F18" s="260">
        <v>1.4575296982168364</v>
      </c>
    </row>
    <row r="19" spans="1:6">
      <c r="A19" s="127" t="s">
        <v>349</v>
      </c>
      <c r="B19" s="127"/>
      <c r="C19" s="260">
        <v>5.9742621594109249</v>
      </c>
      <c r="D19" s="113"/>
      <c r="E19" s="113"/>
      <c r="F19" s="260">
        <v>-6.680045835960513E-2</v>
      </c>
    </row>
    <row r="20" spans="1:6">
      <c r="A20" s="127" t="s">
        <v>2</v>
      </c>
      <c r="B20" s="127"/>
      <c r="C20" s="260">
        <v>5.5744180869829973</v>
      </c>
      <c r="D20" s="113"/>
      <c r="E20" s="113"/>
      <c r="F20" s="260">
        <v>0.7540884740177054</v>
      </c>
    </row>
    <row r="21" spans="1:6">
      <c r="A21" s="127" t="s">
        <v>904</v>
      </c>
      <c r="B21" s="127"/>
      <c r="C21" s="260">
        <v>3.2302990443620678</v>
      </c>
      <c r="D21" s="113"/>
      <c r="E21" s="113"/>
      <c r="F21" s="260">
        <v>0.12959379055468911</v>
      </c>
    </row>
    <row r="22" spans="1:6">
      <c r="A22" s="127" t="s">
        <v>242</v>
      </c>
      <c r="B22" s="127"/>
      <c r="C22" s="260">
        <v>3.9656514612941165</v>
      </c>
      <c r="D22" s="113"/>
      <c r="E22" s="113"/>
      <c r="F22" s="260">
        <v>0.42886027442398422</v>
      </c>
    </row>
    <row r="23" spans="1:6">
      <c r="A23" s="225" t="s">
        <v>65</v>
      </c>
      <c r="B23" s="84"/>
      <c r="C23" s="259">
        <f>SUM(C15:C22)</f>
        <v>100</v>
      </c>
      <c r="D23" s="75"/>
      <c r="E23" s="75"/>
      <c r="F23" s="259">
        <f>SUM(F15:F22)</f>
        <v>1.7763568394002505E-15</v>
      </c>
    </row>
    <row r="24" spans="1:6">
      <c r="C24" s="13"/>
      <c r="D24" s="13"/>
      <c r="E24" s="13"/>
      <c r="F24" s="13"/>
    </row>
    <row r="25" spans="1:6">
      <c r="A25" s="5" t="s">
        <v>95</v>
      </c>
      <c r="C25" s="11"/>
      <c r="D25" s="14"/>
      <c r="E25" s="14"/>
      <c r="F25" s="15"/>
    </row>
    <row r="26" spans="1:6">
      <c r="A26" s="159" t="s">
        <v>55</v>
      </c>
      <c r="B26" s="159"/>
      <c r="C26" s="258">
        <v>36.077781111136822</v>
      </c>
      <c r="D26" s="113"/>
      <c r="E26" s="113"/>
      <c r="F26" s="258">
        <v>-2.0271511267405842</v>
      </c>
    </row>
    <row r="27" spans="1:6">
      <c r="A27" s="127" t="s">
        <v>3</v>
      </c>
      <c r="B27" s="127"/>
      <c r="C27" s="260">
        <v>34.915406759960334</v>
      </c>
      <c r="D27" s="113"/>
      <c r="E27" s="113"/>
      <c r="F27" s="260">
        <v>1.3652923124654492</v>
      </c>
    </row>
    <row r="28" spans="1:6">
      <c r="A28" s="127" t="s">
        <v>54</v>
      </c>
      <c r="B28" s="127"/>
      <c r="C28" s="260">
        <v>22.745185169609417</v>
      </c>
      <c r="D28" s="113"/>
      <c r="E28" s="113"/>
      <c r="F28" s="260">
        <v>-1.7600179184860565E-2</v>
      </c>
    </row>
    <row r="29" spans="1:6">
      <c r="A29" s="127" t="s">
        <v>349</v>
      </c>
      <c r="B29" s="127"/>
      <c r="C29" s="260">
        <v>2.3990706323298658</v>
      </c>
      <c r="D29" s="113"/>
      <c r="E29" s="113"/>
      <c r="F29" s="260">
        <v>1.5740510822106479E-3</v>
      </c>
    </row>
    <row r="30" spans="1:6">
      <c r="A30" s="127" t="s">
        <v>2</v>
      </c>
      <c r="B30" s="127"/>
      <c r="C30" s="260">
        <v>2.1492672427198647</v>
      </c>
      <c r="D30" s="113"/>
      <c r="E30" s="113"/>
      <c r="F30" s="260">
        <v>4.0283921859761929E-2</v>
      </c>
    </row>
    <row r="31" spans="1:6">
      <c r="A31" s="127" t="s">
        <v>242</v>
      </c>
      <c r="B31" s="127"/>
      <c r="C31" s="260">
        <v>1.7132890842436961</v>
      </c>
      <c r="D31" s="113"/>
      <c r="E31" s="113"/>
      <c r="F31" s="260">
        <v>0.63760102051802292</v>
      </c>
    </row>
    <row r="32" spans="1:6">
      <c r="A32" s="225" t="s">
        <v>65</v>
      </c>
      <c r="B32" s="84"/>
      <c r="C32" s="259">
        <f>SUM(C26:C31)</f>
        <v>99.999999999999986</v>
      </c>
      <c r="D32" s="75"/>
      <c r="E32" s="75"/>
      <c r="F32" s="259">
        <f>SUM(F26:F31)</f>
        <v>0</v>
      </c>
    </row>
    <row r="33" spans="3:6">
      <c r="C33" s="7"/>
      <c r="F33"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bf0e85c6601527b7b2097cf4f7beb88c">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040716966345ab336e789572800bab43"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Props1.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2.xml><?xml version="1.0" encoding="utf-8"?>
<ds:datastoreItem xmlns:ds="http://schemas.openxmlformats.org/officeDocument/2006/customXml" ds:itemID="{F98A179A-B880-46E3-951F-11C57DC74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1</vt:i4>
      </vt:variant>
    </vt:vector>
  </HeadingPairs>
  <TitlesOfParts>
    <vt:vector size="50" baseType="lpstr">
      <vt:lpstr>Indice-Index</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SAT-UICP</dc:creator>
  <cp:lastModifiedBy>AGCOM</cp:lastModifiedBy>
  <cp:lastPrinted>2020-04-14T08:53:46Z</cp:lastPrinted>
  <dcterms:created xsi:type="dcterms:W3CDTF">2015-04-08T12:40:46Z</dcterms:created>
  <dcterms:modified xsi:type="dcterms:W3CDTF">2024-12-26T22:14:49Z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